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2"/>
  </bookViews>
  <sheets>
    <sheet name="角色" sheetId="1" r:id="rId1"/>
    <sheet name="辅助表" sheetId="3" r:id="rId2"/>
    <sheet name="怪物模板" sheetId="4" r:id="rId3"/>
  </sheets>
  <externalReferences>
    <externalReference r:id="rId4"/>
    <externalReference r:id="rId5"/>
    <externalReference r:id="rId6"/>
  </externalReferences>
  <definedNames>
    <definedName name="_xlnm._FilterDatabase" localSheetId="2" hidden="1">怪物模板!$A$1:$L$161</definedName>
    <definedName name="_xlnm._FilterDatabase" localSheetId="0" hidden="1">角色!$A$2:$AM$402</definedName>
    <definedName name="怪物阶层">辅助表!$O$2:$O$4</definedName>
    <definedName name="关卡类型">辅助表!$M$2:$M$5</definedName>
    <definedName name="关卡难度">辅助表!$N$2:$N$41</definedName>
    <definedName name="命能">辅助表!$O$2:$P$4</definedName>
    <definedName name="模板表头">怪物模板!$A$1:$N$1</definedName>
  </definedNames>
  <calcPr calcId="152511"/>
</workbook>
</file>

<file path=xl/calcChain.xml><?xml version="1.0" encoding="utf-8"?>
<calcChain xmlns="http://schemas.openxmlformats.org/spreadsheetml/2006/main">
  <c r="M698" i="1" l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3" i="1"/>
  <c r="I422" i="1"/>
  <c r="D422" i="1"/>
  <c r="CO422" i="1"/>
  <c r="CN422" i="1"/>
  <c r="CM422" i="1"/>
  <c r="CL422" i="1"/>
  <c r="CK422" i="1"/>
  <c r="CJ422" i="1"/>
  <c r="CI422" i="1"/>
  <c r="CH422" i="1"/>
  <c r="CG422" i="1"/>
  <c r="BK422" i="1"/>
  <c r="BJ422" i="1"/>
  <c r="BI422" i="1"/>
  <c r="AM422" i="1"/>
  <c r="AK422" i="1"/>
  <c r="AJ422" i="1"/>
  <c r="AI422" i="1"/>
  <c r="AH422" i="1"/>
  <c r="AG422" i="1"/>
  <c r="AE422" i="1"/>
  <c r="AF422" i="1"/>
  <c r="S422" i="1"/>
  <c r="O422" i="1"/>
  <c r="N422" i="1"/>
  <c r="M422" i="1"/>
  <c r="H422" i="1"/>
  <c r="CO406" i="1"/>
  <c r="CN406" i="1"/>
  <c r="CM406" i="1"/>
  <c r="CL406" i="1"/>
  <c r="CK406" i="1"/>
  <c r="CJ406" i="1"/>
  <c r="CI406" i="1"/>
  <c r="CH406" i="1"/>
  <c r="CG406" i="1"/>
  <c r="BU406" i="1"/>
  <c r="BK406" i="1"/>
  <c r="BJ406" i="1"/>
  <c r="BI406" i="1"/>
  <c r="AN406" i="1"/>
  <c r="AM406" i="1"/>
  <c r="AK406" i="1"/>
  <c r="AJ406" i="1"/>
  <c r="AI406" i="1"/>
  <c r="AH406" i="1"/>
  <c r="AG406" i="1"/>
  <c r="AE406" i="1"/>
  <c r="AF406" i="1"/>
  <c r="S406" i="1"/>
  <c r="R406" i="1"/>
  <c r="O406" i="1"/>
  <c r="N406" i="1"/>
  <c r="M406" i="1"/>
  <c r="I406" i="1"/>
  <c r="H406" i="1"/>
  <c r="CO404" i="1"/>
  <c r="CN404" i="1"/>
  <c r="CM404" i="1"/>
  <c r="CL404" i="1"/>
  <c r="CK404" i="1"/>
  <c r="CJ404" i="1"/>
  <c r="CI404" i="1"/>
  <c r="CH404" i="1"/>
  <c r="CG404" i="1"/>
  <c r="BU404" i="1"/>
  <c r="BK404" i="1"/>
  <c r="BJ404" i="1"/>
  <c r="BI404" i="1"/>
  <c r="AN404" i="1"/>
  <c r="AM404" i="1"/>
  <c r="AK404" i="1"/>
  <c r="AJ404" i="1"/>
  <c r="AI404" i="1"/>
  <c r="AH404" i="1"/>
  <c r="AG404" i="1"/>
  <c r="AE404" i="1"/>
  <c r="AF404" i="1"/>
  <c r="S404" i="1"/>
  <c r="R404" i="1"/>
  <c r="O404" i="1"/>
  <c r="N404" i="1"/>
  <c r="M404" i="1"/>
  <c r="I404" i="1"/>
  <c r="H404" i="1"/>
  <c r="H407" i="1"/>
  <c r="I407" i="1"/>
  <c r="M407" i="1"/>
  <c r="N407" i="1"/>
  <c r="O407" i="1"/>
  <c r="R407" i="1"/>
  <c r="S407" i="1"/>
  <c r="AE407" i="1"/>
  <c r="AF407" i="1"/>
  <c r="AG407" i="1"/>
  <c r="AH407" i="1"/>
  <c r="AI407" i="1"/>
  <c r="AJ407" i="1"/>
  <c r="AK407" i="1"/>
  <c r="AM407" i="1"/>
  <c r="AN407" i="1"/>
  <c r="BI407" i="1"/>
  <c r="BJ407" i="1"/>
  <c r="BK407" i="1"/>
  <c r="BU407" i="1"/>
  <c r="CG407" i="1"/>
  <c r="CH407" i="1"/>
  <c r="CI407" i="1"/>
  <c r="CJ407" i="1"/>
  <c r="CK407" i="1"/>
  <c r="CL407" i="1"/>
  <c r="CM407" i="1"/>
  <c r="CN407" i="1"/>
  <c r="CO407" i="1"/>
  <c r="D156" i="1"/>
  <c r="D161" i="1"/>
  <c r="D166" i="1"/>
  <c r="D171" i="1"/>
  <c r="D176" i="1"/>
  <c r="D181" i="1"/>
  <c r="D186" i="1"/>
  <c r="D191" i="1"/>
  <c r="D196" i="1"/>
  <c r="D201" i="1"/>
  <c r="D206" i="1"/>
  <c r="D211" i="1"/>
  <c r="D216" i="1"/>
  <c r="D221" i="1"/>
  <c r="D226" i="1"/>
  <c r="D231" i="1"/>
  <c r="D236" i="1"/>
  <c r="D241" i="1"/>
  <c r="D246" i="1"/>
  <c r="D251" i="1"/>
  <c r="D256" i="1"/>
  <c r="D261" i="1"/>
  <c r="D266" i="1"/>
  <c r="D271" i="1"/>
  <c r="D276" i="1"/>
  <c r="D281" i="1"/>
  <c r="D286" i="1"/>
  <c r="D291" i="1"/>
  <c r="D296" i="1"/>
  <c r="D301" i="1"/>
  <c r="D306" i="1"/>
  <c r="D311" i="1"/>
  <c r="D316" i="1"/>
  <c r="D321" i="1"/>
  <c r="D326" i="1"/>
  <c r="D331" i="1"/>
  <c r="D336" i="1"/>
  <c r="D341" i="1"/>
  <c r="D346" i="1"/>
  <c r="D351" i="1"/>
  <c r="D356" i="1"/>
  <c r="D361" i="1"/>
  <c r="D366" i="1"/>
  <c r="D371" i="1"/>
  <c r="D376" i="1"/>
  <c r="D381" i="1"/>
  <c r="D386" i="1"/>
  <c r="D391" i="1"/>
  <c r="D396" i="1"/>
  <c r="D401" i="1"/>
  <c r="BK802" i="1"/>
  <c r="BJ802" i="1"/>
  <c r="BI802" i="1"/>
  <c r="AM802" i="1"/>
  <c r="AK802" i="1"/>
  <c r="AJ802" i="1"/>
  <c r="AI802" i="1"/>
  <c r="AH802" i="1"/>
  <c r="AG802" i="1"/>
  <c r="AE802" i="1"/>
  <c r="AF802" i="1"/>
  <c r="S802" i="1"/>
  <c r="O802" i="1"/>
  <c r="N802" i="1"/>
  <c r="M802" i="1"/>
  <c r="I802" i="1"/>
  <c r="H802" i="1"/>
  <c r="D532" i="1"/>
  <c r="D537" i="1"/>
  <c r="D542" i="1"/>
  <c r="D547" i="1"/>
  <c r="D548" i="1"/>
  <c r="D557" i="1"/>
  <c r="D562" i="1"/>
  <c r="D567" i="1"/>
  <c r="D572" i="1"/>
  <c r="D577" i="1"/>
  <c r="D582" i="1"/>
  <c r="D587" i="1"/>
  <c r="D592" i="1"/>
  <c r="D597" i="1"/>
  <c r="D602" i="1"/>
  <c r="D607" i="1"/>
  <c r="D612" i="1"/>
  <c r="D617" i="1"/>
  <c r="D622" i="1"/>
  <c r="D627" i="1"/>
  <c r="D632" i="1"/>
  <c r="D637" i="1"/>
  <c r="D642" i="1"/>
  <c r="D647" i="1"/>
  <c r="D652" i="1"/>
  <c r="D657" i="1"/>
  <c r="D662" i="1"/>
  <c r="D667" i="1"/>
  <c r="D672" i="1"/>
  <c r="D677" i="1"/>
  <c r="D682" i="1"/>
  <c r="D687" i="1"/>
  <c r="D692" i="1"/>
  <c r="D697" i="1"/>
  <c r="D702" i="1"/>
  <c r="D707" i="1"/>
  <c r="D712" i="1"/>
  <c r="D717" i="1"/>
  <c r="D722" i="1"/>
  <c r="D727" i="1"/>
  <c r="D732" i="1"/>
  <c r="D737" i="1"/>
  <c r="D742" i="1"/>
  <c r="D747" i="1"/>
  <c r="D752" i="1"/>
  <c r="D757" i="1"/>
  <c r="D762" i="1"/>
  <c r="D767" i="1"/>
  <c r="D772" i="1"/>
  <c r="D777" i="1"/>
  <c r="D782" i="1"/>
  <c r="D787" i="1"/>
  <c r="D792" i="1"/>
  <c r="D797" i="1"/>
  <c r="D802" i="1"/>
  <c r="BK801" i="1"/>
  <c r="BJ801" i="1"/>
  <c r="BI801" i="1"/>
  <c r="AM801" i="1"/>
  <c r="AK801" i="1"/>
  <c r="AJ801" i="1"/>
  <c r="AI801" i="1"/>
  <c r="AH801" i="1"/>
  <c r="AG801" i="1"/>
  <c r="AE801" i="1"/>
  <c r="AF801" i="1"/>
  <c r="S801" i="1"/>
  <c r="O801" i="1"/>
  <c r="N801" i="1"/>
  <c r="M801" i="1"/>
  <c r="I801" i="1"/>
  <c r="H801" i="1"/>
  <c r="D556" i="1"/>
  <c r="D561" i="1"/>
  <c r="D566" i="1"/>
  <c r="D571" i="1"/>
  <c r="D576" i="1"/>
  <c r="D581" i="1"/>
  <c r="D586" i="1"/>
  <c r="D591" i="1"/>
  <c r="D596" i="1"/>
  <c r="D601" i="1"/>
  <c r="D606" i="1"/>
  <c r="D611" i="1"/>
  <c r="D616" i="1"/>
  <c r="D621" i="1"/>
  <c r="D626" i="1"/>
  <c r="D631" i="1"/>
  <c r="D636" i="1"/>
  <c r="D641" i="1"/>
  <c r="D646" i="1"/>
  <c r="D651" i="1"/>
  <c r="D656" i="1"/>
  <c r="D661" i="1"/>
  <c r="D666" i="1"/>
  <c r="D671" i="1"/>
  <c r="D676" i="1"/>
  <c r="D681" i="1"/>
  <c r="D686" i="1"/>
  <c r="D691" i="1"/>
  <c r="D696" i="1"/>
  <c r="D701" i="1"/>
  <c r="D706" i="1"/>
  <c r="D711" i="1"/>
  <c r="D716" i="1"/>
  <c r="D721" i="1"/>
  <c r="D726" i="1"/>
  <c r="D731" i="1"/>
  <c r="D736" i="1"/>
  <c r="D741" i="1"/>
  <c r="D746" i="1"/>
  <c r="D751" i="1"/>
  <c r="D756" i="1"/>
  <c r="D761" i="1"/>
  <c r="D766" i="1"/>
  <c r="D771" i="1"/>
  <c r="D776" i="1"/>
  <c r="D781" i="1"/>
  <c r="D786" i="1"/>
  <c r="D791" i="1"/>
  <c r="D796" i="1"/>
  <c r="D801" i="1"/>
  <c r="BK800" i="1"/>
  <c r="BJ800" i="1"/>
  <c r="BI800" i="1"/>
  <c r="AM800" i="1"/>
  <c r="AK800" i="1"/>
  <c r="AJ800" i="1"/>
  <c r="AI800" i="1"/>
  <c r="AH800" i="1"/>
  <c r="AG800" i="1"/>
  <c r="AE800" i="1"/>
  <c r="AF800" i="1"/>
  <c r="S800" i="1"/>
  <c r="O800" i="1"/>
  <c r="N800" i="1"/>
  <c r="M800" i="1"/>
  <c r="I800" i="1"/>
  <c r="H800" i="1"/>
  <c r="D555" i="1"/>
  <c r="D560" i="1"/>
  <c r="D565" i="1"/>
  <c r="D570" i="1"/>
  <c r="D575" i="1"/>
  <c r="D580" i="1"/>
  <c r="D585" i="1"/>
  <c r="D590" i="1"/>
  <c r="D595" i="1"/>
  <c r="D600" i="1"/>
  <c r="D605" i="1"/>
  <c r="D610" i="1"/>
  <c r="D615" i="1"/>
  <c r="D620" i="1"/>
  <c r="D625" i="1"/>
  <c r="D630" i="1"/>
  <c r="D635" i="1"/>
  <c r="D640" i="1"/>
  <c r="D645" i="1"/>
  <c r="D650" i="1"/>
  <c r="D655" i="1"/>
  <c r="D660" i="1"/>
  <c r="D665" i="1"/>
  <c r="D670" i="1"/>
  <c r="D675" i="1"/>
  <c r="D680" i="1"/>
  <c r="D685" i="1"/>
  <c r="D690" i="1"/>
  <c r="D695" i="1"/>
  <c r="D700" i="1"/>
  <c r="D705" i="1"/>
  <c r="D710" i="1"/>
  <c r="D715" i="1"/>
  <c r="D720" i="1"/>
  <c r="D725" i="1"/>
  <c r="D730" i="1"/>
  <c r="D735" i="1"/>
  <c r="D740" i="1"/>
  <c r="D745" i="1"/>
  <c r="D750" i="1"/>
  <c r="D755" i="1"/>
  <c r="D760" i="1"/>
  <c r="D765" i="1"/>
  <c r="D770" i="1"/>
  <c r="D775" i="1"/>
  <c r="D780" i="1"/>
  <c r="D785" i="1"/>
  <c r="D790" i="1"/>
  <c r="D795" i="1"/>
  <c r="D800" i="1"/>
  <c r="BK799" i="1"/>
  <c r="BJ799" i="1"/>
  <c r="AM799" i="1"/>
  <c r="AK799" i="1"/>
  <c r="AJ799" i="1"/>
  <c r="AI799" i="1"/>
  <c r="AH799" i="1"/>
  <c r="AG799" i="1"/>
  <c r="AE799" i="1"/>
  <c r="AF799" i="1"/>
  <c r="S799" i="1"/>
  <c r="O799" i="1"/>
  <c r="N799" i="1"/>
  <c r="M799" i="1"/>
  <c r="I799" i="1"/>
  <c r="H799" i="1"/>
  <c r="D554" i="1"/>
  <c r="D559" i="1"/>
  <c r="D564" i="1"/>
  <c r="D569" i="1"/>
  <c r="D574" i="1"/>
  <c r="D579" i="1"/>
  <c r="D584" i="1"/>
  <c r="D589" i="1"/>
  <c r="D594" i="1"/>
  <c r="D599" i="1"/>
  <c r="D604" i="1"/>
  <c r="D609" i="1"/>
  <c r="D614" i="1"/>
  <c r="D619" i="1"/>
  <c r="D624" i="1"/>
  <c r="D629" i="1"/>
  <c r="D634" i="1"/>
  <c r="D639" i="1"/>
  <c r="D644" i="1"/>
  <c r="D649" i="1"/>
  <c r="D654" i="1"/>
  <c r="D659" i="1"/>
  <c r="D664" i="1"/>
  <c r="D669" i="1"/>
  <c r="D674" i="1"/>
  <c r="D679" i="1"/>
  <c r="D684" i="1"/>
  <c r="D689" i="1"/>
  <c r="D694" i="1"/>
  <c r="D699" i="1"/>
  <c r="D704" i="1"/>
  <c r="D709" i="1"/>
  <c r="D714" i="1"/>
  <c r="D719" i="1"/>
  <c r="D724" i="1"/>
  <c r="D729" i="1"/>
  <c r="D734" i="1"/>
  <c r="D739" i="1"/>
  <c r="D744" i="1"/>
  <c r="D749" i="1"/>
  <c r="D754" i="1"/>
  <c r="D759" i="1"/>
  <c r="D764" i="1"/>
  <c r="D769" i="1"/>
  <c r="D774" i="1"/>
  <c r="D779" i="1"/>
  <c r="D784" i="1"/>
  <c r="D789" i="1"/>
  <c r="D794" i="1"/>
  <c r="D799" i="1"/>
  <c r="BK798" i="1"/>
  <c r="BJ798" i="1"/>
  <c r="AM798" i="1"/>
  <c r="AK798" i="1"/>
  <c r="AJ798" i="1"/>
  <c r="AI798" i="1"/>
  <c r="AH798" i="1"/>
  <c r="AG798" i="1"/>
  <c r="AE798" i="1"/>
  <c r="AF798" i="1"/>
  <c r="S798" i="1"/>
  <c r="O798" i="1"/>
  <c r="N798" i="1"/>
  <c r="M798" i="1"/>
  <c r="I798" i="1"/>
  <c r="H798" i="1"/>
  <c r="D553" i="1"/>
  <c r="D558" i="1"/>
  <c r="D563" i="1"/>
  <c r="D568" i="1"/>
  <c r="D573" i="1"/>
  <c r="D578" i="1"/>
  <c r="D583" i="1"/>
  <c r="D588" i="1"/>
  <c r="D593" i="1"/>
  <c r="D598" i="1"/>
  <c r="D603" i="1"/>
  <c r="D608" i="1"/>
  <c r="D613" i="1"/>
  <c r="D618" i="1"/>
  <c r="D623" i="1"/>
  <c r="D628" i="1"/>
  <c r="D633" i="1"/>
  <c r="D638" i="1"/>
  <c r="D643" i="1"/>
  <c r="D648" i="1"/>
  <c r="D653" i="1"/>
  <c r="D658" i="1"/>
  <c r="D663" i="1"/>
  <c r="D668" i="1"/>
  <c r="D673" i="1"/>
  <c r="D678" i="1"/>
  <c r="D683" i="1"/>
  <c r="D688" i="1"/>
  <c r="D693" i="1"/>
  <c r="D698" i="1"/>
  <c r="D703" i="1"/>
  <c r="D708" i="1"/>
  <c r="D713" i="1"/>
  <c r="D718" i="1"/>
  <c r="D723" i="1"/>
  <c r="D728" i="1"/>
  <c r="D733" i="1"/>
  <c r="D738" i="1"/>
  <c r="D743" i="1"/>
  <c r="D748" i="1"/>
  <c r="D753" i="1"/>
  <c r="D758" i="1"/>
  <c r="D763" i="1"/>
  <c r="D768" i="1"/>
  <c r="D773" i="1"/>
  <c r="D778" i="1"/>
  <c r="D783" i="1"/>
  <c r="D788" i="1"/>
  <c r="D793" i="1"/>
  <c r="D798" i="1"/>
  <c r="BK797" i="1"/>
  <c r="BJ797" i="1"/>
  <c r="BI797" i="1"/>
  <c r="AM797" i="1"/>
  <c r="AK797" i="1"/>
  <c r="AJ797" i="1"/>
  <c r="AI797" i="1"/>
  <c r="AH797" i="1"/>
  <c r="AG797" i="1"/>
  <c r="AE797" i="1"/>
  <c r="AF797" i="1"/>
  <c r="S797" i="1"/>
  <c r="O797" i="1"/>
  <c r="N797" i="1"/>
  <c r="M797" i="1"/>
  <c r="I797" i="1"/>
  <c r="H797" i="1"/>
  <c r="BK796" i="1"/>
  <c r="BJ796" i="1"/>
  <c r="BI796" i="1"/>
  <c r="AM796" i="1"/>
  <c r="AK796" i="1"/>
  <c r="AJ796" i="1"/>
  <c r="AI796" i="1"/>
  <c r="AH796" i="1"/>
  <c r="AG796" i="1"/>
  <c r="AE796" i="1"/>
  <c r="AF796" i="1"/>
  <c r="S796" i="1"/>
  <c r="O796" i="1"/>
  <c r="N796" i="1"/>
  <c r="M796" i="1"/>
  <c r="I796" i="1"/>
  <c r="H796" i="1"/>
  <c r="BK795" i="1"/>
  <c r="BJ795" i="1"/>
  <c r="BI795" i="1"/>
  <c r="AM795" i="1"/>
  <c r="AK795" i="1"/>
  <c r="AJ795" i="1"/>
  <c r="AI795" i="1"/>
  <c r="AH795" i="1"/>
  <c r="AG795" i="1"/>
  <c r="AE795" i="1"/>
  <c r="AF795" i="1"/>
  <c r="S795" i="1"/>
  <c r="O795" i="1"/>
  <c r="N795" i="1"/>
  <c r="M795" i="1"/>
  <c r="I795" i="1"/>
  <c r="H795" i="1"/>
  <c r="BK794" i="1"/>
  <c r="BJ794" i="1"/>
  <c r="BI794" i="1"/>
  <c r="AM794" i="1"/>
  <c r="AK794" i="1"/>
  <c r="AJ794" i="1"/>
  <c r="AI794" i="1"/>
  <c r="AH794" i="1"/>
  <c r="AG794" i="1"/>
  <c r="AE794" i="1"/>
  <c r="AF794" i="1"/>
  <c r="S794" i="1"/>
  <c r="O794" i="1"/>
  <c r="N794" i="1"/>
  <c r="M794" i="1"/>
  <c r="I794" i="1"/>
  <c r="H794" i="1"/>
  <c r="BK793" i="1"/>
  <c r="BJ793" i="1"/>
  <c r="BI793" i="1"/>
  <c r="AM793" i="1"/>
  <c r="AK793" i="1"/>
  <c r="AJ793" i="1"/>
  <c r="AI793" i="1"/>
  <c r="AH793" i="1"/>
  <c r="AG793" i="1"/>
  <c r="AE793" i="1"/>
  <c r="AF793" i="1"/>
  <c r="S793" i="1"/>
  <c r="O793" i="1"/>
  <c r="N793" i="1"/>
  <c r="M793" i="1"/>
  <c r="I793" i="1"/>
  <c r="H793" i="1"/>
  <c r="BK792" i="1"/>
  <c r="BJ792" i="1"/>
  <c r="BI792" i="1"/>
  <c r="AM792" i="1"/>
  <c r="AK792" i="1"/>
  <c r="AJ792" i="1"/>
  <c r="AI792" i="1"/>
  <c r="AH792" i="1"/>
  <c r="AG792" i="1"/>
  <c r="AE792" i="1"/>
  <c r="AF792" i="1"/>
  <c r="S792" i="1"/>
  <c r="O792" i="1"/>
  <c r="N792" i="1"/>
  <c r="M792" i="1"/>
  <c r="I792" i="1"/>
  <c r="H792" i="1"/>
  <c r="BK791" i="1"/>
  <c r="BJ791" i="1"/>
  <c r="BI791" i="1"/>
  <c r="AM791" i="1"/>
  <c r="AK791" i="1"/>
  <c r="AJ791" i="1"/>
  <c r="AI791" i="1"/>
  <c r="AH791" i="1"/>
  <c r="AG791" i="1"/>
  <c r="AE791" i="1"/>
  <c r="AF791" i="1"/>
  <c r="S791" i="1"/>
  <c r="O791" i="1"/>
  <c r="N791" i="1"/>
  <c r="M791" i="1"/>
  <c r="I791" i="1"/>
  <c r="H791" i="1"/>
  <c r="BK790" i="1"/>
  <c r="BJ790" i="1"/>
  <c r="BI790" i="1"/>
  <c r="AM790" i="1"/>
  <c r="AK790" i="1"/>
  <c r="AJ790" i="1"/>
  <c r="AI790" i="1"/>
  <c r="AH790" i="1"/>
  <c r="AG790" i="1"/>
  <c r="AE790" i="1"/>
  <c r="AF790" i="1"/>
  <c r="S790" i="1"/>
  <c r="O790" i="1"/>
  <c r="N790" i="1"/>
  <c r="M790" i="1"/>
  <c r="I790" i="1"/>
  <c r="H790" i="1"/>
  <c r="BK789" i="1"/>
  <c r="BJ789" i="1"/>
  <c r="BI789" i="1"/>
  <c r="AM789" i="1"/>
  <c r="AK789" i="1"/>
  <c r="AJ789" i="1"/>
  <c r="AI789" i="1"/>
  <c r="AH789" i="1"/>
  <c r="AG789" i="1"/>
  <c r="AE789" i="1"/>
  <c r="AF789" i="1"/>
  <c r="S789" i="1"/>
  <c r="O789" i="1"/>
  <c r="N789" i="1"/>
  <c r="M789" i="1"/>
  <c r="I789" i="1"/>
  <c r="H789" i="1"/>
  <c r="BK788" i="1"/>
  <c r="BJ788" i="1"/>
  <c r="BI788" i="1"/>
  <c r="AM788" i="1"/>
  <c r="AK788" i="1"/>
  <c r="AJ788" i="1"/>
  <c r="AI788" i="1"/>
  <c r="AH788" i="1"/>
  <c r="AG788" i="1"/>
  <c r="AE788" i="1"/>
  <c r="AF788" i="1"/>
  <c r="S788" i="1"/>
  <c r="O788" i="1"/>
  <c r="N788" i="1"/>
  <c r="M788" i="1"/>
  <c r="I788" i="1"/>
  <c r="H788" i="1"/>
  <c r="BK787" i="1"/>
  <c r="BJ787" i="1"/>
  <c r="BI787" i="1"/>
  <c r="AM787" i="1"/>
  <c r="AK787" i="1"/>
  <c r="AJ787" i="1"/>
  <c r="AI787" i="1"/>
  <c r="AH787" i="1"/>
  <c r="AG787" i="1"/>
  <c r="AE787" i="1"/>
  <c r="AF787" i="1"/>
  <c r="S787" i="1"/>
  <c r="O787" i="1"/>
  <c r="N787" i="1"/>
  <c r="M787" i="1"/>
  <c r="I787" i="1"/>
  <c r="H787" i="1"/>
  <c r="BK786" i="1"/>
  <c r="BJ786" i="1"/>
  <c r="BI786" i="1"/>
  <c r="AM786" i="1"/>
  <c r="AK786" i="1"/>
  <c r="AJ786" i="1"/>
  <c r="AI786" i="1"/>
  <c r="AH786" i="1"/>
  <c r="AG786" i="1"/>
  <c r="AE786" i="1"/>
  <c r="AF786" i="1"/>
  <c r="S786" i="1"/>
  <c r="O786" i="1"/>
  <c r="N786" i="1"/>
  <c r="M786" i="1"/>
  <c r="I786" i="1"/>
  <c r="H786" i="1"/>
  <c r="BK785" i="1"/>
  <c r="BJ785" i="1"/>
  <c r="BI785" i="1"/>
  <c r="AM785" i="1"/>
  <c r="AK785" i="1"/>
  <c r="AJ785" i="1"/>
  <c r="AI785" i="1"/>
  <c r="AH785" i="1"/>
  <c r="AG785" i="1"/>
  <c r="AE785" i="1"/>
  <c r="AF785" i="1"/>
  <c r="S785" i="1"/>
  <c r="O785" i="1"/>
  <c r="N785" i="1"/>
  <c r="M785" i="1"/>
  <c r="I785" i="1"/>
  <c r="H785" i="1"/>
  <c r="BK784" i="1"/>
  <c r="BJ784" i="1"/>
  <c r="BI784" i="1"/>
  <c r="AM784" i="1"/>
  <c r="AK784" i="1"/>
  <c r="AJ784" i="1"/>
  <c r="AI784" i="1"/>
  <c r="AH784" i="1"/>
  <c r="AG784" i="1"/>
  <c r="AE784" i="1"/>
  <c r="AF784" i="1"/>
  <c r="S784" i="1"/>
  <c r="O784" i="1"/>
  <c r="N784" i="1"/>
  <c r="M784" i="1"/>
  <c r="I784" i="1"/>
  <c r="H784" i="1"/>
  <c r="BK783" i="1"/>
  <c r="BJ783" i="1"/>
  <c r="BI783" i="1"/>
  <c r="AM783" i="1"/>
  <c r="AK783" i="1"/>
  <c r="AJ783" i="1"/>
  <c r="AI783" i="1"/>
  <c r="AH783" i="1"/>
  <c r="AG783" i="1"/>
  <c r="AE783" i="1"/>
  <c r="AF783" i="1"/>
  <c r="S783" i="1"/>
  <c r="O783" i="1"/>
  <c r="N783" i="1"/>
  <c r="M783" i="1"/>
  <c r="I783" i="1"/>
  <c r="H783" i="1"/>
  <c r="BK782" i="1"/>
  <c r="BJ782" i="1"/>
  <c r="BI782" i="1"/>
  <c r="AM782" i="1"/>
  <c r="AK782" i="1"/>
  <c r="AJ782" i="1"/>
  <c r="AI782" i="1"/>
  <c r="AH782" i="1"/>
  <c r="AG782" i="1"/>
  <c r="AE782" i="1"/>
  <c r="AF782" i="1"/>
  <c r="S782" i="1"/>
  <c r="O782" i="1"/>
  <c r="N782" i="1"/>
  <c r="M782" i="1"/>
  <c r="I782" i="1"/>
  <c r="H782" i="1"/>
  <c r="BK781" i="1"/>
  <c r="BJ781" i="1"/>
  <c r="BI781" i="1"/>
  <c r="AM781" i="1"/>
  <c r="AK781" i="1"/>
  <c r="AJ781" i="1"/>
  <c r="AI781" i="1"/>
  <c r="AH781" i="1"/>
  <c r="AG781" i="1"/>
  <c r="AE781" i="1"/>
  <c r="AF781" i="1"/>
  <c r="S781" i="1"/>
  <c r="O781" i="1"/>
  <c r="N781" i="1"/>
  <c r="M781" i="1"/>
  <c r="I781" i="1"/>
  <c r="H781" i="1"/>
  <c r="BK780" i="1"/>
  <c r="BJ780" i="1"/>
  <c r="BI780" i="1"/>
  <c r="AM780" i="1"/>
  <c r="AK780" i="1"/>
  <c r="AJ780" i="1"/>
  <c r="AI780" i="1"/>
  <c r="AH780" i="1"/>
  <c r="AG780" i="1"/>
  <c r="AE780" i="1"/>
  <c r="AF780" i="1"/>
  <c r="S780" i="1"/>
  <c r="O780" i="1"/>
  <c r="N780" i="1"/>
  <c r="M780" i="1"/>
  <c r="I780" i="1"/>
  <c r="H780" i="1"/>
  <c r="BK779" i="1"/>
  <c r="BJ779" i="1"/>
  <c r="BI779" i="1"/>
  <c r="AM779" i="1"/>
  <c r="AK779" i="1"/>
  <c r="AJ779" i="1"/>
  <c r="AI779" i="1"/>
  <c r="AH779" i="1"/>
  <c r="AG779" i="1"/>
  <c r="AE779" i="1"/>
  <c r="AF779" i="1"/>
  <c r="S779" i="1"/>
  <c r="O779" i="1"/>
  <c r="N779" i="1"/>
  <c r="M779" i="1"/>
  <c r="I779" i="1"/>
  <c r="H779" i="1"/>
  <c r="BK778" i="1"/>
  <c r="BJ778" i="1"/>
  <c r="BI778" i="1"/>
  <c r="AM778" i="1"/>
  <c r="AK778" i="1"/>
  <c r="AJ778" i="1"/>
  <c r="AI778" i="1"/>
  <c r="AH778" i="1"/>
  <c r="AG778" i="1"/>
  <c r="AE778" i="1"/>
  <c r="AF778" i="1"/>
  <c r="S778" i="1"/>
  <c r="O778" i="1"/>
  <c r="N778" i="1"/>
  <c r="M778" i="1"/>
  <c r="I778" i="1"/>
  <c r="H778" i="1"/>
  <c r="BK777" i="1"/>
  <c r="BJ777" i="1"/>
  <c r="BI777" i="1"/>
  <c r="AM777" i="1"/>
  <c r="AK777" i="1"/>
  <c r="AJ777" i="1"/>
  <c r="AI777" i="1"/>
  <c r="AH777" i="1"/>
  <c r="AG777" i="1"/>
  <c r="AE777" i="1"/>
  <c r="AF777" i="1"/>
  <c r="S777" i="1"/>
  <c r="O777" i="1"/>
  <c r="N777" i="1"/>
  <c r="M777" i="1"/>
  <c r="I777" i="1"/>
  <c r="H777" i="1"/>
  <c r="BK776" i="1"/>
  <c r="BJ776" i="1"/>
  <c r="BI776" i="1"/>
  <c r="AM776" i="1"/>
  <c r="AK776" i="1"/>
  <c r="AJ776" i="1"/>
  <c r="AI776" i="1"/>
  <c r="AH776" i="1"/>
  <c r="AG776" i="1"/>
  <c r="AE776" i="1"/>
  <c r="AF776" i="1"/>
  <c r="S776" i="1"/>
  <c r="O776" i="1"/>
  <c r="N776" i="1"/>
  <c r="M776" i="1"/>
  <c r="I776" i="1"/>
  <c r="H776" i="1"/>
  <c r="BK775" i="1"/>
  <c r="BJ775" i="1"/>
  <c r="BI775" i="1"/>
  <c r="AM775" i="1"/>
  <c r="AK775" i="1"/>
  <c r="AJ775" i="1"/>
  <c r="AI775" i="1"/>
  <c r="AH775" i="1"/>
  <c r="AG775" i="1"/>
  <c r="AE775" i="1"/>
  <c r="AF775" i="1"/>
  <c r="S775" i="1"/>
  <c r="O775" i="1"/>
  <c r="N775" i="1"/>
  <c r="M775" i="1"/>
  <c r="I775" i="1"/>
  <c r="H775" i="1"/>
  <c r="BK774" i="1"/>
  <c r="BJ774" i="1"/>
  <c r="BI774" i="1"/>
  <c r="AM774" i="1"/>
  <c r="AK774" i="1"/>
  <c r="AJ774" i="1"/>
  <c r="AI774" i="1"/>
  <c r="AH774" i="1"/>
  <c r="AG774" i="1"/>
  <c r="AE774" i="1"/>
  <c r="AF774" i="1"/>
  <c r="S774" i="1"/>
  <c r="O774" i="1"/>
  <c r="N774" i="1"/>
  <c r="M774" i="1"/>
  <c r="I774" i="1"/>
  <c r="H774" i="1"/>
  <c r="BK773" i="1"/>
  <c r="BJ773" i="1"/>
  <c r="BI773" i="1"/>
  <c r="AM773" i="1"/>
  <c r="AK773" i="1"/>
  <c r="AJ773" i="1"/>
  <c r="AI773" i="1"/>
  <c r="AH773" i="1"/>
  <c r="AG773" i="1"/>
  <c r="AE773" i="1"/>
  <c r="AF773" i="1"/>
  <c r="S773" i="1"/>
  <c r="O773" i="1"/>
  <c r="N773" i="1"/>
  <c r="M773" i="1"/>
  <c r="I773" i="1"/>
  <c r="H773" i="1"/>
  <c r="BK772" i="1"/>
  <c r="BJ772" i="1"/>
  <c r="BI772" i="1"/>
  <c r="AM772" i="1"/>
  <c r="AK772" i="1"/>
  <c r="AJ772" i="1"/>
  <c r="AI772" i="1"/>
  <c r="AH772" i="1"/>
  <c r="AG772" i="1"/>
  <c r="AE772" i="1"/>
  <c r="AF772" i="1"/>
  <c r="S772" i="1"/>
  <c r="O772" i="1"/>
  <c r="N772" i="1"/>
  <c r="M772" i="1"/>
  <c r="I772" i="1"/>
  <c r="H772" i="1"/>
  <c r="BK771" i="1"/>
  <c r="BJ771" i="1"/>
  <c r="BI771" i="1"/>
  <c r="AM771" i="1"/>
  <c r="AK771" i="1"/>
  <c r="AJ771" i="1"/>
  <c r="AI771" i="1"/>
  <c r="AH771" i="1"/>
  <c r="AG771" i="1"/>
  <c r="AE771" i="1"/>
  <c r="AF771" i="1"/>
  <c r="S771" i="1"/>
  <c r="O771" i="1"/>
  <c r="N771" i="1"/>
  <c r="M771" i="1"/>
  <c r="I771" i="1"/>
  <c r="H771" i="1"/>
  <c r="BK770" i="1"/>
  <c r="BJ770" i="1"/>
  <c r="BI770" i="1"/>
  <c r="AM770" i="1"/>
  <c r="AK770" i="1"/>
  <c r="AJ770" i="1"/>
  <c r="AI770" i="1"/>
  <c r="AH770" i="1"/>
  <c r="AG770" i="1"/>
  <c r="AE770" i="1"/>
  <c r="AF770" i="1"/>
  <c r="S770" i="1"/>
  <c r="O770" i="1"/>
  <c r="N770" i="1"/>
  <c r="M770" i="1"/>
  <c r="I770" i="1"/>
  <c r="H770" i="1"/>
  <c r="BK769" i="1"/>
  <c r="BJ769" i="1"/>
  <c r="BI769" i="1"/>
  <c r="AM769" i="1"/>
  <c r="AK769" i="1"/>
  <c r="AJ769" i="1"/>
  <c r="AI769" i="1"/>
  <c r="AH769" i="1"/>
  <c r="AG769" i="1"/>
  <c r="AE769" i="1"/>
  <c r="AF769" i="1"/>
  <c r="S769" i="1"/>
  <c r="O769" i="1"/>
  <c r="N769" i="1"/>
  <c r="M769" i="1"/>
  <c r="I769" i="1"/>
  <c r="H769" i="1"/>
  <c r="BK768" i="1"/>
  <c r="BJ768" i="1"/>
  <c r="BI768" i="1"/>
  <c r="AM768" i="1"/>
  <c r="AK768" i="1"/>
  <c r="AJ768" i="1"/>
  <c r="AI768" i="1"/>
  <c r="AH768" i="1"/>
  <c r="AG768" i="1"/>
  <c r="AE768" i="1"/>
  <c r="AF768" i="1"/>
  <c r="S768" i="1"/>
  <c r="O768" i="1"/>
  <c r="N768" i="1"/>
  <c r="M768" i="1"/>
  <c r="I768" i="1"/>
  <c r="H768" i="1"/>
  <c r="BK767" i="1"/>
  <c r="BJ767" i="1"/>
  <c r="BI767" i="1"/>
  <c r="AM767" i="1"/>
  <c r="AK767" i="1"/>
  <c r="AJ767" i="1"/>
  <c r="AI767" i="1"/>
  <c r="AH767" i="1"/>
  <c r="AG767" i="1"/>
  <c r="AE767" i="1"/>
  <c r="AF767" i="1"/>
  <c r="S767" i="1"/>
  <c r="O767" i="1"/>
  <c r="N767" i="1"/>
  <c r="M767" i="1"/>
  <c r="I767" i="1"/>
  <c r="H767" i="1"/>
  <c r="BK766" i="1"/>
  <c r="BJ766" i="1"/>
  <c r="BI766" i="1"/>
  <c r="AM766" i="1"/>
  <c r="AK766" i="1"/>
  <c r="AJ766" i="1"/>
  <c r="AI766" i="1"/>
  <c r="AH766" i="1"/>
  <c r="AG766" i="1"/>
  <c r="AE766" i="1"/>
  <c r="AF766" i="1"/>
  <c r="S766" i="1"/>
  <c r="O766" i="1"/>
  <c r="N766" i="1"/>
  <c r="M766" i="1"/>
  <c r="I766" i="1"/>
  <c r="H766" i="1"/>
  <c r="BK765" i="1"/>
  <c r="BJ765" i="1"/>
  <c r="BI765" i="1"/>
  <c r="AM765" i="1"/>
  <c r="AK765" i="1"/>
  <c r="AJ765" i="1"/>
  <c r="AI765" i="1"/>
  <c r="AH765" i="1"/>
  <c r="AG765" i="1"/>
  <c r="AE765" i="1"/>
  <c r="AF765" i="1"/>
  <c r="S765" i="1"/>
  <c r="O765" i="1"/>
  <c r="N765" i="1"/>
  <c r="M765" i="1"/>
  <c r="I765" i="1"/>
  <c r="H765" i="1"/>
  <c r="BK764" i="1"/>
  <c r="BJ764" i="1"/>
  <c r="BI764" i="1"/>
  <c r="AM764" i="1"/>
  <c r="AK764" i="1"/>
  <c r="AJ764" i="1"/>
  <c r="AI764" i="1"/>
  <c r="AH764" i="1"/>
  <c r="AG764" i="1"/>
  <c r="AE764" i="1"/>
  <c r="AF764" i="1"/>
  <c r="S764" i="1"/>
  <c r="O764" i="1"/>
  <c r="N764" i="1"/>
  <c r="M764" i="1"/>
  <c r="I764" i="1"/>
  <c r="H764" i="1"/>
  <c r="BK763" i="1"/>
  <c r="BJ763" i="1"/>
  <c r="BI763" i="1"/>
  <c r="AM763" i="1"/>
  <c r="AK763" i="1"/>
  <c r="AJ763" i="1"/>
  <c r="AI763" i="1"/>
  <c r="AH763" i="1"/>
  <c r="AG763" i="1"/>
  <c r="AE763" i="1"/>
  <c r="AF763" i="1"/>
  <c r="S763" i="1"/>
  <c r="O763" i="1"/>
  <c r="N763" i="1"/>
  <c r="M763" i="1"/>
  <c r="I763" i="1"/>
  <c r="H763" i="1"/>
  <c r="BK762" i="1"/>
  <c r="BJ762" i="1"/>
  <c r="BI762" i="1"/>
  <c r="AM762" i="1"/>
  <c r="AK762" i="1"/>
  <c r="AJ762" i="1"/>
  <c r="AI762" i="1"/>
  <c r="AH762" i="1"/>
  <c r="AG762" i="1"/>
  <c r="AE762" i="1"/>
  <c r="AF762" i="1"/>
  <c r="S762" i="1"/>
  <c r="O762" i="1"/>
  <c r="N762" i="1"/>
  <c r="M762" i="1"/>
  <c r="I762" i="1"/>
  <c r="H762" i="1"/>
  <c r="BK761" i="1"/>
  <c r="BJ761" i="1"/>
  <c r="BI761" i="1"/>
  <c r="AM761" i="1"/>
  <c r="AK761" i="1"/>
  <c r="AJ761" i="1"/>
  <c r="AI761" i="1"/>
  <c r="AH761" i="1"/>
  <c r="AG761" i="1"/>
  <c r="AE761" i="1"/>
  <c r="AF761" i="1"/>
  <c r="S761" i="1"/>
  <c r="O761" i="1"/>
  <c r="N761" i="1"/>
  <c r="M761" i="1"/>
  <c r="I761" i="1"/>
  <c r="H761" i="1"/>
  <c r="BK760" i="1"/>
  <c r="BJ760" i="1"/>
  <c r="BI760" i="1"/>
  <c r="AM760" i="1"/>
  <c r="AK760" i="1"/>
  <c r="AJ760" i="1"/>
  <c r="AI760" i="1"/>
  <c r="AH760" i="1"/>
  <c r="AG760" i="1"/>
  <c r="AE760" i="1"/>
  <c r="AF760" i="1"/>
  <c r="S760" i="1"/>
  <c r="O760" i="1"/>
  <c r="N760" i="1"/>
  <c r="M760" i="1"/>
  <c r="I760" i="1"/>
  <c r="H760" i="1"/>
  <c r="BK759" i="1"/>
  <c r="BJ759" i="1"/>
  <c r="BI759" i="1"/>
  <c r="AM759" i="1"/>
  <c r="AK759" i="1"/>
  <c r="AJ759" i="1"/>
  <c r="AI759" i="1"/>
  <c r="AH759" i="1"/>
  <c r="AG759" i="1"/>
  <c r="AE759" i="1"/>
  <c r="AF759" i="1"/>
  <c r="S759" i="1"/>
  <c r="O759" i="1"/>
  <c r="N759" i="1"/>
  <c r="M759" i="1"/>
  <c r="I759" i="1"/>
  <c r="H759" i="1"/>
  <c r="BK758" i="1"/>
  <c r="BJ758" i="1"/>
  <c r="BI758" i="1"/>
  <c r="AM758" i="1"/>
  <c r="AK758" i="1"/>
  <c r="AJ758" i="1"/>
  <c r="AI758" i="1"/>
  <c r="AH758" i="1"/>
  <c r="AG758" i="1"/>
  <c r="AE758" i="1"/>
  <c r="AF758" i="1"/>
  <c r="S758" i="1"/>
  <c r="O758" i="1"/>
  <c r="N758" i="1"/>
  <c r="M758" i="1"/>
  <c r="I758" i="1"/>
  <c r="H758" i="1"/>
  <c r="BK757" i="1"/>
  <c r="BJ757" i="1"/>
  <c r="BI757" i="1"/>
  <c r="AM757" i="1"/>
  <c r="AK757" i="1"/>
  <c r="AJ757" i="1"/>
  <c r="AI757" i="1"/>
  <c r="AH757" i="1"/>
  <c r="AG757" i="1"/>
  <c r="AE757" i="1"/>
  <c r="AF757" i="1"/>
  <c r="S757" i="1"/>
  <c r="O757" i="1"/>
  <c r="N757" i="1"/>
  <c r="M757" i="1"/>
  <c r="I757" i="1"/>
  <c r="H757" i="1"/>
  <c r="BK756" i="1"/>
  <c r="BJ756" i="1"/>
  <c r="BI756" i="1"/>
  <c r="AM756" i="1"/>
  <c r="AK756" i="1"/>
  <c r="AJ756" i="1"/>
  <c r="AI756" i="1"/>
  <c r="AH756" i="1"/>
  <c r="AG756" i="1"/>
  <c r="AE756" i="1"/>
  <c r="AF756" i="1"/>
  <c r="S756" i="1"/>
  <c r="O756" i="1"/>
  <c r="N756" i="1"/>
  <c r="M756" i="1"/>
  <c r="I756" i="1"/>
  <c r="H756" i="1"/>
  <c r="BK755" i="1"/>
  <c r="BJ755" i="1"/>
  <c r="BI755" i="1"/>
  <c r="AM755" i="1"/>
  <c r="AK755" i="1"/>
  <c r="AJ755" i="1"/>
  <c r="AI755" i="1"/>
  <c r="AH755" i="1"/>
  <c r="AG755" i="1"/>
  <c r="AE755" i="1"/>
  <c r="AF755" i="1"/>
  <c r="S755" i="1"/>
  <c r="O755" i="1"/>
  <c r="N755" i="1"/>
  <c r="M755" i="1"/>
  <c r="I755" i="1"/>
  <c r="H755" i="1"/>
  <c r="BK754" i="1"/>
  <c r="BJ754" i="1"/>
  <c r="BI754" i="1"/>
  <c r="AM754" i="1"/>
  <c r="AK754" i="1"/>
  <c r="AJ754" i="1"/>
  <c r="AI754" i="1"/>
  <c r="AH754" i="1"/>
  <c r="AG754" i="1"/>
  <c r="AE754" i="1"/>
  <c r="AF754" i="1"/>
  <c r="S754" i="1"/>
  <c r="O754" i="1"/>
  <c r="N754" i="1"/>
  <c r="M754" i="1"/>
  <c r="I754" i="1"/>
  <c r="H754" i="1"/>
  <c r="BK753" i="1"/>
  <c r="BJ753" i="1"/>
  <c r="BI753" i="1"/>
  <c r="AM753" i="1"/>
  <c r="AK753" i="1"/>
  <c r="AJ753" i="1"/>
  <c r="AI753" i="1"/>
  <c r="AH753" i="1"/>
  <c r="AG753" i="1"/>
  <c r="AE753" i="1"/>
  <c r="AF753" i="1"/>
  <c r="S753" i="1"/>
  <c r="O753" i="1"/>
  <c r="N753" i="1"/>
  <c r="M753" i="1"/>
  <c r="I753" i="1"/>
  <c r="H753" i="1"/>
  <c r="BK752" i="1"/>
  <c r="BJ752" i="1"/>
  <c r="BI752" i="1"/>
  <c r="AM752" i="1"/>
  <c r="AK752" i="1"/>
  <c r="AJ752" i="1"/>
  <c r="AI752" i="1"/>
  <c r="AH752" i="1"/>
  <c r="AG752" i="1"/>
  <c r="AE752" i="1"/>
  <c r="AF752" i="1"/>
  <c r="S752" i="1"/>
  <c r="O752" i="1"/>
  <c r="N752" i="1"/>
  <c r="M752" i="1"/>
  <c r="I752" i="1"/>
  <c r="H752" i="1"/>
  <c r="BK751" i="1"/>
  <c r="BJ751" i="1"/>
  <c r="BI751" i="1"/>
  <c r="AM751" i="1"/>
  <c r="AK751" i="1"/>
  <c r="AJ751" i="1"/>
  <c r="AI751" i="1"/>
  <c r="AH751" i="1"/>
  <c r="AG751" i="1"/>
  <c r="AE751" i="1"/>
  <c r="AF751" i="1"/>
  <c r="S751" i="1"/>
  <c r="O751" i="1"/>
  <c r="N751" i="1"/>
  <c r="M751" i="1"/>
  <c r="I751" i="1"/>
  <c r="H751" i="1"/>
  <c r="BK750" i="1"/>
  <c r="BJ750" i="1"/>
  <c r="BI750" i="1"/>
  <c r="AM750" i="1"/>
  <c r="AK750" i="1"/>
  <c r="AJ750" i="1"/>
  <c r="AI750" i="1"/>
  <c r="AH750" i="1"/>
  <c r="AG750" i="1"/>
  <c r="AE750" i="1"/>
  <c r="AF750" i="1"/>
  <c r="S750" i="1"/>
  <c r="O750" i="1"/>
  <c r="N750" i="1"/>
  <c r="M750" i="1"/>
  <c r="I750" i="1"/>
  <c r="H750" i="1"/>
  <c r="BK749" i="1"/>
  <c r="BJ749" i="1"/>
  <c r="AM749" i="1"/>
  <c r="AK749" i="1"/>
  <c r="AJ749" i="1"/>
  <c r="AI749" i="1"/>
  <c r="AH749" i="1"/>
  <c r="AG749" i="1"/>
  <c r="AE749" i="1"/>
  <c r="AF749" i="1"/>
  <c r="S749" i="1"/>
  <c r="O749" i="1"/>
  <c r="N749" i="1"/>
  <c r="M749" i="1"/>
  <c r="I749" i="1"/>
  <c r="H749" i="1"/>
  <c r="BK748" i="1"/>
  <c r="BJ748" i="1"/>
  <c r="AM748" i="1"/>
  <c r="AK748" i="1"/>
  <c r="AJ748" i="1"/>
  <c r="AI748" i="1"/>
  <c r="AH748" i="1"/>
  <c r="AG748" i="1"/>
  <c r="AE748" i="1"/>
  <c r="AF748" i="1"/>
  <c r="S748" i="1"/>
  <c r="O748" i="1"/>
  <c r="N748" i="1"/>
  <c r="M748" i="1"/>
  <c r="I748" i="1"/>
  <c r="H748" i="1"/>
  <c r="BK747" i="1"/>
  <c r="BJ747" i="1"/>
  <c r="BI747" i="1"/>
  <c r="AM747" i="1"/>
  <c r="AK747" i="1"/>
  <c r="AJ747" i="1"/>
  <c r="AI747" i="1"/>
  <c r="AH747" i="1"/>
  <c r="AG747" i="1"/>
  <c r="AE747" i="1"/>
  <c r="AF747" i="1"/>
  <c r="S747" i="1"/>
  <c r="O747" i="1"/>
  <c r="N747" i="1"/>
  <c r="M747" i="1"/>
  <c r="I747" i="1"/>
  <c r="H747" i="1"/>
  <c r="BK746" i="1"/>
  <c r="BJ746" i="1"/>
  <c r="BI746" i="1"/>
  <c r="AM746" i="1"/>
  <c r="AK746" i="1"/>
  <c r="AJ746" i="1"/>
  <c r="AI746" i="1"/>
  <c r="AH746" i="1"/>
  <c r="AG746" i="1"/>
  <c r="AE746" i="1"/>
  <c r="AF746" i="1"/>
  <c r="S746" i="1"/>
  <c r="O746" i="1"/>
  <c r="N746" i="1"/>
  <c r="M746" i="1"/>
  <c r="I746" i="1"/>
  <c r="H746" i="1"/>
  <c r="BK745" i="1"/>
  <c r="BJ745" i="1"/>
  <c r="BI745" i="1"/>
  <c r="AM745" i="1"/>
  <c r="AK745" i="1"/>
  <c r="AJ745" i="1"/>
  <c r="AI745" i="1"/>
  <c r="AH745" i="1"/>
  <c r="AG745" i="1"/>
  <c r="AE745" i="1"/>
  <c r="AF745" i="1"/>
  <c r="S745" i="1"/>
  <c r="O745" i="1"/>
  <c r="N745" i="1"/>
  <c r="M745" i="1"/>
  <c r="I745" i="1"/>
  <c r="H745" i="1"/>
  <c r="BK744" i="1"/>
  <c r="BJ744" i="1"/>
  <c r="BI744" i="1"/>
  <c r="AM744" i="1"/>
  <c r="AK744" i="1"/>
  <c r="AJ744" i="1"/>
  <c r="AI744" i="1"/>
  <c r="AH744" i="1"/>
  <c r="AG744" i="1"/>
  <c r="AE744" i="1"/>
  <c r="AF744" i="1"/>
  <c r="S744" i="1"/>
  <c r="O744" i="1"/>
  <c r="N744" i="1"/>
  <c r="M744" i="1"/>
  <c r="I744" i="1"/>
  <c r="H744" i="1"/>
  <c r="BK743" i="1"/>
  <c r="BJ743" i="1"/>
  <c r="BI743" i="1"/>
  <c r="AM743" i="1"/>
  <c r="AK743" i="1"/>
  <c r="AJ743" i="1"/>
  <c r="AI743" i="1"/>
  <c r="AH743" i="1"/>
  <c r="AG743" i="1"/>
  <c r="AE743" i="1"/>
  <c r="AF743" i="1"/>
  <c r="S743" i="1"/>
  <c r="O743" i="1"/>
  <c r="N743" i="1"/>
  <c r="M743" i="1"/>
  <c r="I743" i="1"/>
  <c r="H743" i="1"/>
  <c r="BK742" i="1"/>
  <c r="BJ742" i="1"/>
  <c r="BI742" i="1"/>
  <c r="AM742" i="1"/>
  <c r="AK742" i="1"/>
  <c r="AJ742" i="1"/>
  <c r="AI742" i="1"/>
  <c r="AH742" i="1"/>
  <c r="AG742" i="1"/>
  <c r="AE742" i="1"/>
  <c r="AF742" i="1"/>
  <c r="S742" i="1"/>
  <c r="O742" i="1"/>
  <c r="N742" i="1"/>
  <c r="M742" i="1"/>
  <c r="I742" i="1"/>
  <c r="H742" i="1"/>
  <c r="BK741" i="1"/>
  <c r="BJ741" i="1"/>
  <c r="BI741" i="1"/>
  <c r="AM741" i="1"/>
  <c r="AK741" i="1"/>
  <c r="AJ741" i="1"/>
  <c r="AI741" i="1"/>
  <c r="AH741" i="1"/>
  <c r="AG741" i="1"/>
  <c r="AE741" i="1"/>
  <c r="AF741" i="1"/>
  <c r="S741" i="1"/>
  <c r="O741" i="1"/>
  <c r="N741" i="1"/>
  <c r="M741" i="1"/>
  <c r="I741" i="1"/>
  <c r="H741" i="1"/>
  <c r="BK740" i="1"/>
  <c r="BJ740" i="1"/>
  <c r="BI740" i="1"/>
  <c r="AM740" i="1"/>
  <c r="AK740" i="1"/>
  <c r="AJ740" i="1"/>
  <c r="AI740" i="1"/>
  <c r="AH740" i="1"/>
  <c r="AG740" i="1"/>
  <c r="AE740" i="1"/>
  <c r="AF740" i="1"/>
  <c r="S740" i="1"/>
  <c r="O740" i="1"/>
  <c r="N740" i="1"/>
  <c r="M740" i="1"/>
  <c r="I740" i="1"/>
  <c r="H740" i="1"/>
  <c r="BK739" i="1"/>
  <c r="BJ739" i="1"/>
  <c r="BI739" i="1"/>
  <c r="AM739" i="1"/>
  <c r="AK739" i="1"/>
  <c r="AJ739" i="1"/>
  <c r="AI739" i="1"/>
  <c r="AH739" i="1"/>
  <c r="AG739" i="1"/>
  <c r="AE739" i="1"/>
  <c r="AF739" i="1"/>
  <c r="S739" i="1"/>
  <c r="O739" i="1"/>
  <c r="N739" i="1"/>
  <c r="M739" i="1"/>
  <c r="I739" i="1"/>
  <c r="H739" i="1"/>
  <c r="BK738" i="1"/>
  <c r="BJ738" i="1"/>
  <c r="BI738" i="1"/>
  <c r="AM738" i="1"/>
  <c r="AK738" i="1"/>
  <c r="AJ738" i="1"/>
  <c r="AI738" i="1"/>
  <c r="AH738" i="1"/>
  <c r="AG738" i="1"/>
  <c r="AE738" i="1"/>
  <c r="AF738" i="1"/>
  <c r="S738" i="1"/>
  <c r="O738" i="1"/>
  <c r="N738" i="1"/>
  <c r="M738" i="1"/>
  <c r="I738" i="1"/>
  <c r="H738" i="1"/>
  <c r="BK737" i="1"/>
  <c r="BJ737" i="1"/>
  <c r="BI737" i="1"/>
  <c r="AM737" i="1"/>
  <c r="AK737" i="1"/>
  <c r="AJ737" i="1"/>
  <c r="AI737" i="1"/>
  <c r="AH737" i="1"/>
  <c r="AG737" i="1"/>
  <c r="AE737" i="1"/>
  <c r="AF737" i="1"/>
  <c r="S737" i="1"/>
  <c r="O737" i="1"/>
  <c r="N737" i="1"/>
  <c r="M737" i="1"/>
  <c r="I737" i="1"/>
  <c r="H737" i="1"/>
  <c r="BK736" i="1"/>
  <c r="BJ736" i="1"/>
  <c r="BI736" i="1"/>
  <c r="AM736" i="1"/>
  <c r="AK736" i="1"/>
  <c r="AJ736" i="1"/>
  <c r="AI736" i="1"/>
  <c r="AH736" i="1"/>
  <c r="AG736" i="1"/>
  <c r="AE736" i="1"/>
  <c r="AF736" i="1"/>
  <c r="S736" i="1"/>
  <c r="O736" i="1"/>
  <c r="N736" i="1"/>
  <c r="M736" i="1"/>
  <c r="I736" i="1"/>
  <c r="H736" i="1"/>
  <c r="BK735" i="1"/>
  <c r="BJ735" i="1"/>
  <c r="BI735" i="1"/>
  <c r="AM735" i="1"/>
  <c r="AK735" i="1"/>
  <c r="AJ735" i="1"/>
  <c r="AI735" i="1"/>
  <c r="AH735" i="1"/>
  <c r="AG735" i="1"/>
  <c r="AE735" i="1"/>
  <c r="AF735" i="1"/>
  <c r="S735" i="1"/>
  <c r="O735" i="1"/>
  <c r="N735" i="1"/>
  <c r="M735" i="1"/>
  <c r="I735" i="1"/>
  <c r="H735" i="1"/>
  <c r="BK734" i="1"/>
  <c r="BJ734" i="1"/>
  <c r="BI734" i="1"/>
  <c r="AM734" i="1"/>
  <c r="AK734" i="1"/>
  <c r="AJ734" i="1"/>
  <c r="AI734" i="1"/>
  <c r="AH734" i="1"/>
  <c r="AG734" i="1"/>
  <c r="AE734" i="1"/>
  <c r="AF734" i="1"/>
  <c r="S734" i="1"/>
  <c r="O734" i="1"/>
  <c r="N734" i="1"/>
  <c r="M734" i="1"/>
  <c r="I734" i="1"/>
  <c r="H734" i="1"/>
  <c r="BK733" i="1"/>
  <c r="BJ733" i="1"/>
  <c r="BI733" i="1"/>
  <c r="AM733" i="1"/>
  <c r="AK733" i="1"/>
  <c r="AJ733" i="1"/>
  <c r="AI733" i="1"/>
  <c r="AH733" i="1"/>
  <c r="AG733" i="1"/>
  <c r="AE733" i="1"/>
  <c r="AF733" i="1"/>
  <c r="S733" i="1"/>
  <c r="O733" i="1"/>
  <c r="N733" i="1"/>
  <c r="M733" i="1"/>
  <c r="I733" i="1"/>
  <c r="H733" i="1"/>
  <c r="BK732" i="1"/>
  <c r="BJ732" i="1"/>
  <c r="BI732" i="1"/>
  <c r="AM732" i="1"/>
  <c r="AK732" i="1"/>
  <c r="AJ732" i="1"/>
  <c r="AI732" i="1"/>
  <c r="AH732" i="1"/>
  <c r="AG732" i="1"/>
  <c r="AE732" i="1"/>
  <c r="AF732" i="1"/>
  <c r="S732" i="1"/>
  <c r="O732" i="1"/>
  <c r="N732" i="1"/>
  <c r="M732" i="1"/>
  <c r="I732" i="1"/>
  <c r="H732" i="1"/>
  <c r="BK731" i="1"/>
  <c r="BJ731" i="1"/>
  <c r="BI731" i="1"/>
  <c r="AM731" i="1"/>
  <c r="AK731" i="1"/>
  <c r="AJ731" i="1"/>
  <c r="AI731" i="1"/>
  <c r="AH731" i="1"/>
  <c r="AG731" i="1"/>
  <c r="AE731" i="1"/>
  <c r="AF731" i="1"/>
  <c r="S731" i="1"/>
  <c r="O731" i="1"/>
  <c r="N731" i="1"/>
  <c r="M731" i="1"/>
  <c r="I731" i="1"/>
  <c r="H731" i="1"/>
  <c r="BK730" i="1"/>
  <c r="BJ730" i="1"/>
  <c r="BI730" i="1"/>
  <c r="AM730" i="1"/>
  <c r="AK730" i="1"/>
  <c r="AJ730" i="1"/>
  <c r="AI730" i="1"/>
  <c r="AH730" i="1"/>
  <c r="AG730" i="1"/>
  <c r="AE730" i="1"/>
  <c r="AF730" i="1"/>
  <c r="S730" i="1"/>
  <c r="O730" i="1"/>
  <c r="N730" i="1"/>
  <c r="M730" i="1"/>
  <c r="I730" i="1"/>
  <c r="H730" i="1"/>
  <c r="BK729" i="1"/>
  <c r="BJ729" i="1"/>
  <c r="BI729" i="1"/>
  <c r="AM729" i="1"/>
  <c r="AK729" i="1"/>
  <c r="AJ729" i="1"/>
  <c r="AI729" i="1"/>
  <c r="AH729" i="1"/>
  <c r="AG729" i="1"/>
  <c r="AE729" i="1"/>
  <c r="AF729" i="1"/>
  <c r="S729" i="1"/>
  <c r="O729" i="1"/>
  <c r="N729" i="1"/>
  <c r="M729" i="1"/>
  <c r="I729" i="1"/>
  <c r="H729" i="1"/>
  <c r="BK728" i="1"/>
  <c r="BJ728" i="1"/>
  <c r="BI728" i="1"/>
  <c r="AM728" i="1"/>
  <c r="AK728" i="1"/>
  <c r="AJ728" i="1"/>
  <c r="AI728" i="1"/>
  <c r="AH728" i="1"/>
  <c r="AG728" i="1"/>
  <c r="AE728" i="1"/>
  <c r="AF728" i="1"/>
  <c r="S728" i="1"/>
  <c r="O728" i="1"/>
  <c r="N728" i="1"/>
  <c r="M728" i="1"/>
  <c r="I728" i="1"/>
  <c r="H728" i="1"/>
  <c r="BK727" i="1"/>
  <c r="BJ727" i="1"/>
  <c r="BI727" i="1"/>
  <c r="AM727" i="1"/>
  <c r="AK727" i="1"/>
  <c r="AJ727" i="1"/>
  <c r="AI727" i="1"/>
  <c r="AH727" i="1"/>
  <c r="AG727" i="1"/>
  <c r="AE727" i="1"/>
  <c r="AF727" i="1"/>
  <c r="S727" i="1"/>
  <c r="O727" i="1"/>
  <c r="N727" i="1"/>
  <c r="M727" i="1"/>
  <c r="I727" i="1"/>
  <c r="H727" i="1"/>
  <c r="BK726" i="1"/>
  <c r="BJ726" i="1"/>
  <c r="BI726" i="1"/>
  <c r="AM726" i="1"/>
  <c r="AK726" i="1"/>
  <c r="AJ726" i="1"/>
  <c r="AI726" i="1"/>
  <c r="AH726" i="1"/>
  <c r="AG726" i="1"/>
  <c r="AE726" i="1"/>
  <c r="AF726" i="1"/>
  <c r="S726" i="1"/>
  <c r="O726" i="1"/>
  <c r="N726" i="1"/>
  <c r="M726" i="1"/>
  <c r="I726" i="1"/>
  <c r="H726" i="1"/>
  <c r="BK725" i="1"/>
  <c r="BJ725" i="1"/>
  <c r="BI725" i="1"/>
  <c r="AM725" i="1"/>
  <c r="AK725" i="1"/>
  <c r="AJ725" i="1"/>
  <c r="AI725" i="1"/>
  <c r="AH725" i="1"/>
  <c r="AG725" i="1"/>
  <c r="AE725" i="1"/>
  <c r="AF725" i="1"/>
  <c r="S725" i="1"/>
  <c r="O725" i="1"/>
  <c r="N725" i="1"/>
  <c r="M725" i="1"/>
  <c r="I725" i="1"/>
  <c r="H725" i="1"/>
  <c r="BK724" i="1"/>
  <c r="BJ724" i="1"/>
  <c r="BI724" i="1"/>
  <c r="AM724" i="1"/>
  <c r="AK724" i="1"/>
  <c r="AJ724" i="1"/>
  <c r="AI724" i="1"/>
  <c r="AH724" i="1"/>
  <c r="AG724" i="1"/>
  <c r="AE724" i="1"/>
  <c r="AF724" i="1"/>
  <c r="S724" i="1"/>
  <c r="O724" i="1"/>
  <c r="N724" i="1"/>
  <c r="M724" i="1"/>
  <c r="I724" i="1"/>
  <c r="H724" i="1"/>
  <c r="BK723" i="1"/>
  <c r="BJ723" i="1"/>
  <c r="BI723" i="1"/>
  <c r="AM723" i="1"/>
  <c r="AK723" i="1"/>
  <c r="AJ723" i="1"/>
  <c r="AI723" i="1"/>
  <c r="AH723" i="1"/>
  <c r="AG723" i="1"/>
  <c r="AE723" i="1"/>
  <c r="AF723" i="1"/>
  <c r="S723" i="1"/>
  <c r="O723" i="1"/>
  <c r="N723" i="1"/>
  <c r="M723" i="1"/>
  <c r="I723" i="1"/>
  <c r="H723" i="1"/>
  <c r="BK722" i="1"/>
  <c r="BJ722" i="1"/>
  <c r="BI722" i="1"/>
  <c r="AM722" i="1"/>
  <c r="AK722" i="1"/>
  <c r="AJ722" i="1"/>
  <c r="AI722" i="1"/>
  <c r="AH722" i="1"/>
  <c r="AG722" i="1"/>
  <c r="AE722" i="1"/>
  <c r="AF722" i="1"/>
  <c r="S722" i="1"/>
  <c r="O722" i="1"/>
  <c r="N722" i="1"/>
  <c r="M722" i="1"/>
  <c r="I722" i="1"/>
  <c r="H722" i="1"/>
  <c r="BK721" i="1"/>
  <c r="BJ721" i="1"/>
  <c r="BI721" i="1"/>
  <c r="AM721" i="1"/>
  <c r="AK721" i="1"/>
  <c r="AJ721" i="1"/>
  <c r="AI721" i="1"/>
  <c r="AH721" i="1"/>
  <c r="AG721" i="1"/>
  <c r="AE721" i="1"/>
  <c r="AF721" i="1"/>
  <c r="S721" i="1"/>
  <c r="O721" i="1"/>
  <c r="N721" i="1"/>
  <c r="M721" i="1"/>
  <c r="I721" i="1"/>
  <c r="H721" i="1"/>
  <c r="BK720" i="1"/>
  <c r="BJ720" i="1"/>
  <c r="BI720" i="1"/>
  <c r="AM720" i="1"/>
  <c r="AK720" i="1"/>
  <c r="AJ720" i="1"/>
  <c r="AI720" i="1"/>
  <c r="AH720" i="1"/>
  <c r="AG720" i="1"/>
  <c r="AE720" i="1"/>
  <c r="AF720" i="1"/>
  <c r="S720" i="1"/>
  <c r="O720" i="1"/>
  <c r="N720" i="1"/>
  <c r="M720" i="1"/>
  <c r="I720" i="1"/>
  <c r="H720" i="1"/>
  <c r="BK719" i="1"/>
  <c r="BJ719" i="1"/>
  <c r="BI719" i="1"/>
  <c r="AM719" i="1"/>
  <c r="AK719" i="1"/>
  <c r="AJ719" i="1"/>
  <c r="AI719" i="1"/>
  <c r="AH719" i="1"/>
  <c r="AG719" i="1"/>
  <c r="AE719" i="1"/>
  <c r="AF719" i="1"/>
  <c r="S719" i="1"/>
  <c r="O719" i="1"/>
  <c r="N719" i="1"/>
  <c r="M719" i="1"/>
  <c r="I719" i="1"/>
  <c r="H719" i="1"/>
  <c r="BK718" i="1"/>
  <c r="BJ718" i="1"/>
  <c r="BI718" i="1"/>
  <c r="AM718" i="1"/>
  <c r="AK718" i="1"/>
  <c r="AJ718" i="1"/>
  <c r="AI718" i="1"/>
  <c r="AH718" i="1"/>
  <c r="AG718" i="1"/>
  <c r="AE718" i="1"/>
  <c r="AF718" i="1"/>
  <c r="S718" i="1"/>
  <c r="O718" i="1"/>
  <c r="N718" i="1"/>
  <c r="M718" i="1"/>
  <c r="I718" i="1"/>
  <c r="H718" i="1"/>
  <c r="BK717" i="1"/>
  <c r="BJ717" i="1"/>
  <c r="BI717" i="1"/>
  <c r="AM717" i="1"/>
  <c r="AK717" i="1"/>
  <c r="AJ717" i="1"/>
  <c r="AI717" i="1"/>
  <c r="AH717" i="1"/>
  <c r="AG717" i="1"/>
  <c r="AE717" i="1"/>
  <c r="AF717" i="1"/>
  <c r="S717" i="1"/>
  <c r="O717" i="1"/>
  <c r="N717" i="1"/>
  <c r="M717" i="1"/>
  <c r="I717" i="1"/>
  <c r="H717" i="1"/>
  <c r="BK716" i="1"/>
  <c r="BJ716" i="1"/>
  <c r="BI716" i="1"/>
  <c r="AM716" i="1"/>
  <c r="AK716" i="1"/>
  <c r="AJ716" i="1"/>
  <c r="AI716" i="1"/>
  <c r="AH716" i="1"/>
  <c r="AG716" i="1"/>
  <c r="AE716" i="1"/>
  <c r="AF716" i="1"/>
  <c r="S716" i="1"/>
  <c r="O716" i="1"/>
  <c r="N716" i="1"/>
  <c r="M716" i="1"/>
  <c r="I716" i="1"/>
  <c r="H716" i="1"/>
  <c r="BK715" i="1"/>
  <c r="BJ715" i="1"/>
  <c r="BI715" i="1"/>
  <c r="AM715" i="1"/>
  <c r="AK715" i="1"/>
  <c r="AJ715" i="1"/>
  <c r="AI715" i="1"/>
  <c r="AH715" i="1"/>
  <c r="AG715" i="1"/>
  <c r="AE715" i="1"/>
  <c r="AF715" i="1"/>
  <c r="S715" i="1"/>
  <c r="O715" i="1"/>
  <c r="N715" i="1"/>
  <c r="M715" i="1"/>
  <c r="I715" i="1"/>
  <c r="H715" i="1"/>
  <c r="BK714" i="1"/>
  <c r="BJ714" i="1"/>
  <c r="BI714" i="1"/>
  <c r="AM714" i="1"/>
  <c r="AK714" i="1"/>
  <c r="AJ714" i="1"/>
  <c r="AI714" i="1"/>
  <c r="AH714" i="1"/>
  <c r="AG714" i="1"/>
  <c r="AE714" i="1"/>
  <c r="AF714" i="1"/>
  <c r="S714" i="1"/>
  <c r="O714" i="1"/>
  <c r="N714" i="1"/>
  <c r="M714" i="1"/>
  <c r="I714" i="1"/>
  <c r="H714" i="1"/>
  <c r="BK713" i="1"/>
  <c r="BJ713" i="1"/>
  <c r="BI713" i="1"/>
  <c r="AM713" i="1"/>
  <c r="AK713" i="1"/>
  <c r="AJ713" i="1"/>
  <c r="AI713" i="1"/>
  <c r="AH713" i="1"/>
  <c r="AG713" i="1"/>
  <c r="AE713" i="1"/>
  <c r="AF713" i="1"/>
  <c r="S713" i="1"/>
  <c r="O713" i="1"/>
  <c r="N713" i="1"/>
  <c r="M713" i="1"/>
  <c r="I713" i="1"/>
  <c r="H713" i="1"/>
  <c r="BK712" i="1"/>
  <c r="BJ712" i="1"/>
  <c r="BI712" i="1"/>
  <c r="AM712" i="1"/>
  <c r="AK712" i="1"/>
  <c r="AJ712" i="1"/>
  <c r="AI712" i="1"/>
  <c r="AH712" i="1"/>
  <c r="AG712" i="1"/>
  <c r="AE712" i="1"/>
  <c r="AF712" i="1"/>
  <c r="S712" i="1"/>
  <c r="O712" i="1"/>
  <c r="N712" i="1"/>
  <c r="M712" i="1"/>
  <c r="I712" i="1"/>
  <c r="H712" i="1"/>
  <c r="BK711" i="1"/>
  <c r="BJ711" i="1"/>
  <c r="BI711" i="1"/>
  <c r="AM711" i="1"/>
  <c r="AK711" i="1"/>
  <c r="AJ711" i="1"/>
  <c r="AI711" i="1"/>
  <c r="AH711" i="1"/>
  <c r="AG711" i="1"/>
  <c r="AE711" i="1"/>
  <c r="AF711" i="1"/>
  <c r="S711" i="1"/>
  <c r="O711" i="1"/>
  <c r="N711" i="1"/>
  <c r="M711" i="1"/>
  <c r="I711" i="1"/>
  <c r="H711" i="1"/>
  <c r="BK710" i="1"/>
  <c r="BJ710" i="1"/>
  <c r="BI710" i="1"/>
  <c r="AM710" i="1"/>
  <c r="AK710" i="1"/>
  <c r="AJ710" i="1"/>
  <c r="AI710" i="1"/>
  <c r="AH710" i="1"/>
  <c r="AG710" i="1"/>
  <c r="AE710" i="1"/>
  <c r="AF710" i="1"/>
  <c r="S710" i="1"/>
  <c r="O710" i="1"/>
  <c r="N710" i="1"/>
  <c r="M710" i="1"/>
  <c r="I710" i="1"/>
  <c r="H710" i="1"/>
  <c r="BK709" i="1"/>
  <c r="BJ709" i="1"/>
  <c r="BI709" i="1"/>
  <c r="AM709" i="1"/>
  <c r="AK709" i="1"/>
  <c r="AJ709" i="1"/>
  <c r="AI709" i="1"/>
  <c r="AH709" i="1"/>
  <c r="AG709" i="1"/>
  <c r="AE709" i="1"/>
  <c r="AF709" i="1"/>
  <c r="S709" i="1"/>
  <c r="O709" i="1"/>
  <c r="N709" i="1"/>
  <c r="M709" i="1"/>
  <c r="I709" i="1"/>
  <c r="H709" i="1"/>
  <c r="BK708" i="1"/>
  <c r="BJ708" i="1"/>
  <c r="BI708" i="1"/>
  <c r="AM708" i="1"/>
  <c r="AK708" i="1"/>
  <c r="AJ708" i="1"/>
  <c r="AI708" i="1"/>
  <c r="AH708" i="1"/>
  <c r="AG708" i="1"/>
  <c r="AE708" i="1"/>
  <c r="AF708" i="1"/>
  <c r="S708" i="1"/>
  <c r="O708" i="1"/>
  <c r="N708" i="1"/>
  <c r="M708" i="1"/>
  <c r="I708" i="1"/>
  <c r="H708" i="1"/>
  <c r="BK707" i="1"/>
  <c r="BJ707" i="1"/>
  <c r="BI707" i="1"/>
  <c r="AM707" i="1"/>
  <c r="AK707" i="1"/>
  <c r="AJ707" i="1"/>
  <c r="AI707" i="1"/>
  <c r="AH707" i="1"/>
  <c r="AG707" i="1"/>
  <c r="AE707" i="1"/>
  <c r="AF707" i="1"/>
  <c r="S707" i="1"/>
  <c r="O707" i="1"/>
  <c r="N707" i="1"/>
  <c r="M707" i="1"/>
  <c r="I707" i="1"/>
  <c r="H707" i="1"/>
  <c r="BK706" i="1"/>
  <c r="BJ706" i="1"/>
  <c r="BI706" i="1"/>
  <c r="AM706" i="1"/>
  <c r="AK706" i="1"/>
  <c r="AJ706" i="1"/>
  <c r="AI706" i="1"/>
  <c r="AH706" i="1"/>
  <c r="AG706" i="1"/>
  <c r="AE706" i="1"/>
  <c r="AF706" i="1"/>
  <c r="S706" i="1"/>
  <c r="O706" i="1"/>
  <c r="N706" i="1"/>
  <c r="M706" i="1"/>
  <c r="I706" i="1"/>
  <c r="H706" i="1"/>
  <c r="BK705" i="1"/>
  <c r="BJ705" i="1"/>
  <c r="BI705" i="1"/>
  <c r="AM705" i="1"/>
  <c r="AK705" i="1"/>
  <c r="AJ705" i="1"/>
  <c r="AI705" i="1"/>
  <c r="AH705" i="1"/>
  <c r="AG705" i="1"/>
  <c r="AE705" i="1"/>
  <c r="AF705" i="1"/>
  <c r="S705" i="1"/>
  <c r="O705" i="1"/>
  <c r="N705" i="1"/>
  <c r="M705" i="1"/>
  <c r="I705" i="1"/>
  <c r="H705" i="1"/>
  <c r="BK704" i="1"/>
  <c r="BJ704" i="1"/>
  <c r="BI704" i="1"/>
  <c r="AM704" i="1"/>
  <c r="AK704" i="1"/>
  <c r="AJ704" i="1"/>
  <c r="AI704" i="1"/>
  <c r="AH704" i="1"/>
  <c r="AG704" i="1"/>
  <c r="AE704" i="1"/>
  <c r="AF704" i="1"/>
  <c r="S704" i="1"/>
  <c r="O704" i="1"/>
  <c r="N704" i="1"/>
  <c r="M704" i="1"/>
  <c r="I704" i="1"/>
  <c r="H704" i="1"/>
  <c r="BK703" i="1"/>
  <c r="BJ703" i="1"/>
  <c r="BI703" i="1"/>
  <c r="AM703" i="1"/>
  <c r="AK703" i="1"/>
  <c r="AJ703" i="1"/>
  <c r="AI703" i="1"/>
  <c r="AH703" i="1"/>
  <c r="AG703" i="1"/>
  <c r="AE703" i="1"/>
  <c r="AF703" i="1"/>
  <c r="S703" i="1"/>
  <c r="O703" i="1"/>
  <c r="N703" i="1"/>
  <c r="M703" i="1"/>
  <c r="I703" i="1"/>
  <c r="H703" i="1"/>
  <c r="BK702" i="1"/>
  <c r="BJ702" i="1"/>
  <c r="BI702" i="1"/>
  <c r="AM702" i="1"/>
  <c r="AK702" i="1"/>
  <c r="AJ702" i="1"/>
  <c r="AI702" i="1"/>
  <c r="AH702" i="1"/>
  <c r="AG702" i="1"/>
  <c r="AE702" i="1"/>
  <c r="AF702" i="1"/>
  <c r="S702" i="1"/>
  <c r="O702" i="1"/>
  <c r="N702" i="1"/>
  <c r="M702" i="1"/>
  <c r="I702" i="1"/>
  <c r="H702" i="1"/>
  <c r="BK701" i="1"/>
  <c r="BJ701" i="1"/>
  <c r="BI701" i="1"/>
  <c r="AM701" i="1"/>
  <c r="AK701" i="1"/>
  <c r="AJ701" i="1"/>
  <c r="AI701" i="1"/>
  <c r="AH701" i="1"/>
  <c r="AG701" i="1"/>
  <c r="AE701" i="1"/>
  <c r="AF701" i="1"/>
  <c r="S701" i="1"/>
  <c r="O701" i="1"/>
  <c r="N701" i="1"/>
  <c r="M701" i="1"/>
  <c r="I701" i="1"/>
  <c r="H701" i="1"/>
  <c r="BK700" i="1"/>
  <c r="BJ700" i="1"/>
  <c r="BI700" i="1"/>
  <c r="AM700" i="1"/>
  <c r="AK700" i="1"/>
  <c r="AJ700" i="1"/>
  <c r="AI700" i="1"/>
  <c r="AH700" i="1"/>
  <c r="AG700" i="1"/>
  <c r="AE700" i="1"/>
  <c r="AF700" i="1"/>
  <c r="S700" i="1"/>
  <c r="O700" i="1"/>
  <c r="N700" i="1"/>
  <c r="M700" i="1"/>
  <c r="I700" i="1"/>
  <c r="H700" i="1"/>
  <c r="BK699" i="1"/>
  <c r="BJ699" i="1"/>
  <c r="AM699" i="1"/>
  <c r="AK699" i="1"/>
  <c r="AJ699" i="1"/>
  <c r="AI699" i="1"/>
  <c r="AH699" i="1"/>
  <c r="AG699" i="1"/>
  <c r="AE699" i="1"/>
  <c r="AF699" i="1"/>
  <c r="S699" i="1"/>
  <c r="O699" i="1"/>
  <c r="N699" i="1"/>
  <c r="M699" i="1"/>
  <c r="I699" i="1"/>
  <c r="H699" i="1"/>
  <c r="BK698" i="1"/>
  <c r="BJ698" i="1"/>
  <c r="AM698" i="1"/>
  <c r="AK698" i="1"/>
  <c r="AJ698" i="1"/>
  <c r="AI698" i="1"/>
  <c r="AH698" i="1"/>
  <c r="AG698" i="1"/>
  <c r="AE698" i="1"/>
  <c r="AF698" i="1"/>
  <c r="S698" i="1"/>
  <c r="O698" i="1"/>
  <c r="N698" i="1"/>
  <c r="I698" i="1"/>
  <c r="H698" i="1"/>
  <c r="BK697" i="1"/>
  <c r="BJ697" i="1"/>
  <c r="BI697" i="1"/>
  <c r="AM697" i="1"/>
  <c r="AK697" i="1"/>
  <c r="AJ697" i="1"/>
  <c r="AI697" i="1"/>
  <c r="AH697" i="1"/>
  <c r="AG697" i="1"/>
  <c r="AE697" i="1"/>
  <c r="AF697" i="1"/>
  <c r="S697" i="1"/>
  <c r="O697" i="1"/>
  <c r="N697" i="1"/>
  <c r="M697" i="1"/>
  <c r="I697" i="1"/>
  <c r="H697" i="1"/>
  <c r="BK696" i="1"/>
  <c r="BJ696" i="1"/>
  <c r="BI696" i="1"/>
  <c r="AM696" i="1"/>
  <c r="AK696" i="1"/>
  <c r="AJ696" i="1"/>
  <c r="AI696" i="1"/>
  <c r="AH696" i="1"/>
  <c r="AG696" i="1"/>
  <c r="AE696" i="1"/>
  <c r="AF696" i="1"/>
  <c r="S696" i="1"/>
  <c r="O696" i="1"/>
  <c r="N696" i="1"/>
  <c r="M696" i="1"/>
  <c r="I696" i="1"/>
  <c r="H696" i="1"/>
  <c r="BK695" i="1"/>
  <c r="BJ695" i="1"/>
  <c r="BI695" i="1"/>
  <c r="AM695" i="1"/>
  <c r="AK695" i="1"/>
  <c r="AJ695" i="1"/>
  <c r="AI695" i="1"/>
  <c r="AH695" i="1"/>
  <c r="AG695" i="1"/>
  <c r="AE695" i="1"/>
  <c r="AF695" i="1"/>
  <c r="S695" i="1"/>
  <c r="O695" i="1"/>
  <c r="N695" i="1"/>
  <c r="M695" i="1"/>
  <c r="I695" i="1"/>
  <c r="H695" i="1"/>
  <c r="BK694" i="1"/>
  <c r="BJ694" i="1"/>
  <c r="BI694" i="1"/>
  <c r="AM694" i="1"/>
  <c r="AK694" i="1"/>
  <c r="AJ694" i="1"/>
  <c r="AI694" i="1"/>
  <c r="AH694" i="1"/>
  <c r="AG694" i="1"/>
  <c r="AE694" i="1"/>
  <c r="AF694" i="1"/>
  <c r="S694" i="1"/>
  <c r="O694" i="1"/>
  <c r="N694" i="1"/>
  <c r="M694" i="1"/>
  <c r="I694" i="1"/>
  <c r="H694" i="1"/>
  <c r="BK693" i="1"/>
  <c r="BJ693" i="1"/>
  <c r="BI693" i="1"/>
  <c r="AM693" i="1"/>
  <c r="AK693" i="1"/>
  <c r="AJ693" i="1"/>
  <c r="AI693" i="1"/>
  <c r="AH693" i="1"/>
  <c r="AG693" i="1"/>
  <c r="AE693" i="1"/>
  <c r="AF693" i="1"/>
  <c r="S693" i="1"/>
  <c r="O693" i="1"/>
  <c r="N693" i="1"/>
  <c r="M693" i="1"/>
  <c r="I693" i="1"/>
  <c r="H693" i="1"/>
  <c r="BK692" i="1"/>
  <c r="BJ692" i="1"/>
  <c r="BI692" i="1"/>
  <c r="AM692" i="1"/>
  <c r="AK692" i="1"/>
  <c r="AJ692" i="1"/>
  <c r="AI692" i="1"/>
  <c r="AH692" i="1"/>
  <c r="AG692" i="1"/>
  <c r="AE692" i="1"/>
  <c r="AF692" i="1"/>
  <c r="S692" i="1"/>
  <c r="O692" i="1"/>
  <c r="N692" i="1"/>
  <c r="M692" i="1"/>
  <c r="I692" i="1"/>
  <c r="H692" i="1"/>
  <c r="BK691" i="1"/>
  <c r="BJ691" i="1"/>
  <c r="BI691" i="1"/>
  <c r="AM691" i="1"/>
  <c r="AK691" i="1"/>
  <c r="AJ691" i="1"/>
  <c r="AI691" i="1"/>
  <c r="AH691" i="1"/>
  <c r="AG691" i="1"/>
  <c r="AE691" i="1"/>
  <c r="AF691" i="1"/>
  <c r="S691" i="1"/>
  <c r="O691" i="1"/>
  <c r="N691" i="1"/>
  <c r="M691" i="1"/>
  <c r="I691" i="1"/>
  <c r="H691" i="1"/>
  <c r="BK690" i="1"/>
  <c r="BJ690" i="1"/>
  <c r="BI690" i="1"/>
  <c r="AM690" i="1"/>
  <c r="AK690" i="1"/>
  <c r="AJ690" i="1"/>
  <c r="AI690" i="1"/>
  <c r="AH690" i="1"/>
  <c r="AG690" i="1"/>
  <c r="AE690" i="1"/>
  <c r="AF690" i="1"/>
  <c r="S690" i="1"/>
  <c r="O690" i="1"/>
  <c r="N690" i="1"/>
  <c r="M690" i="1"/>
  <c r="I690" i="1"/>
  <c r="H690" i="1"/>
  <c r="BK689" i="1"/>
  <c r="BJ689" i="1"/>
  <c r="BI689" i="1"/>
  <c r="AM689" i="1"/>
  <c r="AK689" i="1"/>
  <c r="AJ689" i="1"/>
  <c r="AI689" i="1"/>
  <c r="AH689" i="1"/>
  <c r="AG689" i="1"/>
  <c r="AE689" i="1"/>
  <c r="AF689" i="1"/>
  <c r="S689" i="1"/>
  <c r="O689" i="1"/>
  <c r="N689" i="1"/>
  <c r="M689" i="1"/>
  <c r="I689" i="1"/>
  <c r="H689" i="1"/>
  <c r="BK688" i="1"/>
  <c r="BJ688" i="1"/>
  <c r="BI688" i="1"/>
  <c r="AM688" i="1"/>
  <c r="AK688" i="1"/>
  <c r="AJ688" i="1"/>
  <c r="AI688" i="1"/>
  <c r="AH688" i="1"/>
  <c r="AG688" i="1"/>
  <c r="AE688" i="1"/>
  <c r="AF688" i="1"/>
  <c r="S688" i="1"/>
  <c r="O688" i="1"/>
  <c r="N688" i="1"/>
  <c r="M688" i="1"/>
  <c r="I688" i="1"/>
  <c r="H688" i="1"/>
  <c r="BK687" i="1"/>
  <c r="BJ687" i="1"/>
  <c r="BI687" i="1"/>
  <c r="AM687" i="1"/>
  <c r="AK687" i="1"/>
  <c r="AJ687" i="1"/>
  <c r="AI687" i="1"/>
  <c r="AH687" i="1"/>
  <c r="AG687" i="1"/>
  <c r="AE687" i="1"/>
  <c r="AF687" i="1"/>
  <c r="S687" i="1"/>
  <c r="O687" i="1"/>
  <c r="N687" i="1"/>
  <c r="M687" i="1"/>
  <c r="I687" i="1"/>
  <c r="H687" i="1"/>
  <c r="BK686" i="1"/>
  <c r="BJ686" i="1"/>
  <c r="BI686" i="1"/>
  <c r="AM686" i="1"/>
  <c r="AK686" i="1"/>
  <c r="AJ686" i="1"/>
  <c r="AI686" i="1"/>
  <c r="AH686" i="1"/>
  <c r="AG686" i="1"/>
  <c r="AE686" i="1"/>
  <c r="AF686" i="1"/>
  <c r="S686" i="1"/>
  <c r="O686" i="1"/>
  <c r="N686" i="1"/>
  <c r="M686" i="1"/>
  <c r="I686" i="1"/>
  <c r="H686" i="1"/>
  <c r="BK685" i="1"/>
  <c r="BJ685" i="1"/>
  <c r="BI685" i="1"/>
  <c r="AM685" i="1"/>
  <c r="AK685" i="1"/>
  <c r="AJ685" i="1"/>
  <c r="AI685" i="1"/>
  <c r="AH685" i="1"/>
  <c r="AG685" i="1"/>
  <c r="AE685" i="1"/>
  <c r="AF685" i="1"/>
  <c r="S685" i="1"/>
  <c r="O685" i="1"/>
  <c r="N685" i="1"/>
  <c r="M685" i="1"/>
  <c r="I685" i="1"/>
  <c r="H685" i="1"/>
  <c r="BK684" i="1"/>
  <c r="BJ684" i="1"/>
  <c r="BI684" i="1"/>
  <c r="AM684" i="1"/>
  <c r="AK684" i="1"/>
  <c r="AJ684" i="1"/>
  <c r="AI684" i="1"/>
  <c r="AH684" i="1"/>
  <c r="AG684" i="1"/>
  <c r="AE684" i="1"/>
  <c r="AF684" i="1"/>
  <c r="S684" i="1"/>
  <c r="O684" i="1"/>
  <c r="N684" i="1"/>
  <c r="M684" i="1"/>
  <c r="I684" i="1"/>
  <c r="H684" i="1"/>
  <c r="BK683" i="1"/>
  <c r="BJ683" i="1"/>
  <c r="BI683" i="1"/>
  <c r="AM683" i="1"/>
  <c r="AK683" i="1"/>
  <c r="AJ683" i="1"/>
  <c r="AI683" i="1"/>
  <c r="AH683" i="1"/>
  <c r="AG683" i="1"/>
  <c r="AE683" i="1"/>
  <c r="AF683" i="1"/>
  <c r="S683" i="1"/>
  <c r="O683" i="1"/>
  <c r="N683" i="1"/>
  <c r="M683" i="1"/>
  <c r="I683" i="1"/>
  <c r="H683" i="1"/>
  <c r="BK682" i="1"/>
  <c r="BJ682" i="1"/>
  <c r="BI682" i="1"/>
  <c r="AM682" i="1"/>
  <c r="AK682" i="1"/>
  <c r="AJ682" i="1"/>
  <c r="AI682" i="1"/>
  <c r="AH682" i="1"/>
  <c r="AG682" i="1"/>
  <c r="AE682" i="1"/>
  <c r="AF682" i="1"/>
  <c r="S682" i="1"/>
  <c r="O682" i="1"/>
  <c r="N682" i="1"/>
  <c r="M682" i="1"/>
  <c r="I682" i="1"/>
  <c r="H682" i="1"/>
  <c r="BK681" i="1"/>
  <c r="BJ681" i="1"/>
  <c r="BI681" i="1"/>
  <c r="AM681" i="1"/>
  <c r="AK681" i="1"/>
  <c r="AJ681" i="1"/>
  <c r="AI681" i="1"/>
  <c r="AH681" i="1"/>
  <c r="AG681" i="1"/>
  <c r="AE681" i="1"/>
  <c r="AF681" i="1"/>
  <c r="S681" i="1"/>
  <c r="O681" i="1"/>
  <c r="N681" i="1"/>
  <c r="M681" i="1"/>
  <c r="I681" i="1"/>
  <c r="H681" i="1"/>
  <c r="BK680" i="1"/>
  <c r="BJ680" i="1"/>
  <c r="BI680" i="1"/>
  <c r="AM680" i="1"/>
  <c r="AK680" i="1"/>
  <c r="AJ680" i="1"/>
  <c r="AI680" i="1"/>
  <c r="AH680" i="1"/>
  <c r="AG680" i="1"/>
  <c r="AE680" i="1"/>
  <c r="AF680" i="1"/>
  <c r="S680" i="1"/>
  <c r="O680" i="1"/>
  <c r="N680" i="1"/>
  <c r="M680" i="1"/>
  <c r="I680" i="1"/>
  <c r="H680" i="1"/>
  <c r="BK679" i="1"/>
  <c r="BJ679" i="1"/>
  <c r="BI679" i="1"/>
  <c r="AM679" i="1"/>
  <c r="AK679" i="1"/>
  <c r="AJ679" i="1"/>
  <c r="AI679" i="1"/>
  <c r="AH679" i="1"/>
  <c r="AG679" i="1"/>
  <c r="AE679" i="1"/>
  <c r="AF679" i="1"/>
  <c r="S679" i="1"/>
  <c r="O679" i="1"/>
  <c r="N679" i="1"/>
  <c r="M679" i="1"/>
  <c r="I679" i="1"/>
  <c r="H679" i="1"/>
  <c r="BK678" i="1"/>
  <c r="BJ678" i="1"/>
  <c r="BI678" i="1"/>
  <c r="AM678" i="1"/>
  <c r="AK678" i="1"/>
  <c r="AJ678" i="1"/>
  <c r="AI678" i="1"/>
  <c r="AH678" i="1"/>
  <c r="AG678" i="1"/>
  <c r="AE678" i="1"/>
  <c r="AF678" i="1"/>
  <c r="S678" i="1"/>
  <c r="O678" i="1"/>
  <c r="N678" i="1"/>
  <c r="M678" i="1"/>
  <c r="I678" i="1"/>
  <c r="H678" i="1"/>
  <c r="BK677" i="1"/>
  <c r="BJ677" i="1"/>
  <c r="BI677" i="1"/>
  <c r="AM677" i="1"/>
  <c r="AK677" i="1"/>
  <c r="AJ677" i="1"/>
  <c r="AI677" i="1"/>
  <c r="AH677" i="1"/>
  <c r="AG677" i="1"/>
  <c r="AE677" i="1"/>
  <c r="AF677" i="1"/>
  <c r="S677" i="1"/>
  <c r="O677" i="1"/>
  <c r="N677" i="1"/>
  <c r="M677" i="1"/>
  <c r="I677" i="1"/>
  <c r="H677" i="1"/>
  <c r="BK676" i="1"/>
  <c r="BJ676" i="1"/>
  <c r="BI676" i="1"/>
  <c r="AM676" i="1"/>
  <c r="AK676" i="1"/>
  <c r="AJ676" i="1"/>
  <c r="AI676" i="1"/>
  <c r="AH676" i="1"/>
  <c r="AG676" i="1"/>
  <c r="AE676" i="1"/>
  <c r="AF676" i="1"/>
  <c r="S676" i="1"/>
  <c r="O676" i="1"/>
  <c r="N676" i="1"/>
  <c r="M676" i="1"/>
  <c r="I676" i="1"/>
  <c r="H676" i="1"/>
  <c r="BK675" i="1"/>
  <c r="BJ675" i="1"/>
  <c r="BI675" i="1"/>
  <c r="AM675" i="1"/>
  <c r="AK675" i="1"/>
  <c r="AJ675" i="1"/>
  <c r="AI675" i="1"/>
  <c r="AH675" i="1"/>
  <c r="AG675" i="1"/>
  <c r="AE675" i="1"/>
  <c r="AF675" i="1"/>
  <c r="S675" i="1"/>
  <c r="O675" i="1"/>
  <c r="N675" i="1"/>
  <c r="M675" i="1"/>
  <c r="I675" i="1"/>
  <c r="H675" i="1"/>
  <c r="BK674" i="1"/>
  <c r="BJ674" i="1"/>
  <c r="BI674" i="1"/>
  <c r="AM674" i="1"/>
  <c r="AK674" i="1"/>
  <c r="AJ674" i="1"/>
  <c r="AI674" i="1"/>
  <c r="AH674" i="1"/>
  <c r="AG674" i="1"/>
  <c r="AE674" i="1"/>
  <c r="AF674" i="1"/>
  <c r="S674" i="1"/>
  <c r="O674" i="1"/>
  <c r="N674" i="1"/>
  <c r="M674" i="1"/>
  <c r="I674" i="1"/>
  <c r="H674" i="1"/>
  <c r="BK673" i="1"/>
  <c r="BJ673" i="1"/>
  <c r="BI673" i="1"/>
  <c r="AM673" i="1"/>
  <c r="AK673" i="1"/>
  <c r="AJ673" i="1"/>
  <c r="AI673" i="1"/>
  <c r="AH673" i="1"/>
  <c r="AG673" i="1"/>
  <c r="AE673" i="1"/>
  <c r="AF673" i="1"/>
  <c r="S673" i="1"/>
  <c r="O673" i="1"/>
  <c r="N673" i="1"/>
  <c r="M673" i="1"/>
  <c r="I673" i="1"/>
  <c r="H673" i="1"/>
  <c r="BK672" i="1"/>
  <c r="BJ672" i="1"/>
  <c r="BI672" i="1"/>
  <c r="AM672" i="1"/>
  <c r="AK672" i="1"/>
  <c r="AJ672" i="1"/>
  <c r="AI672" i="1"/>
  <c r="AH672" i="1"/>
  <c r="AG672" i="1"/>
  <c r="AE672" i="1"/>
  <c r="AF672" i="1"/>
  <c r="S672" i="1"/>
  <c r="O672" i="1"/>
  <c r="N672" i="1"/>
  <c r="M672" i="1"/>
  <c r="I672" i="1"/>
  <c r="H672" i="1"/>
  <c r="BK671" i="1"/>
  <c r="BJ671" i="1"/>
  <c r="BI671" i="1"/>
  <c r="AM671" i="1"/>
  <c r="AK671" i="1"/>
  <c r="AJ671" i="1"/>
  <c r="AI671" i="1"/>
  <c r="AH671" i="1"/>
  <c r="AG671" i="1"/>
  <c r="AE671" i="1"/>
  <c r="AF671" i="1"/>
  <c r="S671" i="1"/>
  <c r="O671" i="1"/>
  <c r="N671" i="1"/>
  <c r="M671" i="1"/>
  <c r="I671" i="1"/>
  <c r="H671" i="1"/>
  <c r="BK670" i="1"/>
  <c r="BJ670" i="1"/>
  <c r="BI670" i="1"/>
  <c r="AM670" i="1"/>
  <c r="AK670" i="1"/>
  <c r="AJ670" i="1"/>
  <c r="AI670" i="1"/>
  <c r="AH670" i="1"/>
  <c r="AG670" i="1"/>
  <c r="AE670" i="1"/>
  <c r="AF670" i="1"/>
  <c r="S670" i="1"/>
  <c r="O670" i="1"/>
  <c r="N670" i="1"/>
  <c r="M670" i="1"/>
  <c r="I670" i="1"/>
  <c r="H670" i="1"/>
  <c r="BK669" i="1"/>
  <c r="BJ669" i="1"/>
  <c r="BI669" i="1"/>
  <c r="AM669" i="1"/>
  <c r="AK669" i="1"/>
  <c r="AJ669" i="1"/>
  <c r="AI669" i="1"/>
  <c r="AH669" i="1"/>
  <c r="AG669" i="1"/>
  <c r="AE669" i="1"/>
  <c r="AF669" i="1"/>
  <c r="S669" i="1"/>
  <c r="O669" i="1"/>
  <c r="N669" i="1"/>
  <c r="M669" i="1"/>
  <c r="I669" i="1"/>
  <c r="H669" i="1"/>
  <c r="BK668" i="1"/>
  <c r="BJ668" i="1"/>
  <c r="BI668" i="1"/>
  <c r="AM668" i="1"/>
  <c r="AK668" i="1"/>
  <c r="AJ668" i="1"/>
  <c r="AI668" i="1"/>
  <c r="AH668" i="1"/>
  <c r="AG668" i="1"/>
  <c r="AE668" i="1"/>
  <c r="AF668" i="1"/>
  <c r="S668" i="1"/>
  <c r="O668" i="1"/>
  <c r="N668" i="1"/>
  <c r="M668" i="1"/>
  <c r="I668" i="1"/>
  <c r="H668" i="1"/>
  <c r="BK667" i="1"/>
  <c r="BJ667" i="1"/>
  <c r="BI667" i="1"/>
  <c r="AM667" i="1"/>
  <c r="AK667" i="1"/>
  <c r="AJ667" i="1"/>
  <c r="AI667" i="1"/>
  <c r="AH667" i="1"/>
  <c r="AG667" i="1"/>
  <c r="AE667" i="1"/>
  <c r="AF667" i="1"/>
  <c r="S667" i="1"/>
  <c r="O667" i="1"/>
  <c r="N667" i="1"/>
  <c r="M667" i="1"/>
  <c r="I667" i="1"/>
  <c r="H667" i="1"/>
  <c r="BK666" i="1"/>
  <c r="BJ666" i="1"/>
  <c r="BI666" i="1"/>
  <c r="AM666" i="1"/>
  <c r="AK666" i="1"/>
  <c r="AJ666" i="1"/>
  <c r="AI666" i="1"/>
  <c r="AH666" i="1"/>
  <c r="AG666" i="1"/>
  <c r="AE666" i="1"/>
  <c r="AF666" i="1"/>
  <c r="S666" i="1"/>
  <c r="O666" i="1"/>
  <c r="N666" i="1"/>
  <c r="M666" i="1"/>
  <c r="I666" i="1"/>
  <c r="H666" i="1"/>
  <c r="BK665" i="1"/>
  <c r="BJ665" i="1"/>
  <c r="BI665" i="1"/>
  <c r="AM665" i="1"/>
  <c r="AK665" i="1"/>
  <c r="AJ665" i="1"/>
  <c r="AI665" i="1"/>
  <c r="AH665" i="1"/>
  <c r="AG665" i="1"/>
  <c r="AE665" i="1"/>
  <c r="AF665" i="1"/>
  <c r="S665" i="1"/>
  <c r="O665" i="1"/>
  <c r="N665" i="1"/>
  <c r="M665" i="1"/>
  <c r="I665" i="1"/>
  <c r="H665" i="1"/>
  <c r="BK664" i="1"/>
  <c r="BJ664" i="1"/>
  <c r="BI664" i="1"/>
  <c r="AM664" i="1"/>
  <c r="AK664" i="1"/>
  <c r="AJ664" i="1"/>
  <c r="AI664" i="1"/>
  <c r="AH664" i="1"/>
  <c r="AG664" i="1"/>
  <c r="AE664" i="1"/>
  <c r="AF664" i="1"/>
  <c r="S664" i="1"/>
  <c r="O664" i="1"/>
  <c r="N664" i="1"/>
  <c r="M664" i="1"/>
  <c r="I664" i="1"/>
  <c r="H664" i="1"/>
  <c r="BK663" i="1"/>
  <c r="BJ663" i="1"/>
  <c r="BI663" i="1"/>
  <c r="AM663" i="1"/>
  <c r="AK663" i="1"/>
  <c r="AJ663" i="1"/>
  <c r="AI663" i="1"/>
  <c r="AH663" i="1"/>
  <c r="AG663" i="1"/>
  <c r="AE663" i="1"/>
  <c r="AF663" i="1"/>
  <c r="S663" i="1"/>
  <c r="O663" i="1"/>
  <c r="N663" i="1"/>
  <c r="M663" i="1"/>
  <c r="I663" i="1"/>
  <c r="H663" i="1"/>
  <c r="BK662" i="1"/>
  <c r="BJ662" i="1"/>
  <c r="BI662" i="1"/>
  <c r="AM662" i="1"/>
  <c r="AK662" i="1"/>
  <c r="AJ662" i="1"/>
  <c r="AI662" i="1"/>
  <c r="AH662" i="1"/>
  <c r="AG662" i="1"/>
  <c r="AE662" i="1"/>
  <c r="AF662" i="1"/>
  <c r="S662" i="1"/>
  <c r="O662" i="1"/>
  <c r="N662" i="1"/>
  <c r="M662" i="1"/>
  <c r="I662" i="1"/>
  <c r="H662" i="1"/>
  <c r="BK661" i="1"/>
  <c r="BJ661" i="1"/>
  <c r="BI661" i="1"/>
  <c r="AM661" i="1"/>
  <c r="AK661" i="1"/>
  <c r="AJ661" i="1"/>
  <c r="AI661" i="1"/>
  <c r="AH661" i="1"/>
  <c r="AG661" i="1"/>
  <c r="AE661" i="1"/>
  <c r="AF661" i="1"/>
  <c r="S661" i="1"/>
  <c r="O661" i="1"/>
  <c r="N661" i="1"/>
  <c r="M661" i="1"/>
  <c r="I661" i="1"/>
  <c r="H661" i="1"/>
  <c r="BK660" i="1"/>
  <c r="BJ660" i="1"/>
  <c r="BI660" i="1"/>
  <c r="AM660" i="1"/>
  <c r="AK660" i="1"/>
  <c r="AJ660" i="1"/>
  <c r="AI660" i="1"/>
  <c r="AH660" i="1"/>
  <c r="AG660" i="1"/>
  <c r="AE660" i="1"/>
  <c r="AF660" i="1"/>
  <c r="S660" i="1"/>
  <c r="O660" i="1"/>
  <c r="N660" i="1"/>
  <c r="M660" i="1"/>
  <c r="I660" i="1"/>
  <c r="H660" i="1"/>
  <c r="BK659" i="1"/>
  <c r="BJ659" i="1"/>
  <c r="BI659" i="1"/>
  <c r="AM659" i="1"/>
  <c r="AK659" i="1"/>
  <c r="AJ659" i="1"/>
  <c r="AI659" i="1"/>
  <c r="AH659" i="1"/>
  <c r="AG659" i="1"/>
  <c r="AE659" i="1"/>
  <c r="AF659" i="1"/>
  <c r="S659" i="1"/>
  <c r="O659" i="1"/>
  <c r="N659" i="1"/>
  <c r="M659" i="1"/>
  <c r="I659" i="1"/>
  <c r="H659" i="1"/>
  <c r="BK658" i="1"/>
  <c r="BJ658" i="1"/>
  <c r="BI658" i="1"/>
  <c r="AM658" i="1"/>
  <c r="AK658" i="1"/>
  <c r="AJ658" i="1"/>
  <c r="AI658" i="1"/>
  <c r="AH658" i="1"/>
  <c r="AG658" i="1"/>
  <c r="AE658" i="1"/>
  <c r="AF658" i="1"/>
  <c r="S658" i="1"/>
  <c r="O658" i="1"/>
  <c r="N658" i="1"/>
  <c r="M658" i="1"/>
  <c r="I658" i="1"/>
  <c r="H658" i="1"/>
  <c r="BK657" i="1"/>
  <c r="BJ657" i="1"/>
  <c r="BI657" i="1"/>
  <c r="AM657" i="1"/>
  <c r="AK657" i="1"/>
  <c r="AJ657" i="1"/>
  <c r="AI657" i="1"/>
  <c r="AH657" i="1"/>
  <c r="AG657" i="1"/>
  <c r="AE657" i="1"/>
  <c r="AF657" i="1"/>
  <c r="S657" i="1"/>
  <c r="O657" i="1"/>
  <c r="N657" i="1"/>
  <c r="M657" i="1"/>
  <c r="I657" i="1"/>
  <c r="H657" i="1"/>
  <c r="BK656" i="1"/>
  <c r="BJ656" i="1"/>
  <c r="BI656" i="1"/>
  <c r="AM656" i="1"/>
  <c r="AK656" i="1"/>
  <c r="AJ656" i="1"/>
  <c r="AI656" i="1"/>
  <c r="AH656" i="1"/>
  <c r="AG656" i="1"/>
  <c r="AE656" i="1"/>
  <c r="AF656" i="1"/>
  <c r="S656" i="1"/>
  <c r="O656" i="1"/>
  <c r="N656" i="1"/>
  <c r="M656" i="1"/>
  <c r="I656" i="1"/>
  <c r="H656" i="1"/>
  <c r="BK655" i="1"/>
  <c r="BJ655" i="1"/>
  <c r="BI655" i="1"/>
  <c r="AM655" i="1"/>
  <c r="AK655" i="1"/>
  <c r="AJ655" i="1"/>
  <c r="AI655" i="1"/>
  <c r="AH655" i="1"/>
  <c r="AG655" i="1"/>
  <c r="AE655" i="1"/>
  <c r="AF655" i="1"/>
  <c r="S655" i="1"/>
  <c r="O655" i="1"/>
  <c r="N655" i="1"/>
  <c r="M655" i="1"/>
  <c r="I655" i="1"/>
  <c r="H655" i="1"/>
  <c r="BK654" i="1"/>
  <c r="BJ654" i="1"/>
  <c r="BI654" i="1"/>
  <c r="AM654" i="1"/>
  <c r="AK654" i="1"/>
  <c r="AJ654" i="1"/>
  <c r="AI654" i="1"/>
  <c r="AH654" i="1"/>
  <c r="AG654" i="1"/>
  <c r="AE654" i="1"/>
  <c r="AF654" i="1"/>
  <c r="S654" i="1"/>
  <c r="O654" i="1"/>
  <c r="N654" i="1"/>
  <c r="M654" i="1"/>
  <c r="I654" i="1"/>
  <c r="H654" i="1"/>
  <c r="BK653" i="1"/>
  <c r="BJ653" i="1"/>
  <c r="BI653" i="1"/>
  <c r="AM653" i="1"/>
  <c r="AK653" i="1"/>
  <c r="AJ653" i="1"/>
  <c r="AI653" i="1"/>
  <c r="AH653" i="1"/>
  <c r="AG653" i="1"/>
  <c r="AE653" i="1"/>
  <c r="AF653" i="1"/>
  <c r="S653" i="1"/>
  <c r="O653" i="1"/>
  <c r="N653" i="1"/>
  <c r="M653" i="1"/>
  <c r="I653" i="1"/>
  <c r="H653" i="1"/>
  <c r="BK652" i="1"/>
  <c r="BJ652" i="1"/>
  <c r="BI652" i="1"/>
  <c r="AM652" i="1"/>
  <c r="AK652" i="1"/>
  <c r="AJ652" i="1"/>
  <c r="AI652" i="1"/>
  <c r="AH652" i="1"/>
  <c r="AG652" i="1"/>
  <c r="AE652" i="1"/>
  <c r="AF652" i="1"/>
  <c r="S652" i="1"/>
  <c r="O652" i="1"/>
  <c r="N652" i="1"/>
  <c r="M652" i="1"/>
  <c r="I652" i="1"/>
  <c r="H652" i="1"/>
  <c r="BK651" i="1"/>
  <c r="BJ651" i="1"/>
  <c r="BI651" i="1"/>
  <c r="AM651" i="1"/>
  <c r="AK651" i="1"/>
  <c r="AJ651" i="1"/>
  <c r="AI651" i="1"/>
  <c r="AH651" i="1"/>
  <c r="AG651" i="1"/>
  <c r="AE651" i="1"/>
  <c r="AF651" i="1"/>
  <c r="S651" i="1"/>
  <c r="O651" i="1"/>
  <c r="N651" i="1"/>
  <c r="M651" i="1"/>
  <c r="I651" i="1"/>
  <c r="H651" i="1"/>
  <c r="BK650" i="1"/>
  <c r="BJ650" i="1"/>
  <c r="BI650" i="1"/>
  <c r="AM650" i="1"/>
  <c r="AK650" i="1"/>
  <c r="AJ650" i="1"/>
  <c r="AI650" i="1"/>
  <c r="AH650" i="1"/>
  <c r="AG650" i="1"/>
  <c r="AE650" i="1"/>
  <c r="AF650" i="1"/>
  <c r="S650" i="1"/>
  <c r="O650" i="1"/>
  <c r="N650" i="1"/>
  <c r="M650" i="1"/>
  <c r="I650" i="1"/>
  <c r="H650" i="1"/>
  <c r="BK649" i="1"/>
  <c r="BJ649" i="1"/>
  <c r="BI649" i="1"/>
  <c r="AM649" i="1"/>
  <c r="AK649" i="1"/>
  <c r="AJ649" i="1"/>
  <c r="AI649" i="1"/>
  <c r="AH649" i="1"/>
  <c r="AG649" i="1"/>
  <c r="AE649" i="1"/>
  <c r="AF649" i="1"/>
  <c r="S649" i="1"/>
  <c r="O649" i="1"/>
  <c r="N649" i="1"/>
  <c r="M649" i="1"/>
  <c r="I649" i="1"/>
  <c r="H649" i="1"/>
  <c r="BK648" i="1"/>
  <c r="BJ648" i="1"/>
  <c r="BI648" i="1"/>
  <c r="AM648" i="1"/>
  <c r="AK648" i="1"/>
  <c r="AJ648" i="1"/>
  <c r="AI648" i="1"/>
  <c r="AH648" i="1"/>
  <c r="AG648" i="1"/>
  <c r="AE648" i="1"/>
  <c r="AF648" i="1"/>
  <c r="S648" i="1"/>
  <c r="O648" i="1"/>
  <c r="N648" i="1"/>
  <c r="M648" i="1"/>
  <c r="I648" i="1"/>
  <c r="H648" i="1"/>
  <c r="BK647" i="1"/>
  <c r="BJ647" i="1"/>
  <c r="BI647" i="1"/>
  <c r="AM647" i="1"/>
  <c r="AK647" i="1"/>
  <c r="AJ647" i="1"/>
  <c r="AI647" i="1"/>
  <c r="AH647" i="1"/>
  <c r="AG647" i="1"/>
  <c r="AE647" i="1"/>
  <c r="AF647" i="1"/>
  <c r="S647" i="1"/>
  <c r="O647" i="1"/>
  <c r="N647" i="1"/>
  <c r="M647" i="1"/>
  <c r="I647" i="1"/>
  <c r="H647" i="1"/>
  <c r="BK646" i="1"/>
  <c r="BJ646" i="1"/>
  <c r="BI646" i="1"/>
  <c r="AM646" i="1"/>
  <c r="AK646" i="1"/>
  <c r="AJ646" i="1"/>
  <c r="AI646" i="1"/>
  <c r="AH646" i="1"/>
  <c r="AG646" i="1"/>
  <c r="AE646" i="1"/>
  <c r="AF646" i="1"/>
  <c r="S646" i="1"/>
  <c r="O646" i="1"/>
  <c r="N646" i="1"/>
  <c r="M646" i="1"/>
  <c r="I646" i="1"/>
  <c r="H646" i="1"/>
  <c r="BK645" i="1"/>
  <c r="BJ645" i="1"/>
  <c r="BI645" i="1"/>
  <c r="AM645" i="1"/>
  <c r="AK645" i="1"/>
  <c r="AJ645" i="1"/>
  <c r="AI645" i="1"/>
  <c r="AH645" i="1"/>
  <c r="AG645" i="1"/>
  <c r="AE645" i="1"/>
  <c r="AF645" i="1"/>
  <c r="S645" i="1"/>
  <c r="O645" i="1"/>
  <c r="N645" i="1"/>
  <c r="M645" i="1"/>
  <c r="I645" i="1"/>
  <c r="H645" i="1"/>
  <c r="BK644" i="1"/>
  <c r="BJ644" i="1"/>
  <c r="BI644" i="1"/>
  <c r="AM644" i="1"/>
  <c r="AK644" i="1"/>
  <c r="AJ644" i="1"/>
  <c r="AI644" i="1"/>
  <c r="AH644" i="1"/>
  <c r="AG644" i="1"/>
  <c r="AE644" i="1"/>
  <c r="AF644" i="1"/>
  <c r="S644" i="1"/>
  <c r="O644" i="1"/>
  <c r="N644" i="1"/>
  <c r="M644" i="1"/>
  <c r="I644" i="1"/>
  <c r="H644" i="1"/>
  <c r="BK643" i="1"/>
  <c r="BJ643" i="1"/>
  <c r="BI643" i="1"/>
  <c r="AM643" i="1"/>
  <c r="AK643" i="1"/>
  <c r="AJ643" i="1"/>
  <c r="AI643" i="1"/>
  <c r="AH643" i="1"/>
  <c r="AG643" i="1"/>
  <c r="AE643" i="1"/>
  <c r="AF643" i="1"/>
  <c r="S643" i="1"/>
  <c r="O643" i="1"/>
  <c r="N643" i="1"/>
  <c r="M643" i="1"/>
  <c r="I643" i="1"/>
  <c r="H643" i="1"/>
  <c r="BK642" i="1"/>
  <c r="BJ642" i="1"/>
  <c r="BI642" i="1"/>
  <c r="AM642" i="1"/>
  <c r="AK642" i="1"/>
  <c r="AJ642" i="1"/>
  <c r="AI642" i="1"/>
  <c r="AH642" i="1"/>
  <c r="AG642" i="1"/>
  <c r="AE642" i="1"/>
  <c r="AF642" i="1"/>
  <c r="S642" i="1"/>
  <c r="O642" i="1"/>
  <c r="N642" i="1"/>
  <c r="M642" i="1"/>
  <c r="I642" i="1"/>
  <c r="H642" i="1"/>
  <c r="BK641" i="1"/>
  <c r="BJ641" i="1"/>
  <c r="BI641" i="1"/>
  <c r="AM641" i="1"/>
  <c r="AK641" i="1"/>
  <c r="AJ641" i="1"/>
  <c r="AI641" i="1"/>
  <c r="AH641" i="1"/>
  <c r="AG641" i="1"/>
  <c r="AE641" i="1"/>
  <c r="AF641" i="1"/>
  <c r="S641" i="1"/>
  <c r="O641" i="1"/>
  <c r="N641" i="1"/>
  <c r="M641" i="1"/>
  <c r="I641" i="1"/>
  <c r="H641" i="1"/>
  <c r="BK640" i="1"/>
  <c r="BJ640" i="1"/>
  <c r="BI640" i="1"/>
  <c r="AM640" i="1"/>
  <c r="AK640" i="1"/>
  <c r="AJ640" i="1"/>
  <c r="AI640" i="1"/>
  <c r="AH640" i="1"/>
  <c r="AG640" i="1"/>
  <c r="AE640" i="1"/>
  <c r="AF640" i="1"/>
  <c r="S640" i="1"/>
  <c r="O640" i="1"/>
  <c r="N640" i="1"/>
  <c r="M640" i="1"/>
  <c r="I640" i="1"/>
  <c r="H640" i="1"/>
  <c r="BK639" i="1"/>
  <c r="BJ639" i="1"/>
  <c r="BI639" i="1"/>
  <c r="AM639" i="1"/>
  <c r="AK639" i="1"/>
  <c r="AJ639" i="1"/>
  <c r="AI639" i="1"/>
  <c r="AH639" i="1"/>
  <c r="AG639" i="1"/>
  <c r="AE639" i="1"/>
  <c r="AF639" i="1"/>
  <c r="S639" i="1"/>
  <c r="O639" i="1"/>
  <c r="N639" i="1"/>
  <c r="M639" i="1"/>
  <c r="I639" i="1"/>
  <c r="H639" i="1"/>
  <c r="BK638" i="1"/>
  <c r="BJ638" i="1"/>
  <c r="BI638" i="1"/>
  <c r="AM638" i="1"/>
  <c r="AK638" i="1"/>
  <c r="AJ638" i="1"/>
  <c r="AI638" i="1"/>
  <c r="AH638" i="1"/>
  <c r="AG638" i="1"/>
  <c r="AE638" i="1"/>
  <c r="AF638" i="1"/>
  <c r="S638" i="1"/>
  <c r="O638" i="1"/>
  <c r="N638" i="1"/>
  <c r="M638" i="1"/>
  <c r="I638" i="1"/>
  <c r="H638" i="1"/>
  <c r="BK637" i="1"/>
  <c r="BJ637" i="1"/>
  <c r="BI637" i="1"/>
  <c r="AM637" i="1"/>
  <c r="AK637" i="1"/>
  <c r="AJ637" i="1"/>
  <c r="AI637" i="1"/>
  <c r="AH637" i="1"/>
  <c r="AG637" i="1"/>
  <c r="AE637" i="1"/>
  <c r="AF637" i="1"/>
  <c r="S637" i="1"/>
  <c r="O637" i="1"/>
  <c r="N637" i="1"/>
  <c r="M637" i="1"/>
  <c r="I637" i="1"/>
  <c r="H637" i="1"/>
  <c r="BK636" i="1"/>
  <c r="BJ636" i="1"/>
  <c r="BI636" i="1"/>
  <c r="AM636" i="1"/>
  <c r="AK636" i="1"/>
  <c r="AJ636" i="1"/>
  <c r="AI636" i="1"/>
  <c r="AH636" i="1"/>
  <c r="AG636" i="1"/>
  <c r="AE636" i="1"/>
  <c r="AF636" i="1"/>
  <c r="S636" i="1"/>
  <c r="O636" i="1"/>
  <c r="N636" i="1"/>
  <c r="M636" i="1"/>
  <c r="I636" i="1"/>
  <c r="H636" i="1"/>
  <c r="BK635" i="1"/>
  <c r="BJ635" i="1"/>
  <c r="BI635" i="1"/>
  <c r="AM635" i="1"/>
  <c r="AK635" i="1"/>
  <c r="AJ635" i="1"/>
  <c r="AI635" i="1"/>
  <c r="AH635" i="1"/>
  <c r="AG635" i="1"/>
  <c r="AE635" i="1"/>
  <c r="AF635" i="1"/>
  <c r="S635" i="1"/>
  <c r="O635" i="1"/>
  <c r="N635" i="1"/>
  <c r="M635" i="1"/>
  <c r="I635" i="1"/>
  <c r="H635" i="1"/>
  <c r="BK634" i="1"/>
  <c r="BJ634" i="1"/>
  <c r="BI634" i="1"/>
  <c r="AM634" i="1"/>
  <c r="AK634" i="1"/>
  <c r="AJ634" i="1"/>
  <c r="AI634" i="1"/>
  <c r="AH634" i="1"/>
  <c r="AG634" i="1"/>
  <c r="AE634" i="1"/>
  <c r="AF634" i="1"/>
  <c r="S634" i="1"/>
  <c r="O634" i="1"/>
  <c r="N634" i="1"/>
  <c r="M634" i="1"/>
  <c r="I634" i="1"/>
  <c r="H634" i="1"/>
  <c r="BK633" i="1"/>
  <c r="BJ633" i="1"/>
  <c r="BI633" i="1"/>
  <c r="AM633" i="1"/>
  <c r="AK633" i="1"/>
  <c r="AJ633" i="1"/>
  <c r="AI633" i="1"/>
  <c r="AH633" i="1"/>
  <c r="AG633" i="1"/>
  <c r="AE633" i="1"/>
  <c r="AF633" i="1"/>
  <c r="S633" i="1"/>
  <c r="O633" i="1"/>
  <c r="N633" i="1"/>
  <c r="M633" i="1"/>
  <c r="I633" i="1"/>
  <c r="H633" i="1"/>
  <c r="BK632" i="1"/>
  <c r="BJ632" i="1"/>
  <c r="BI632" i="1"/>
  <c r="AM632" i="1"/>
  <c r="AK632" i="1"/>
  <c r="AJ632" i="1"/>
  <c r="AI632" i="1"/>
  <c r="AH632" i="1"/>
  <c r="AG632" i="1"/>
  <c r="AE632" i="1"/>
  <c r="AF632" i="1"/>
  <c r="S632" i="1"/>
  <c r="O632" i="1"/>
  <c r="N632" i="1"/>
  <c r="M632" i="1"/>
  <c r="I632" i="1"/>
  <c r="H632" i="1"/>
  <c r="BK631" i="1"/>
  <c r="BJ631" i="1"/>
  <c r="BI631" i="1"/>
  <c r="AM631" i="1"/>
  <c r="AK631" i="1"/>
  <c r="AJ631" i="1"/>
  <c r="AI631" i="1"/>
  <c r="AH631" i="1"/>
  <c r="AG631" i="1"/>
  <c r="AE631" i="1"/>
  <c r="AF631" i="1"/>
  <c r="S631" i="1"/>
  <c r="O631" i="1"/>
  <c r="N631" i="1"/>
  <c r="M631" i="1"/>
  <c r="I631" i="1"/>
  <c r="H631" i="1"/>
  <c r="BK630" i="1"/>
  <c r="BJ630" i="1"/>
  <c r="BI630" i="1"/>
  <c r="AM630" i="1"/>
  <c r="AK630" i="1"/>
  <c r="AJ630" i="1"/>
  <c r="AI630" i="1"/>
  <c r="AH630" i="1"/>
  <c r="AG630" i="1"/>
  <c r="AE630" i="1"/>
  <c r="AF630" i="1"/>
  <c r="S630" i="1"/>
  <c r="O630" i="1"/>
  <c r="N630" i="1"/>
  <c r="M630" i="1"/>
  <c r="I630" i="1"/>
  <c r="H630" i="1"/>
  <c r="BK629" i="1"/>
  <c r="BJ629" i="1"/>
  <c r="BI629" i="1"/>
  <c r="AM629" i="1"/>
  <c r="AK629" i="1"/>
  <c r="AJ629" i="1"/>
  <c r="AI629" i="1"/>
  <c r="AH629" i="1"/>
  <c r="AG629" i="1"/>
  <c r="AE629" i="1"/>
  <c r="AF629" i="1"/>
  <c r="S629" i="1"/>
  <c r="O629" i="1"/>
  <c r="N629" i="1"/>
  <c r="M629" i="1"/>
  <c r="I629" i="1"/>
  <c r="H629" i="1"/>
  <c r="BK628" i="1"/>
  <c r="BJ628" i="1"/>
  <c r="BI628" i="1"/>
  <c r="AM628" i="1"/>
  <c r="AK628" i="1"/>
  <c r="AJ628" i="1"/>
  <c r="AI628" i="1"/>
  <c r="AH628" i="1"/>
  <c r="AG628" i="1"/>
  <c r="AE628" i="1"/>
  <c r="AF628" i="1"/>
  <c r="S628" i="1"/>
  <c r="O628" i="1"/>
  <c r="N628" i="1"/>
  <c r="M628" i="1"/>
  <c r="I628" i="1"/>
  <c r="H628" i="1"/>
  <c r="BK627" i="1"/>
  <c r="BJ627" i="1"/>
  <c r="BI627" i="1"/>
  <c r="AM627" i="1"/>
  <c r="AK627" i="1"/>
  <c r="AJ627" i="1"/>
  <c r="AI627" i="1"/>
  <c r="AH627" i="1"/>
  <c r="AG627" i="1"/>
  <c r="AE627" i="1"/>
  <c r="AF627" i="1"/>
  <c r="S627" i="1"/>
  <c r="O627" i="1"/>
  <c r="N627" i="1"/>
  <c r="M627" i="1"/>
  <c r="I627" i="1"/>
  <c r="H627" i="1"/>
  <c r="BK626" i="1"/>
  <c r="BJ626" i="1"/>
  <c r="BI626" i="1"/>
  <c r="AM626" i="1"/>
  <c r="AK626" i="1"/>
  <c r="AJ626" i="1"/>
  <c r="AI626" i="1"/>
  <c r="AH626" i="1"/>
  <c r="AG626" i="1"/>
  <c r="AE626" i="1"/>
  <c r="AF626" i="1"/>
  <c r="S626" i="1"/>
  <c r="O626" i="1"/>
  <c r="N626" i="1"/>
  <c r="M626" i="1"/>
  <c r="I626" i="1"/>
  <c r="H626" i="1"/>
  <c r="BK625" i="1"/>
  <c r="BJ625" i="1"/>
  <c r="BI625" i="1"/>
  <c r="AM625" i="1"/>
  <c r="AK625" i="1"/>
  <c r="AJ625" i="1"/>
  <c r="AI625" i="1"/>
  <c r="AH625" i="1"/>
  <c r="AG625" i="1"/>
  <c r="AE625" i="1"/>
  <c r="AF625" i="1"/>
  <c r="S625" i="1"/>
  <c r="O625" i="1"/>
  <c r="N625" i="1"/>
  <c r="M625" i="1"/>
  <c r="I625" i="1"/>
  <c r="H625" i="1"/>
  <c r="BK624" i="1"/>
  <c r="BJ624" i="1"/>
  <c r="BI624" i="1"/>
  <c r="AM624" i="1"/>
  <c r="AK624" i="1"/>
  <c r="AJ624" i="1"/>
  <c r="AI624" i="1"/>
  <c r="AH624" i="1"/>
  <c r="AG624" i="1"/>
  <c r="AE624" i="1"/>
  <c r="AF624" i="1"/>
  <c r="S624" i="1"/>
  <c r="O624" i="1"/>
  <c r="N624" i="1"/>
  <c r="M624" i="1"/>
  <c r="I624" i="1"/>
  <c r="H624" i="1"/>
  <c r="BK623" i="1"/>
  <c r="BJ623" i="1"/>
  <c r="BI623" i="1"/>
  <c r="AM623" i="1"/>
  <c r="AK623" i="1"/>
  <c r="AJ623" i="1"/>
  <c r="AI623" i="1"/>
  <c r="AH623" i="1"/>
  <c r="AG623" i="1"/>
  <c r="AE623" i="1"/>
  <c r="AF623" i="1"/>
  <c r="S623" i="1"/>
  <c r="O623" i="1"/>
  <c r="N623" i="1"/>
  <c r="M623" i="1"/>
  <c r="I623" i="1"/>
  <c r="H623" i="1"/>
  <c r="BK622" i="1"/>
  <c r="BJ622" i="1"/>
  <c r="BI622" i="1"/>
  <c r="AM622" i="1"/>
  <c r="AK622" i="1"/>
  <c r="AJ622" i="1"/>
  <c r="AI622" i="1"/>
  <c r="AH622" i="1"/>
  <c r="AG622" i="1"/>
  <c r="AE622" i="1"/>
  <c r="AF622" i="1"/>
  <c r="S622" i="1"/>
  <c r="O622" i="1"/>
  <c r="N622" i="1"/>
  <c r="M622" i="1"/>
  <c r="I622" i="1"/>
  <c r="H622" i="1"/>
  <c r="BK621" i="1"/>
  <c r="BJ621" i="1"/>
  <c r="BI621" i="1"/>
  <c r="AM621" i="1"/>
  <c r="AK621" i="1"/>
  <c r="AJ621" i="1"/>
  <c r="AI621" i="1"/>
  <c r="AH621" i="1"/>
  <c r="AG621" i="1"/>
  <c r="AE621" i="1"/>
  <c r="AF621" i="1"/>
  <c r="S621" i="1"/>
  <c r="O621" i="1"/>
  <c r="N621" i="1"/>
  <c r="M621" i="1"/>
  <c r="I621" i="1"/>
  <c r="H621" i="1"/>
  <c r="BK620" i="1"/>
  <c r="BJ620" i="1"/>
  <c r="BI620" i="1"/>
  <c r="AM620" i="1"/>
  <c r="AK620" i="1"/>
  <c r="AJ620" i="1"/>
  <c r="AI620" i="1"/>
  <c r="AH620" i="1"/>
  <c r="AG620" i="1"/>
  <c r="AE620" i="1"/>
  <c r="AF620" i="1"/>
  <c r="S620" i="1"/>
  <c r="O620" i="1"/>
  <c r="N620" i="1"/>
  <c r="M620" i="1"/>
  <c r="I620" i="1"/>
  <c r="H620" i="1"/>
  <c r="BK619" i="1"/>
  <c r="BJ619" i="1"/>
  <c r="BI619" i="1"/>
  <c r="AM619" i="1"/>
  <c r="AK619" i="1"/>
  <c r="AJ619" i="1"/>
  <c r="AI619" i="1"/>
  <c r="AH619" i="1"/>
  <c r="AG619" i="1"/>
  <c r="AE619" i="1"/>
  <c r="AF619" i="1"/>
  <c r="S619" i="1"/>
  <c r="O619" i="1"/>
  <c r="N619" i="1"/>
  <c r="M619" i="1"/>
  <c r="I619" i="1"/>
  <c r="H619" i="1"/>
  <c r="BK618" i="1"/>
  <c r="BJ618" i="1"/>
  <c r="BI618" i="1"/>
  <c r="AM618" i="1"/>
  <c r="AK618" i="1"/>
  <c r="AJ618" i="1"/>
  <c r="AI618" i="1"/>
  <c r="AH618" i="1"/>
  <c r="AG618" i="1"/>
  <c r="AE618" i="1"/>
  <c r="AF618" i="1"/>
  <c r="S618" i="1"/>
  <c r="O618" i="1"/>
  <c r="N618" i="1"/>
  <c r="M618" i="1"/>
  <c r="I618" i="1"/>
  <c r="H618" i="1"/>
  <c r="BK617" i="1"/>
  <c r="BJ617" i="1"/>
  <c r="BI617" i="1"/>
  <c r="AM617" i="1"/>
  <c r="AK617" i="1"/>
  <c r="AJ617" i="1"/>
  <c r="AI617" i="1"/>
  <c r="AH617" i="1"/>
  <c r="AG617" i="1"/>
  <c r="AE617" i="1"/>
  <c r="AF617" i="1"/>
  <c r="S617" i="1"/>
  <c r="O617" i="1"/>
  <c r="N617" i="1"/>
  <c r="M617" i="1"/>
  <c r="I617" i="1"/>
  <c r="H617" i="1"/>
  <c r="BK616" i="1"/>
  <c r="BJ616" i="1"/>
  <c r="BI616" i="1"/>
  <c r="AM616" i="1"/>
  <c r="AK616" i="1"/>
  <c r="AJ616" i="1"/>
  <c r="AI616" i="1"/>
  <c r="AH616" i="1"/>
  <c r="AG616" i="1"/>
  <c r="AE616" i="1"/>
  <c r="AF616" i="1"/>
  <c r="S616" i="1"/>
  <c r="O616" i="1"/>
  <c r="N616" i="1"/>
  <c r="M616" i="1"/>
  <c r="I616" i="1"/>
  <c r="H616" i="1"/>
  <c r="BK615" i="1"/>
  <c r="BJ615" i="1"/>
  <c r="BI615" i="1"/>
  <c r="AM615" i="1"/>
  <c r="AK615" i="1"/>
  <c r="AJ615" i="1"/>
  <c r="AI615" i="1"/>
  <c r="AH615" i="1"/>
  <c r="AG615" i="1"/>
  <c r="AE615" i="1"/>
  <c r="AF615" i="1"/>
  <c r="S615" i="1"/>
  <c r="O615" i="1"/>
  <c r="N615" i="1"/>
  <c r="M615" i="1"/>
  <c r="I615" i="1"/>
  <c r="H615" i="1"/>
  <c r="BK614" i="1"/>
  <c r="BJ614" i="1"/>
  <c r="BI614" i="1"/>
  <c r="AM614" i="1"/>
  <c r="AK614" i="1"/>
  <c r="AJ614" i="1"/>
  <c r="AI614" i="1"/>
  <c r="AH614" i="1"/>
  <c r="AG614" i="1"/>
  <c r="AE614" i="1"/>
  <c r="AF614" i="1"/>
  <c r="S614" i="1"/>
  <c r="O614" i="1"/>
  <c r="N614" i="1"/>
  <c r="M614" i="1"/>
  <c r="I614" i="1"/>
  <c r="H614" i="1"/>
  <c r="BK613" i="1"/>
  <c r="BJ613" i="1"/>
  <c r="BI613" i="1"/>
  <c r="AM613" i="1"/>
  <c r="AK613" i="1"/>
  <c r="AJ613" i="1"/>
  <c r="AI613" i="1"/>
  <c r="AH613" i="1"/>
  <c r="AG613" i="1"/>
  <c r="AE613" i="1"/>
  <c r="AF613" i="1"/>
  <c r="S613" i="1"/>
  <c r="O613" i="1"/>
  <c r="N613" i="1"/>
  <c r="M613" i="1"/>
  <c r="I613" i="1"/>
  <c r="H613" i="1"/>
  <c r="BK612" i="1"/>
  <c r="BJ612" i="1"/>
  <c r="BI612" i="1"/>
  <c r="AM612" i="1"/>
  <c r="AK612" i="1"/>
  <c r="AJ612" i="1"/>
  <c r="AI612" i="1"/>
  <c r="AH612" i="1"/>
  <c r="AG612" i="1"/>
  <c r="AE612" i="1"/>
  <c r="AF612" i="1"/>
  <c r="S612" i="1"/>
  <c r="O612" i="1"/>
  <c r="N612" i="1"/>
  <c r="M612" i="1"/>
  <c r="I612" i="1"/>
  <c r="H612" i="1"/>
  <c r="BK611" i="1"/>
  <c r="BJ611" i="1"/>
  <c r="BI611" i="1"/>
  <c r="AM611" i="1"/>
  <c r="AK611" i="1"/>
  <c r="AJ611" i="1"/>
  <c r="AI611" i="1"/>
  <c r="AH611" i="1"/>
  <c r="AG611" i="1"/>
  <c r="AE611" i="1"/>
  <c r="AF611" i="1"/>
  <c r="S611" i="1"/>
  <c r="O611" i="1"/>
  <c r="N611" i="1"/>
  <c r="M611" i="1"/>
  <c r="I611" i="1"/>
  <c r="H611" i="1"/>
  <c r="BK610" i="1"/>
  <c r="BJ610" i="1"/>
  <c r="BI610" i="1"/>
  <c r="AM610" i="1"/>
  <c r="AK610" i="1"/>
  <c r="AJ610" i="1"/>
  <c r="AI610" i="1"/>
  <c r="AH610" i="1"/>
  <c r="AG610" i="1"/>
  <c r="AE610" i="1"/>
  <c r="AF610" i="1"/>
  <c r="S610" i="1"/>
  <c r="O610" i="1"/>
  <c r="N610" i="1"/>
  <c r="M610" i="1"/>
  <c r="I610" i="1"/>
  <c r="H610" i="1"/>
  <c r="BK609" i="1"/>
  <c r="BJ609" i="1"/>
  <c r="BI609" i="1"/>
  <c r="AM609" i="1"/>
  <c r="AK609" i="1"/>
  <c r="AJ609" i="1"/>
  <c r="AI609" i="1"/>
  <c r="AH609" i="1"/>
  <c r="AG609" i="1"/>
  <c r="AE609" i="1"/>
  <c r="AF609" i="1"/>
  <c r="S609" i="1"/>
  <c r="O609" i="1"/>
  <c r="N609" i="1"/>
  <c r="M609" i="1"/>
  <c r="I609" i="1"/>
  <c r="H609" i="1"/>
  <c r="BK608" i="1"/>
  <c r="BJ608" i="1"/>
  <c r="BI608" i="1"/>
  <c r="AM608" i="1"/>
  <c r="AK608" i="1"/>
  <c r="AJ608" i="1"/>
  <c r="AI608" i="1"/>
  <c r="AH608" i="1"/>
  <c r="AG608" i="1"/>
  <c r="AE608" i="1"/>
  <c r="AF608" i="1"/>
  <c r="S608" i="1"/>
  <c r="O608" i="1"/>
  <c r="N608" i="1"/>
  <c r="M608" i="1"/>
  <c r="I608" i="1"/>
  <c r="H608" i="1"/>
  <c r="BK607" i="1"/>
  <c r="BJ607" i="1"/>
  <c r="BI607" i="1"/>
  <c r="AM607" i="1"/>
  <c r="AK607" i="1"/>
  <c r="AJ607" i="1"/>
  <c r="AI607" i="1"/>
  <c r="AH607" i="1"/>
  <c r="AG607" i="1"/>
  <c r="AE607" i="1"/>
  <c r="AF607" i="1"/>
  <c r="S607" i="1"/>
  <c r="O607" i="1"/>
  <c r="N607" i="1"/>
  <c r="M607" i="1"/>
  <c r="I607" i="1"/>
  <c r="H607" i="1"/>
  <c r="BK606" i="1"/>
  <c r="BJ606" i="1"/>
  <c r="BI606" i="1"/>
  <c r="AM606" i="1"/>
  <c r="AK606" i="1"/>
  <c r="AJ606" i="1"/>
  <c r="AI606" i="1"/>
  <c r="AH606" i="1"/>
  <c r="AG606" i="1"/>
  <c r="AE606" i="1"/>
  <c r="AF606" i="1"/>
  <c r="S606" i="1"/>
  <c r="O606" i="1"/>
  <c r="N606" i="1"/>
  <c r="M606" i="1"/>
  <c r="I606" i="1"/>
  <c r="H606" i="1"/>
  <c r="BK605" i="1"/>
  <c r="BJ605" i="1"/>
  <c r="BI605" i="1"/>
  <c r="AM605" i="1"/>
  <c r="AK605" i="1"/>
  <c r="AJ605" i="1"/>
  <c r="AI605" i="1"/>
  <c r="AH605" i="1"/>
  <c r="AG605" i="1"/>
  <c r="AE605" i="1"/>
  <c r="AF605" i="1"/>
  <c r="S605" i="1"/>
  <c r="O605" i="1"/>
  <c r="N605" i="1"/>
  <c r="M605" i="1"/>
  <c r="I605" i="1"/>
  <c r="H605" i="1"/>
  <c r="BK604" i="1"/>
  <c r="BJ604" i="1"/>
  <c r="BI604" i="1"/>
  <c r="AM604" i="1"/>
  <c r="AK604" i="1"/>
  <c r="AJ604" i="1"/>
  <c r="AI604" i="1"/>
  <c r="AH604" i="1"/>
  <c r="AG604" i="1"/>
  <c r="AE604" i="1"/>
  <c r="AF604" i="1"/>
  <c r="S604" i="1"/>
  <c r="O604" i="1"/>
  <c r="N604" i="1"/>
  <c r="M604" i="1"/>
  <c r="I604" i="1"/>
  <c r="H604" i="1"/>
  <c r="BK603" i="1"/>
  <c r="BJ603" i="1"/>
  <c r="BI603" i="1"/>
  <c r="AM603" i="1"/>
  <c r="AK603" i="1"/>
  <c r="AJ603" i="1"/>
  <c r="AI603" i="1"/>
  <c r="AH603" i="1"/>
  <c r="AG603" i="1"/>
  <c r="AE603" i="1"/>
  <c r="AF603" i="1"/>
  <c r="S603" i="1"/>
  <c r="O603" i="1"/>
  <c r="N603" i="1"/>
  <c r="M603" i="1"/>
  <c r="I603" i="1"/>
  <c r="H603" i="1"/>
  <c r="CO602" i="1"/>
  <c r="CN602" i="1"/>
  <c r="CM602" i="1"/>
  <c r="CL602" i="1"/>
  <c r="CK602" i="1"/>
  <c r="CJ602" i="1"/>
  <c r="CI602" i="1"/>
  <c r="CH602" i="1"/>
  <c r="CG602" i="1"/>
  <c r="BU602" i="1"/>
  <c r="BK602" i="1"/>
  <c r="BJ602" i="1"/>
  <c r="BI602" i="1"/>
  <c r="AN602" i="1"/>
  <c r="AM602" i="1"/>
  <c r="AK602" i="1"/>
  <c r="AJ602" i="1"/>
  <c r="AI602" i="1"/>
  <c r="AH602" i="1"/>
  <c r="AG602" i="1"/>
  <c r="AE602" i="1"/>
  <c r="AF602" i="1"/>
  <c r="S602" i="1"/>
  <c r="R602" i="1"/>
  <c r="O602" i="1"/>
  <c r="N602" i="1"/>
  <c r="M602" i="1"/>
  <c r="I602" i="1"/>
  <c r="H602" i="1"/>
  <c r="BK601" i="1"/>
  <c r="BJ601" i="1"/>
  <c r="BI601" i="1"/>
  <c r="AM601" i="1"/>
  <c r="AK601" i="1"/>
  <c r="AJ601" i="1"/>
  <c r="AI601" i="1"/>
  <c r="AH601" i="1"/>
  <c r="AG601" i="1"/>
  <c r="AE601" i="1"/>
  <c r="AF601" i="1"/>
  <c r="S601" i="1"/>
  <c r="O601" i="1"/>
  <c r="N601" i="1"/>
  <c r="M601" i="1"/>
  <c r="I601" i="1"/>
  <c r="H601" i="1"/>
  <c r="BK600" i="1"/>
  <c r="BJ600" i="1"/>
  <c r="BI600" i="1"/>
  <c r="AM600" i="1"/>
  <c r="AK600" i="1"/>
  <c r="AJ600" i="1"/>
  <c r="AI600" i="1"/>
  <c r="AH600" i="1"/>
  <c r="AG600" i="1"/>
  <c r="AE600" i="1"/>
  <c r="AF600" i="1"/>
  <c r="S600" i="1"/>
  <c r="O600" i="1"/>
  <c r="N600" i="1"/>
  <c r="M600" i="1"/>
  <c r="I600" i="1"/>
  <c r="H600" i="1"/>
  <c r="BK599" i="1"/>
  <c r="BJ599" i="1"/>
  <c r="AM599" i="1"/>
  <c r="AK599" i="1"/>
  <c r="AJ599" i="1"/>
  <c r="AI599" i="1"/>
  <c r="AH599" i="1"/>
  <c r="AG599" i="1"/>
  <c r="AE599" i="1"/>
  <c r="AF599" i="1"/>
  <c r="S599" i="1"/>
  <c r="O599" i="1"/>
  <c r="N599" i="1"/>
  <c r="M599" i="1"/>
  <c r="I599" i="1"/>
  <c r="H599" i="1"/>
  <c r="CO598" i="1"/>
  <c r="CN598" i="1"/>
  <c r="CM598" i="1"/>
  <c r="CL598" i="1"/>
  <c r="CK598" i="1"/>
  <c r="CJ598" i="1"/>
  <c r="CI598" i="1"/>
  <c r="CH598" i="1"/>
  <c r="CG598" i="1"/>
  <c r="BU598" i="1"/>
  <c r="BK598" i="1"/>
  <c r="BJ598" i="1"/>
  <c r="AM598" i="1"/>
  <c r="AK598" i="1"/>
  <c r="AJ598" i="1"/>
  <c r="AI598" i="1"/>
  <c r="AH598" i="1"/>
  <c r="AG598" i="1"/>
  <c r="AE598" i="1"/>
  <c r="AF598" i="1"/>
  <c r="S598" i="1"/>
  <c r="R598" i="1"/>
  <c r="O598" i="1"/>
  <c r="N598" i="1"/>
  <c r="M598" i="1"/>
  <c r="I598" i="1"/>
  <c r="H598" i="1"/>
  <c r="CO597" i="1"/>
  <c r="CN597" i="1"/>
  <c r="CM597" i="1"/>
  <c r="CL597" i="1"/>
  <c r="CK597" i="1"/>
  <c r="CJ597" i="1"/>
  <c r="CI597" i="1"/>
  <c r="CH597" i="1"/>
  <c r="CG597" i="1"/>
  <c r="BU597" i="1"/>
  <c r="BK597" i="1"/>
  <c r="BJ597" i="1"/>
  <c r="BI597" i="1"/>
  <c r="AN597" i="1"/>
  <c r="AM597" i="1"/>
  <c r="AK597" i="1"/>
  <c r="AJ597" i="1"/>
  <c r="AI597" i="1"/>
  <c r="AH597" i="1"/>
  <c r="AG597" i="1"/>
  <c r="AE597" i="1"/>
  <c r="AF597" i="1"/>
  <c r="S597" i="1"/>
  <c r="R597" i="1"/>
  <c r="O597" i="1"/>
  <c r="N597" i="1"/>
  <c r="M597" i="1"/>
  <c r="I597" i="1"/>
  <c r="H597" i="1"/>
  <c r="CO596" i="1"/>
  <c r="CN596" i="1"/>
  <c r="CM596" i="1"/>
  <c r="CL596" i="1"/>
  <c r="CK596" i="1"/>
  <c r="CJ596" i="1"/>
  <c r="CI596" i="1"/>
  <c r="CH596" i="1"/>
  <c r="CG596" i="1"/>
  <c r="BU596" i="1"/>
  <c r="BK596" i="1"/>
  <c r="BJ596" i="1"/>
  <c r="BI596" i="1"/>
  <c r="AN596" i="1"/>
  <c r="AM596" i="1"/>
  <c r="AK596" i="1"/>
  <c r="AJ596" i="1"/>
  <c r="AI596" i="1"/>
  <c r="AH596" i="1"/>
  <c r="AG596" i="1"/>
  <c r="AE596" i="1"/>
  <c r="AF596" i="1"/>
  <c r="S596" i="1"/>
  <c r="R596" i="1"/>
  <c r="O596" i="1"/>
  <c r="N596" i="1"/>
  <c r="M596" i="1"/>
  <c r="I596" i="1"/>
  <c r="H596" i="1"/>
  <c r="BK595" i="1"/>
  <c r="BJ595" i="1"/>
  <c r="BI595" i="1"/>
  <c r="AM595" i="1"/>
  <c r="AK595" i="1"/>
  <c r="AJ595" i="1"/>
  <c r="AI595" i="1"/>
  <c r="AH595" i="1"/>
  <c r="AG595" i="1"/>
  <c r="AE595" i="1"/>
  <c r="AF595" i="1"/>
  <c r="S595" i="1"/>
  <c r="O595" i="1"/>
  <c r="N595" i="1"/>
  <c r="M595" i="1"/>
  <c r="I595" i="1"/>
  <c r="H595" i="1"/>
  <c r="BK594" i="1"/>
  <c r="BJ594" i="1"/>
  <c r="BI594" i="1"/>
  <c r="AM594" i="1"/>
  <c r="AK594" i="1"/>
  <c r="AJ594" i="1"/>
  <c r="AI594" i="1"/>
  <c r="AH594" i="1"/>
  <c r="AG594" i="1"/>
  <c r="AE594" i="1"/>
  <c r="AF594" i="1"/>
  <c r="S594" i="1"/>
  <c r="O594" i="1"/>
  <c r="N594" i="1"/>
  <c r="M594" i="1"/>
  <c r="I594" i="1"/>
  <c r="H594" i="1"/>
  <c r="BK593" i="1"/>
  <c r="BJ593" i="1"/>
  <c r="BI593" i="1"/>
  <c r="AM593" i="1"/>
  <c r="AK593" i="1"/>
  <c r="AJ593" i="1"/>
  <c r="AI593" i="1"/>
  <c r="AH593" i="1"/>
  <c r="AG593" i="1"/>
  <c r="AE593" i="1"/>
  <c r="AF593" i="1"/>
  <c r="S593" i="1"/>
  <c r="O593" i="1"/>
  <c r="N593" i="1"/>
  <c r="M593" i="1"/>
  <c r="I593" i="1"/>
  <c r="H593" i="1"/>
  <c r="CO592" i="1"/>
  <c r="CN592" i="1"/>
  <c r="CM592" i="1"/>
  <c r="CL592" i="1"/>
  <c r="CK592" i="1"/>
  <c r="CJ592" i="1"/>
  <c r="CI592" i="1"/>
  <c r="CH592" i="1"/>
  <c r="CG592" i="1"/>
  <c r="BU592" i="1"/>
  <c r="BK592" i="1"/>
  <c r="BJ592" i="1"/>
  <c r="BI592" i="1"/>
  <c r="AN592" i="1"/>
  <c r="AM592" i="1"/>
  <c r="AK592" i="1"/>
  <c r="AJ592" i="1"/>
  <c r="AI592" i="1"/>
  <c r="AH592" i="1"/>
  <c r="AG592" i="1"/>
  <c r="AE592" i="1"/>
  <c r="AF592" i="1"/>
  <c r="S592" i="1"/>
  <c r="R592" i="1"/>
  <c r="O592" i="1"/>
  <c r="N592" i="1"/>
  <c r="M592" i="1"/>
  <c r="I592" i="1"/>
  <c r="H592" i="1"/>
  <c r="CO591" i="1"/>
  <c r="CN591" i="1"/>
  <c r="CM591" i="1"/>
  <c r="CL591" i="1"/>
  <c r="CK591" i="1"/>
  <c r="CJ591" i="1"/>
  <c r="CI591" i="1"/>
  <c r="CH591" i="1"/>
  <c r="CG591" i="1"/>
  <c r="BU591" i="1"/>
  <c r="BK591" i="1"/>
  <c r="BJ591" i="1"/>
  <c r="BI591" i="1"/>
  <c r="AN591" i="1"/>
  <c r="AM591" i="1"/>
  <c r="AK591" i="1"/>
  <c r="AJ591" i="1"/>
  <c r="AI591" i="1"/>
  <c r="AH591" i="1"/>
  <c r="AG591" i="1"/>
  <c r="AE591" i="1"/>
  <c r="AF591" i="1"/>
  <c r="S591" i="1"/>
  <c r="R591" i="1"/>
  <c r="O591" i="1"/>
  <c r="N591" i="1"/>
  <c r="M591" i="1"/>
  <c r="I591" i="1"/>
  <c r="H591" i="1"/>
  <c r="CO590" i="1"/>
  <c r="CN590" i="1"/>
  <c r="CM590" i="1"/>
  <c r="CL590" i="1"/>
  <c r="CK590" i="1"/>
  <c r="CJ590" i="1"/>
  <c r="CI590" i="1"/>
  <c r="CH590" i="1"/>
  <c r="CG590" i="1"/>
  <c r="BU590" i="1"/>
  <c r="BK590" i="1"/>
  <c r="BJ590" i="1"/>
  <c r="BI590" i="1"/>
  <c r="AN590" i="1"/>
  <c r="AM590" i="1"/>
  <c r="AK590" i="1"/>
  <c r="AJ590" i="1"/>
  <c r="AI590" i="1"/>
  <c r="AH590" i="1"/>
  <c r="AG590" i="1"/>
  <c r="AE590" i="1"/>
  <c r="AF590" i="1"/>
  <c r="S590" i="1"/>
  <c r="R590" i="1"/>
  <c r="O590" i="1"/>
  <c r="N590" i="1"/>
  <c r="M590" i="1"/>
  <c r="I590" i="1"/>
  <c r="H590" i="1"/>
  <c r="CO589" i="1"/>
  <c r="CN589" i="1"/>
  <c r="CM589" i="1"/>
  <c r="CL589" i="1"/>
  <c r="CK589" i="1"/>
  <c r="CJ589" i="1"/>
  <c r="CI589" i="1"/>
  <c r="CH589" i="1"/>
  <c r="CG589" i="1"/>
  <c r="BU589" i="1"/>
  <c r="BK589" i="1"/>
  <c r="BJ589" i="1"/>
  <c r="BI589" i="1"/>
  <c r="AN589" i="1"/>
  <c r="AM589" i="1"/>
  <c r="AK589" i="1"/>
  <c r="AJ589" i="1"/>
  <c r="AI589" i="1"/>
  <c r="AH589" i="1"/>
  <c r="AG589" i="1"/>
  <c r="AE589" i="1"/>
  <c r="AF589" i="1"/>
  <c r="S589" i="1"/>
  <c r="R589" i="1"/>
  <c r="O589" i="1"/>
  <c r="N589" i="1"/>
  <c r="M589" i="1"/>
  <c r="I589" i="1"/>
  <c r="H589" i="1"/>
  <c r="BK588" i="1"/>
  <c r="BJ588" i="1"/>
  <c r="BI588" i="1"/>
  <c r="AM588" i="1"/>
  <c r="AK588" i="1"/>
  <c r="AJ588" i="1"/>
  <c r="AI588" i="1"/>
  <c r="AH588" i="1"/>
  <c r="AG588" i="1"/>
  <c r="AE588" i="1"/>
  <c r="AF588" i="1"/>
  <c r="S588" i="1"/>
  <c r="O588" i="1"/>
  <c r="N588" i="1"/>
  <c r="M588" i="1"/>
  <c r="I588" i="1"/>
  <c r="H588" i="1"/>
  <c r="CO587" i="1"/>
  <c r="CN587" i="1"/>
  <c r="CM587" i="1"/>
  <c r="CL587" i="1"/>
  <c r="CK587" i="1"/>
  <c r="CJ587" i="1"/>
  <c r="CI587" i="1"/>
  <c r="CH587" i="1"/>
  <c r="CG587" i="1"/>
  <c r="BU587" i="1"/>
  <c r="BK587" i="1"/>
  <c r="BJ587" i="1"/>
  <c r="BI587" i="1"/>
  <c r="AN587" i="1"/>
  <c r="AM587" i="1"/>
  <c r="AK587" i="1"/>
  <c r="AJ587" i="1"/>
  <c r="AI587" i="1"/>
  <c r="AH587" i="1"/>
  <c r="AG587" i="1"/>
  <c r="AE587" i="1"/>
  <c r="AF587" i="1"/>
  <c r="S587" i="1"/>
  <c r="R587" i="1"/>
  <c r="O587" i="1"/>
  <c r="N587" i="1"/>
  <c r="M587" i="1"/>
  <c r="I587" i="1"/>
  <c r="H587" i="1"/>
  <c r="CO586" i="1"/>
  <c r="CN586" i="1"/>
  <c r="CM586" i="1"/>
  <c r="CL586" i="1"/>
  <c r="CK586" i="1"/>
  <c r="CJ586" i="1"/>
  <c r="CI586" i="1"/>
  <c r="CH586" i="1"/>
  <c r="CG586" i="1"/>
  <c r="BU586" i="1"/>
  <c r="BK586" i="1"/>
  <c r="BJ586" i="1"/>
  <c r="BI586" i="1"/>
  <c r="AN586" i="1"/>
  <c r="AM586" i="1"/>
  <c r="AK586" i="1"/>
  <c r="AJ586" i="1"/>
  <c r="AI586" i="1"/>
  <c r="AH586" i="1"/>
  <c r="AG586" i="1"/>
  <c r="AE586" i="1"/>
  <c r="AF586" i="1"/>
  <c r="S586" i="1"/>
  <c r="R586" i="1"/>
  <c r="O586" i="1"/>
  <c r="N586" i="1"/>
  <c r="M586" i="1"/>
  <c r="I586" i="1"/>
  <c r="H586" i="1"/>
  <c r="CO585" i="1"/>
  <c r="CN585" i="1"/>
  <c r="CM585" i="1"/>
  <c r="CL585" i="1"/>
  <c r="CK585" i="1"/>
  <c r="CJ585" i="1"/>
  <c r="CI585" i="1"/>
  <c r="CH585" i="1"/>
  <c r="CG585" i="1"/>
  <c r="BU585" i="1"/>
  <c r="BK585" i="1"/>
  <c r="BJ585" i="1"/>
  <c r="BI585" i="1"/>
  <c r="AN585" i="1"/>
  <c r="AM585" i="1"/>
  <c r="AK585" i="1"/>
  <c r="AJ585" i="1"/>
  <c r="AI585" i="1"/>
  <c r="AH585" i="1"/>
  <c r="AG585" i="1"/>
  <c r="AE585" i="1"/>
  <c r="AF585" i="1"/>
  <c r="S585" i="1"/>
  <c r="R585" i="1"/>
  <c r="O585" i="1"/>
  <c r="N585" i="1"/>
  <c r="M585" i="1"/>
  <c r="I585" i="1"/>
  <c r="H585" i="1"/>
  <c r="CO584" i="1"/>
  <c r="CN584" i="1"/>
  <c r="CM584" i="1"/>
  <c r="CL584" i="1"/>
  <c r="CK584" i="1"/>
  <c r="CJ584" i="1"/>
  <c r="CI584" i="1"/>
  <c r="CH584" i="1"/>
  <c r="CG584" i="1"/>
  <c r="BU584" i="1"/>
  <c r="BK584" i="1"/>
  <c r="BJ584" i="1"/>
  <c r="BI584" i="1"/>
  <c r="AN584" i="1"/>
  <c r="AM584" i="1"/>
  <c r="AK584" i="1"/>
  <c r="AJ584" i="1"/>
  <c r="AI584" i="1"/>
  <c r="AH584" i="1"/>
  <c r="AG584" i="1"/>
  <c r="AE584" i="1"/>
  <c r="AF584" i="1"/>
  <c r="S584" i="1"/>
  <c r="R584" i="1"/>
  <c r="O584" i="1"/>
  <c r="N584" i="1"/>
  <c r="M584" i="1"/>
  <c r="I584" i="1"/>
  <c r="H584" i="1"/>
  <c r="BK583" i="1"/>
  <c r="BJ583" i="1"/>
  <c r="BI583" i="1"/>
  <c r="AM583" i="1"/>
  <c r="AK583" i="1"/>
  <c r="AJ583" i="1"/>
  <c r="AI583" i="1"/>
  <c r="AH583" i="1"/>
  <c r="AG583" i="1"/>
  <c r="AE583" i="1"/>
  <c r="AF583" i="1"/>
  <c r="S583" i="1"/>
  <c r="O583" i="1"/>
  <c r="N583" i="1"/>
  <c r="M583" i="1"/>
  <c r="I583" i="1"/>
  <c r="H583" i="1"/>
  <c r="CO582" i="1"/>
  <c r="CN582" i="1"/>
  <c r="CM582" i="1"/>
  <c r="CL582" i="1"/>
  <c r="CK582" i="1"/>
  <c r="CJ582" i="1"/>
  <c r="CI582" i="1"/>
  <c r="CH582" i="1"/>
  <c r="CG582" i="1"/>
  <c r="BU582" i="1"/>
  <c r="BK582" i="1"/>
  <c r="BJ582" i="1"/>
  <c r="BI582" i="1"/>
  <c r="AN582" i="1"/>
  <c r="AM582" i="1"/>
  <c r="AK582" i="1"/>
  <c r="AJ582" i="1"/>
  <c r="AI582" i="1"/>
  <c r="AH582" i="1"/>
  <c r="AG582" i="1"/>
  <c r="AE582" i="1"/>
  <c r="AF582" i="1"/>
  <c r="S582" i="1"/>
  <c r="R582" i="1"/>
  <c r="O582" i="1"/>
  <c r="N582" i="1"/>
  <c r="M582" i="1"/>
  <c r="I582" i="1"/>
  <c r="H582" i="1"/>
  <c r="CO581" i="1"/>
  <c r="CN581" i="1"/>
  <c r="CM581" i="1"/>
  <c r="CL581" i="1"/>
  <c r="CK581" i="1"/>
  <c r="CJ581" i="1"/>
  <c r="CI581" i="1"/>
  <c r="CH581" i="1"/>
  <c r="CG581" i="1"/>
  <c r="BU581" i="1"/>
  <c r="BK581" i="1"/>
  <c r="BJ581" i="1"/>
  <c r="BI581" i="1"/>
  <c r="AN581" i="1"/>
  <c r="AM581" i="1"/>
  <c r="AK581" i="1"/>
  <c r="AJ581" i="1"/>
  <c r="AI581" i="1"/>
  <c r="AH581" i="1"/>
  <c r="AG581" i="1"/>
  <c r="AE581" i="1"/>
  <c r="AF581" i="1"/>
  <c r="S581" i="1"/>
  <c r="R581" i="1"/>
  <c r="O581" i="1"/>
  <c r="N581" i="1"/>
  <c r="M581" i="1"/>
  <c r="I581" i="1"/>
  <c r="H581" i="1"/>
  <c r="CO580" i="1"/>
  <c r="CN580" i="1"/>
  <c r="CM580" i="1"/>
  <c r="CL580" i="1"/>
  <c r="CK580" i="1"/>
  <c r="CJ580" i="1"/>
  <c r="CI580" i="1"/>
  <c r="CH580" i="1"/>
  <c r="CG580" i="1"/>
  <c r="BU580" i="1"/>
  <c r="BK580" i="1"/>
  <c r="BJ580" i="1"/>
  <c r="BI580" i="1"/>
  <c r="AN580" i="1"/>
  <c r="AM580" i="1"/>
  <c r="AK580" i="1"/>
  <c r="AJ580" i="1"/>
  <c r="AI580" i="1"/>
  <c r="AH580" i="1"/>
  <c r="AG580" i="1"/>
  <c r="AE580" i="1"/>
  <c r="AF580" i="1"/>
  <c r="S580" i="1"/>
  <c r="R580" i="1"/>
  <c r="O580" i="1"/>
  <c r="N580" i="1"/>
  <c r="M580" i="1"/>
  <c r="I580" i="1"/>
  <c r="H580" i="1"/>
  <c r="CO579" i="1"/>
  <c r="CN579" i="1"/>
  <c r="CM579" i="1"/>
  <c r="CL579" i="1"/>
  <c r="CK579" i="1"/>
  <c r="CJ579" i="1"/>
  <c r="CI579" i="1"/>
  <c r="CH579" i="1"/>
  <c r="CG579" i="1"/>
  <c r="BU579" i="1"/>
  <c r="BK579" i="1"/>
  <c r="BJ579" i="1"/>
  <c r="BI579" i="1"/>
  <c r="AN579" i="1"/>
  <c r="AM579" i="1"/>
  <c r="AK579" i="1"/>
  <c r="AJ579" i="1"/>
  <c r="AI579" i="1"/>
  <c r="AH579" i="1"/>
  <c r="AG579" i="1"/>
  <c r="AE579" i="1"/>
  <c r="AF579" i="1"/>
  <c r="S579" i="1"/>
  <c r="R579" i="1"/>
  <c r="O579" i="1"/>
  <c r="N579" i="1"/>
  <c r="M579" i="1"/>
  <c r="I579" i="1"/>
  <c r="H579" i="1"/>
  <c r="BK578" i="1"/>
  <c r="BJ578" i="1"/>
  <c r="BI578" i="1"/>
  <c r="AM578" i="1"/>
  <c r="AK578" i="1"/>
  <c r="AJ578" i="1"/>
  <c r="AI578" i="1"/>
  <c r="AH578" i="1"/>
  <c r="AG578" i="1"/>
  <c r="AE578" i="1"/>
  <c r="AF578" i="1"/>
  <c r="S578" i="1"/>
  <c r="O578" i="1"/>
  <c r="N578" i="1"/>
  <c r="M578" i="1"/>
  <c r="I578" i="1"/>
  <c r="H578" i="1"/>
  <c r="CO577" i="1"/>
  <c r="CN577" i="1"/>
  <c r="CM577" i="1"/>
  <c r="CL577" i="1"/>
  <c r="CK577" i="1"/>
  <c r="CJ577" i="1"/>
  <c r="CI577" i="1"/>
  <c r="CH577" i="1"/>
  <c r="CG577" i="1"/>
  <c r="BU577" i="1"/>
  <c r="BK577" i="1"/>
  <c r="BJ577" i="1"/>
  <c r="BI577" i="1"/>
  <c r="AN577" i="1"/>
  <c r="AM577" i="1"/>
  <c r="AK577" i="1"/>
  <c r="AJ577" i="1"/>
  <c r="AI577" i="1"/>
  <c r="AH577" i="1"/>
  <c r="AG577" i="1"/>
  <c r="AE577" i="1"/>
  <c r="AF577" i="1"/>
  <c r="S577" i="1"/>
  <c r="R577" i="1"/>
  <c r="O577" i="1"/>
  <c r="N577" i="1"/>
  <c r="M577" i="1"/>
  <c r="I577" i="1"/>
  <c r="H577" i="1"/>
  <c r="CO576" i="1"/>
  <c r="CN576" i="1"/>
  <c r="CM576" i="1"/>
  <c r="CL576" i="1"/>
  <c r="CK576" i="1"/>
  <c r="CJ576" i="1"/>
  <c r="CI576" i="1"/>
  <c r="CH576" i="1"/>
  <c r="CG576" i="1"/>
  <c r="BU576" i="1"/>
  <c r="BK576" i="1"/>
  <c r="BJ576" i="1"/>
  <c r="BI576" i="1"/>
  <c r="AN576" i="1"/>
  <c r="AM576" i="1"/>
  <c r="AK576" i="1"/>
  <c r="AJ576" i="1"/>
  <c r="AI576" i="1"/>
  <c r="AH576" i="1"/>
  <c r="AG576" i="1"/>
  <c r="AE576" i="1"/>
  <c r="AF576" i="1"/>
  <c r="S576" i="1"/>
  <c r="R576" i="1"/>
  <c r="O576" i="1"/>
  <c r="N576" i="1"/>
  <c r="M576" i="1"/>
  <c r="I576" i="1"/>
  <c r="H576" i="1"/>
  <c r="CO575" i="1"/>
  <c r="CN575" i="1"/>
  <c r="CM575" i="1"/>
  <c r="CL575" i="1"/>
  <c r="CK575" i="1"/>
  <c r="CJ575" i="1"/>
  <c r="CI575" i="1"/>
  <c r="CH575" i="1"/>
  <c r="CG575" i="1"/>
  <c r="BU575" i="1"/>
  <c r="BK575" i="1"/>
  <c r="BJ575" i="1"/>
  <c r="BI575" i="1"/>
  <c r="AN575" i="1"/>
  <c r="AM575" i="1"/>
  <c r="AK575" i="1"/>
  <c r="AJ575" i="1"/>
  <c r="AI575" i="1"/>
  <c r="AH575" i="1"/>
  <c r="AG575" i="1"/>
  <c r="AE575" i="1"/>
  <c r="AF575" i="1"/>
  <c r="S575" i="1"/>
  <c r="R575" i="1"/>
  <c r="O575" i="1"/>
  <c r="N575" i="1"/>
  <c r="M575" i="1"/>
  <c r="I575" i="1"/>
  <c r="H575" i="1"/>
  <c r="CO574" i="1"/>
  <c r="CN574" i="1"/>
  <c r="CM574" i="1"/>
  <c r="CL574" i="1"/>
  <c r="CK574" i="1"/>
  <c r="CJ574" i="1"/>
  <c r="CI574" i="1"/>
  <c r="CH574" i="1"/>
  <c r="CG574" i="1"/>
  <c r="BU574" i="1"/>
  <c r="BK574" i="1"/>
  <c r="BJ574" i="1"/>
  <c r="BI574" i="1"/>
  <c r="AN574" i="1"/>
  <c r="AM574" i="1"/>
  <c r="AK574" i="1"/>
  <c r="AJ574" i="1"/>
  <c r="AI574" i="1"/>
  <c r="AH574" i="1"/>
  <c r="AG574" i="1"/>
  <c r="AE574" i="1"/>
  <c r="AF574" i="1"/>
  <c r="S574" i="1"/>
  <c r="R574" i="1"/>
  <c r="O574" i="1"/>
  <c r="N574" i="1"/>
  <c r="M574" i="1"/>
  <c r="I574" i="1"/>
  <c r="H574" i="1"/>
  <c r="CO573" i="1"/>
  <c r="CN573" i="1"/>
  <c r="CM573" i="1"/>
  <c r="CL573" i="1"/>
  <c r="CK573" i="1"/>
  <c r="CJ573" i="1"/>
  <c r="CI573" i="1"/>
  <c r="CH573" i="1"/>
  <c r="CG573" i="1"/>
  <c r="BU573" i="1"/>
  <c r="BK573" i="1"/>
  <c r="BJ573" i="1"/>
  <c r="BI573" i="1"/>
  <c r="AM573" i="1"/>
  <c r="AK573" i="1"/>
  <c r="AJ573" i="1"/>
  <c r="AI573" i="1"/>
  <c r="AH573" i="1"/>
  <c r="AG573" i="1"/>
  <c r="AE573" i="1"/>
  <c r="AF573" i="1"/>
  <c r="S573" i="1"/>
  <c r="R573" i="1"/>
  <c r="O573" i="1"/>
  <c r="N573" i="1"/>
  <c r="M573" i="1"/>
  <c r="I573" i="1"/>
  <c r="H573" i="1"/>
  <c r="CO572" i="1"/>
  <c r="CN572" i="1"/>
  <c r="CM572" i="1"/>
  <c r="CL572" i="1"/>
  <c r="CK572" i="1"/>
  <c r="CJ572" i="1"/>
  <c r="CI572" i="1"/>
  <c r="CH572" i="1"/>
  <c r="CG572" i="1"/>
  <c r="BU572" i="1"/>
  <c r="BK572" i="1"/>
  <c r="BJ572" i="1"/>
  <c r="BI572" i="1"/>
  <c r="AN572" i="1"/>
  <c r="AM572" i="1"/>
  <c r="AK572" i="1"/>
  <c r="AJ572" i="1"/>
  <c r="AI572" i="1"/>
  <c r="AH572" i="1"/>
  <c r="AG572" i="1"/>
  <c r="AE572" i="1"/>
  <c r="AF572" i="1"/>
  <c r="S572" i="1"/>
  <c r="R572" i="1"/>
  <c r="O572" i="1"/>
  <c r="N572" i="1"/>
  <c r="M572" i="1"/>
  <c r="I572" i="1"/>
  <c r="H572" i="1"/>
  <c r="CO571" i="1"/>
  <c r="CN571" i="1"/>
  <c r="CM571" i="1"/>
  <c r="CL571" i="1"/>
  <c r="CK571" i="1"/>
  <c r="CJ571" i="1"/>
  <c r="CI571" i="1"/>
  <c r="CH571" i="1"/>
  <c r="CG571" i="1"/>
  <c r="BU571" i="1"/>
  <c r="BK571" i="1"/>
  <c r="BJ571" i="1"/>
  <c r="BI571" i="1"/>
  <c r="AN571" i="1"/>
  <c r="AM571" i="1"/>
  <c r="AK571" i="1"/>
  <c r="AJ571" i="1"/>
  <c r="AI571" i="1"/>
  <c r="AH571" i="1"/>
  <c r="AG571" i="1"/>
  <c r="AE571" i="1"/>
  <c r="AF571" i="1"/>
  <c r="S571" i="1"/>
  <c r="R571" i="1"/>
  <c r="O571" i="1"/>
  <c r="N571" i="1"/>
  <c r="M571" i="1"/>
  <c r="I571" i="1"/>
  <c r="H571" i="1"/>
  <c r="BK570" i="1"/>
  <c r="BJ570" i="1"/>
  <c r="BI570" i="1"/>
  <c r="AM570" i="1"/>
  <c r="AK570" i="1"/>
  <c r="AJ570" i="1"/>
  <c r="AI570" i="1"/>
  <c r="AH570" i="1"/>
  <c r="AG570" i="1"/>
  <c r="AE570" i="1"/>
  <c r="AF570" i="1"/>
  <c r="S570" i="1"/>
  <c r="O570" i="1"/>
  <c r="N570" i="1"/>
  <c r="M570" i="1"/>
  <c r="I570" i="1"/>
  <c r="H570" i="1"/>
  <c r="BK569" i="1"/>
  <c r="BJ569" i="1"/>
  <c r="BI569" i="1"/>
  <c r="AM569" i="1"/>
  <c r="AK569" i="1"/>
  <c r="AJ569" i="1"/>
  <c r="AI569" i="1"/>
  <c r="AH569" i="1"/>
  <c r="AG569" i="1"/>
  <c r="AE569" i="1"/>
  <c r="AF569" i="1"/>
  <c r="S569" i="1"/>
  <c r="O569" i="1"/>
  <c r="N569" i="1"/>
  <c r="M569" i="1"/>
  <c r="I569" i="1"/>
  <c r="H569" i="1"/>
  <c r="BK568" i="1"/>
  <c r="BJ568" i="1"/>
  <c r="BI568" i="1"/>
  <c r="AM568" i="1"/>
  <c r="AK568" i="1"/>
  <c r="AJ568" i="1"/>
  <c r="AI568" i="1"/>
  <c r="AH568" i="1"/>
  <c r="AG568" i="1"/>
  <c r="AE568" i="1"/>
  <c r="AF568" i="1"/>
  <c r="S568" i="1"/>
  <c r="O568" i="1"/>
  <c r="N568" i="1"/>
  <c r="M568" i="1"/>
  <c r="I568" i="1"/>
  <c r="H568" i="1"/>
  <c r="CO567" i="1"/>
  <c r="CN567" i="1"/>
  <c r="CM567" i="1"/>
  <c r="CL567" i="1"/>
  <c r="CK567" i="1"/>
  <c r="CJ567" i="1"/>
  <c r="CI567" i="1"/>
  <c r="CH567" i="1"/>
  <c r="CG567" i="1"/>
  <c r="BU567" i="1"/>
  <c r="BK567" i="1"/>
  <c r="BJ567" i="1"/>
  <c r="BI567" i="1"/>
  <c r="AN567" i="1"/>
  <c r="AM567" i="1"/>
  <c r="AK567" i="1"/>
  <c r="AJ567" i="1"/>
  <c r="AI567" i="1"/>
  <c r="AH567" i="1"/>
  <c r="AG567" i="1"/>
  <c r="AE567" i="1"/>
  <c r="AF567" i="1"/>
  <c r="S567" i="1"/>
  <c r="R567" i="1"/>
  <c r="O567" i="1"/>
  <c r="N567" i="1"/>
  <c r="M567" i="1"/>
  <c r="I567" i="1"/>
  <c r="H567" i="1"/>
  <c r="CO566" i="1"/>
  <c r="CN566" i="1"/>
  <c r="CM566" i="1"/>
  <c r="CL566" i="1"/>
  <c r="CK566" i="1"/>
  <c r="CJ566" i="1"/>
  <c r="CI566" i="1"/>
  <c r="CH566" i="1"/>
  <c r="CG566" i="1"/>
  <c r="BU566" i="1"/>
  <c r="BK566" i="1"/>
  <c r="BJ566" i="1"/>
  <c r="BI566" i="1"/>
  <c r="AN566" i="1"/>
  <c r="AM566" i="1"/>
  <c r="AK566" i="1"/>
  <c r="AJ566" i="1"/>
  <c r="AI566" i="1"/>
  <c r="AH566" i="1"/>
  <c r="AG566" i="1"/>
  <c r="AE566" i="1"/>
  <c r="AF566" i="1"/>
  <c r="S566" i="1"/>
  <c r="R566" i="1"/>
  <c r="O566" i="1"/>
  <c r="N566" i="1"/>
  <c r="M566" i="1"/>
  <c r="I566" i="1"/>
  <c r="H566" i="1"/>
  <c r="CO565" i="1"/>
  <c r="CN565" i="1"/>
  <c r="CM565" i="1"/>
  <c r="CL565" i="1"/>
  <c r="CK565" i="1"/>
  <c r="CJ565" i="1"/>
  <c r="CI565" i="1"/>
  <c r="CH565" i="1"/>
  <c r="CG565" i="1"/>
  <c r="BU565" i="1"/>
  <c r="BK565" i="1"/>
  <c r="BJ565" i="1"/>
  <c r="BI565" i="1"/>
  <c r="AN565" i="1"/>
  <c r="AM565" i="1"/>
  <c r="AK565" i="1"/>
  <c r="AJ565" i="1"/>
  <c r="AI565" i="1"/>
  <c r="AH565" i="1"/>
  <c r="AG565" i="1"/>
  <c r="AE565" i="1"/>
  <c r="AF565" i="1"/>
  <c r="S565" i="1"/>
  <c r="R565" i="1"/>
  <c r="O565" i="1"/>
  <c r="N565" i="1"/>
  <c r="M565" i="1"/>
  <c r="I565" i="1"/>
  <c r="H565" i="1"/>
  <c r="CO564" i="1"/>
  <c r="CN564" i="1"/>
  <c r="CM564" i="1"/>
  <c r="CL564" i="1"/>
  <c r="CK564" i="1"/>
  <c r="CJ564" i="1"/>
  <c r="CI564" i="1"/>
  <c r="CH564" i="1"/>
  <c r="CG564" i="1"/>
  <c r="BU564" i="1"/>
  <c r="BK564" i="1"/>
  <c r="BJ564" i="1"/>
  <c r="BI564" i="1"/>
  <c r="AN564" i="1"/>
  <c r="AM564" i="1"/>
  <c r="AK564" i="1"/>
  <c r="AJ564" i="1"/>
  <c r="AI564" i="1"/>
  <c r="AH564" i="1"/>
  <c r="AG564" i="1"/>
  <c r="AE564" i="1"/>
  <c r="AF564" i="1"/>
  <c r="S564" i="1"/>
  <c r="R564" i="1"/>
  <c r="O564" i="1"/>
  <c r="N564" i="1"/>
  <c r="M564" i="1"/>
  <c r="I564" i="1"/>
  <c r="H564" i="1"/>
  <c r="BK563" i="1"/>
  <c r="BJ563" i="1"/>
  <c r="BI563" i="1"/>
  <c r="AM563" i="1"/>
  <c r="AK563" i="1"/>
  <c r="AJ563" i="1"/>
  <c r="AI563" i="1"/>
  <c r="AH563" i="1"/>
  <c r="AG563" i="1"/>
  <c r="AE563" i="1"/>
  <c r="AF563" i="1"/>
  <c r="S563" i="1"/>
  <c r="O563" i="1"/>
  <c r="N563" i="1"/>
  <c r="M563" i="1"/>
  <c r="I563" i="1"/>
  <c r="H563" i="1"/>
  <c r="CO562" i="1"/>
  <c r="CN562" i="1"/>
  <c r="CM562" i="1"/>
  <c r="CL562" i="1"/>
  <c r="CK562" i="1"/>
  <c r="CJ562" i="1"/>
  <c r="CI562" i="1"/>
  <c r="CH562" i="1"/>
  <c r="CG562" i="1"/>
  <c r="BU562" i="1"/>
  <c r="BK562" i="1"/>
  <c r="BJ562" i="1"/>
  <c r="BI562" i="1"/>
  <c r="AN562" i="1"/>
  <c r="AM562" i="1"/>
  <c r="AK562" i="1"/>
  <c r="AJ562" i="1"/>
  <c r="AI562" i="1"/>
  <c r="AH562" i="1"/>
  <c r="AG562" i="1"/>
  <c r="AE562" i="1"/>
  <c r="AF562" i="1"/>
  <c r="S562" i="1"/>
  <c r="R562" i="1"/>
  <c r="O562" i="1"/>
  <c r="N562" i="1"/>
  <c r="M562" i="1"/>
  <c r="I562" i="1"/>
  <c r="H562" i="1"/>
  <c r="CO561" i="1"/>
  <c r="CN561" i="1"/>
  <c r="CM561" i="1"/>
  <c r="CL561" i="1"/>
  <c r="CK561" i="1"/>
  <c r="CJ561" i="1"/>
  <c r="CI561" i="1"/>
  <c r="CH561" i="1"/>
  <c r="CG561" i="1"/>
  <c r="BU561" i="1"/>
  <c r="BK561" i="1"/>
  <c r="BJ561" i="1"/>
  <c r="BI561" i="1"/>
  <c r="AN561" i="1"/>
  <c r="AM561" i="1"/>
  <c r="AK561" i="1"/>
  <c r="AJ561" i="1"/>
  <c r="AI561" i="1"/>
  <c r="AH561" i="1"/>
  <c r="AG561" i="1"/>
  <c r="AE561" i="1"/>
  <c r="AF561" i="1"/>
  <c r="S561" i="1"/>
  <c r="R561" i="1"/>
  <c r="O561" i="1"/>
  <c r="N561" i="1"/>
  <c r="M561" i="1"/>
  <c r="I561" i="1"/>
  <c r="H561" i="1"/>
  <c r="CO560" i="1"/>
  <c r="CN560" i="1"/>
  <c r="CM560" i="1"/>
  <c r="CL560" i="1"/>
  <c r="CK560" i="1"/>
  <c r="CJ560" i="1"/>
  <c r="CI560" i="1"/>
  <c r="CH560" i="1"/>
  <c r="CG560" i="1"/>
  <c r="BU560" i="1"/>
  <c r="BK560" i="1"/>
  <c r="BJ560" i="1"/>
  <c r="BI560" i="1"/>
  <c r="AN560" i="1"/>
  <c r="AM560" i="1"/>
  <c r="AK560" i="1"/>
  <c r="AJ560" i="1"/>
  <c r="AI560" i="1"/>
  <c r="AH560" i="1"/>
  <c r="AG560" i="1"/>
  <c r="AE560" i="1"/>
  <c r="AF560" i="1"/>
  <c r="S560" i="1"/>
  <c r="R560" i="1"/>
  <c r="O560" i="1"/>
  <c r="N560" i="1"/>
  <c r="M560" i="1"/>
  <c r="I560" i="1"/>
  <c r="H560" i="1"/>
  <c r="CO559" i="1"/>
  <c r="CN559" i="1"/>
  <c r="CM559" i="1"/>
  <c r="CL559" i="1"/>
  <c r="CK559" i="1"/>
  <c r="CJ559" i="1"/>
  <c r="CI559" i="1"/>
  <c r="CH559" i="1"/>
  <c r="CG559" i="1"/>
  <c r="BU559" i="1"/>
  <c r="BK559" i="1"/>
  <c r="BJ559" i="1"/>
  <c r="BI559" i="1"/>
  <c r="AN559" i="1"/>
  <c r="AM559" i="1"/>
  <c r="AK559" i="1"/>
  <c r="AJ559" i="1"/>
  <c r="AI559" i="1"/>
  <c r="AH559" i="1"/>
  <c r="AG559" i="1"/>
  <c r="AE559" i="1"/>
  <c r="AF559" i="1"/>
  <c r="S559" i="1"/>
  <c r="R559" i="1"/>
  <c r="O559" i="1"/>
  <c r="N559" i="1"/>
  <c r="M559" i="1"/>
  <c r="I559" i="1"/>
  <c r="H559" i="1"/>
  <c r="CO558" i="1"/>
  <c r="CN558" i="1"/>
  <c r="CM558" i="1"/>
  <c r="CL558" i="1"/>
  <c r="CK558" i="1"/>
  <c r="CJ558" i="1"/>
  <c r="CI558" i="1"/>
  <c r="CH558" i="1"/>
  <c r="CG558" i="1"/>
  <c r="BU558" i="1"/>
  <c r="BK558" i="1"/>
  <c r="BJ558" i="1"/>
  <c r="BI558" i="1"/>
  <c r="AN558" i="1"/>
  <c r="AM558" i="1"/>
  <c r="AK558" i="1"/>
  <c r="AJ558" i="1"/>
  <c r="AI558" i="1"/>
  <c r="AH558" i="1"/>
  <c r="AG558" i="1"/>
  <c r="AE558" i="1"/>
  <c r="AF558" i="1"/>
  <c r="S558" i="1"/>
  <c r="R558" i="1"/>
  <c r="O558" i="1"/>
  <c r="N558" i="1"/>
  <c r="M558" i="1"/>
  <c r="I558" i="1"/>
  <c r="H558" i="1"/>
  <c r="CO557" i="1"/>
  <c r="CN557" i="1"/>
  <c r="CM557" i="1"/>
  <c r="CL557" i="1"/>
  <c r="CK557" i="1"/>
  <c r="CJ557" i="1"/>
  <c r="CI557" i="1"/>
  <c r="CH557" i="1"/>
  <c r="CG557" i="1"/>
  <c r="BU557" i="1"/>
  <c r="BK557" i="1"/>
  <c r="BJ557" i="1"/>
  <c r="BI557" i="1"/>
  <c r="AN557" i="1"/>
  <c r="AM557" i="1"/>
  <c r="AK557" i="1"/>
  <c r="AJ557" i="1"/>
  <c r="AI557" i="1"/>
  <c r="AH557" i="1"/>
  <c r="AG557" i="1"/>
  <c r="AE557" i="1"/>
  <c r="AF557" i="1"/>
  <c r="S557" i="1"/>
  <c r="R557" i="1"/>
  <c r="O557" i="1"/>
  <c r="N557" i="1"/>
  <c r="M557" i="1"/>
  <c r="I557" i="1"/>
  <c r="H557" i="1"/>
  <c r="CO556" i="1"/>
  <c r="CN556" i="1"/>
  <c r="CM556" i="1"/>
  <c r="CL556" i="1"/>
  <c r="CK556" i="1"/>
  <c r="CJ556" i="1"/>
  <c r="CI556" i="1"/>
  <c r="CH556" i="1"/>
  <c r="CG556" i="1"/>
  <c r="BU556" i="1"/>
  <c r="BK556" i="1"/>
  <c r="BJ556" i="1"/>
  <c r="BI556" i="1"/>
  <c r="AN556" i="1"/>
  <c r="AM556" i="1"/>
  <c r="AK556" i="1"/>
  <c r="AJ556" i="1"/>
  <c r="AI556" i="1"/>
  <c r="AH556" i="1"/>
  <c r="AG556" i="1"/>
  <c r="AE556" i="1"/>
  <c r="AF556" i="1"/>
  <c r="S556" i="1"/>
  <c r="R556" i="1"/>
  <c r="O556" i="1"/>
  <c r="N556" i="1"/>
  <c r="M556" i="1"/>
  <c r="I556" i="1"/>
  <c r="H556" i="1"/>
  <c r="CO555" i="1"/>
  <c r="CN555" i="1"/>
  <c r="CM555" i="1"/>
  <c r="CL555" i="1"/>
  <c r="CK555" i="1"/>
  <c r="CJ555" i="1"/>
  <c r="CI555" i="1"/>
  <c r="CH555" i="1"/>
  <c r="CG555" i="1"/>
  <c r="BU555" i="1"/>
  <c r="BK555" i="1"/>
  <c r="BJ555" i="1"/>
  <c r="BI555" i="1"/>
  <c r="AN555" i="1"/>
  <c r="AM555" i="1"/>
  <c r="AK555" i="1"/>
  <c r="AJ555" i="1"/>
  <c r="AI555" i="1"/>
  <c r="AH555" i="1"/>
  <c r="AG555" i="1"/>
  <c r="AE555" i="1"/>
  <c r="AF555" i="1"/>
  <c r="S555" i="1"/>
  <c r="R555" i="1"/>
  <c r="O555" i="1"/>
  <c r="N555" i="1"/>
  <c r="M555" i="1"/>
  <c r="I555" i="1"/>
  <c r="H555" i="1"/>
  <c r="CO554" i="1"/>
  <c r="CN554" i="1"/>
  <c r="CM554" i="1"/>
  <c r="CL554" i="1"/>
  <c r="CK554" i="1"/>
  <c r="CJ554" i="1"/>
  <c r="CI554" i="1"/>
  <c r="CH554" i="1"/>
  <c r="CG554" i="1"/>
  <c r="BU554" i="1"/>
  <c r="BK554" i="1"/>
  <c r="BJ554" i="1"/>
  <c r="BI554" i="1"/>
  <c r="AN554" i="1"/>
  <c r="AM554" i="1"/>
  <c r="AK554" i="1"/>
  <c r="AJ554" i="1"/>
  <c r="AI554" i="1"/>
  <c r="AH554" i="1"/>
  <c r="AG554" i="1"/>
  <c r="AE554" i="1"/>
  <c r="AF554" i="1"/>
  <c r="S554" i="1"/>
  <c r="R554" i="1"/>
  <c r="O554" i="1"/>
  <c r="N554" i="1"/>
  <c r="M554" i="1"/>
  <c r="I554" i="1"/>
  <c r="H554" i="1"/>
  <c r="CO553" i="1"/>
  <c r="CN553" i="1"/>
  <c r="CM553" i="1"/>
  <c r="CL553" i="1"/>
  <c r="CK553" i="1"/>
  <c r="CJ553" i="1"/>
  <c r="CI553" i="1"/>
  <c r="CH553" i="1"/>
  <c r="CG553" i="1"/>
  <c r="BU553" i="1"/>
  <c r="BK553" i="1"/>
  <c r="BJ553" i="1"/>
  <c r="BI553" i="1"/>
  <c r="AN553" i="1"/>
  <c r="AM553" i="1"/>
  <c r="AK553" i="1"/>
  <c r="AJ553" i="1"/>
  <c r="AI553" i="1"/>
  <c r="AH553" i="1"/>
  <c r="AG553" i="1"/>
  <c r="AE553" i="1"/>
  <c r="AF553" i="1"/>
  <c r="S553" i="1"/>
  <c r="R553" i="1"/>
  <c r="O553" i="1"/>
  <c r="N553" i="1"/>
  <c r="M553" i="1"/>
  <c r="I553" i="1"/>
  <c r="H553" i="1"/>
  <c r="CO552" i="1"/>
  <c r="CN552" i="1"/>
  <c r="CM552" i="1"/>
  <c r="CL552" i="1"/>
  <c r="CK552" i="1"/>
  <c r="CJ552" i="1"/>
  <c r="CI552" i="1"/>
  <c r="CH552" i="1"/>
  <c r="CG552" i="1"/>
  <c r="BK552" i="1"/>
  <c r="BJ552" i="1"/>
  <c r="BI552" i="1"/>
  <c r="AM552" i="1"/>
  <c r="AK552" i="1"/>
  <c r="AJ552" i="1"/>
  <c r="AI552" i="1"/>
  <c r="AH552" i="1"/>
  <c r="AG552" i="1"/>
  <c r="AE552" i="1"/>
  <c r="AF552" i="1"/>
  <c r="S552" i="1"/>
  <c r="O552" i="1"/>
  <c r="N552" i="1"/>
  <c r="M552" i="1"/>
  <c r="I552" i="1"/>
  <c r="H552" i="1"/>
  <c r="CO551" i="1"/>
  <c r="CN551" i="1"/>
  <c r="CM551" i="1"/>
  <c r="CL551" i="1"/>
  <c r="CK551" i="1"/>
  <c r="CJ551" i="1"/>
  <c r="CI551" i="1"/>
  <c r="CH551" i="1"/>
  <c r="CG551" i="1"/>
  <c r="BK551" i="1"/>
  <c r="BJ551" i="1"/>
  <c r="BI551" i="1"/>
  <c r="AM551" i="1"/>
  <c r="AK551" i="1"/>
  <c r="AJ551" i="1"/>
  <c r="AI551" i="1"/>
  <c r="AH551" i="1"/>
  <c r="AG551" i="1"/>
  <c r="AE551" i="1"/>
  <c r="AF551" i="1"/>
  <c r="S551" i="1"/>
  <c r="O551" i="1"/>
  <c r="N551" i="1"/>
  <c r="M551" i="1"/>
  <c r="I551" i="1"/>
  <c r="H551" i="1"/>
  <c r="CO550" i="1"/>
  <c r="CN550" i="1"/>
  <c r="CM550" i="1"/>
  <c r="CL550" i="1"/>
  <c r="CK550" i="1"/>
  <c r="CJ550" i="1"/>
  <c r="CI550" i="1"/>
  <c r="CH550" i="1"/>
  <c r="CG550" i="1"/>
  <c r="BK550" i="1"/>
  <c r="BJ550" i="1"/>
  <c r="BI550" i="1"/>
  <c r="AM550" i="1"/>
  <c r="AK550" i="1"/>
  <c r="AJ550" i="1"/>
  <c r="AI550" i="1"/>
  <c r="AH550" i="1"/>
  <c r="AG550" i="1"/>
  <c r="AE550" i="1"/>
  <c r="AF550" i="1"/>
  <c r="S550" i="1"/>
  <c r="O550" i="1"/>
  <c r="N550" i="1"/>
  <c r="M550" i="1"/>
  <c r="I550" i="1"/>
  <c r="H550" i="1"/>
  <c r="CO549" i="1"/>
  <c r="CN549" i="1"/>
  <c r="CM549" i="1"/>
  <c r="CL549" i="1"/>
  <c r="CK549" i="1"/>
  <c r="CJ549" i="1"/>
  <c r="CI549" i="1"/>
  <c r="CH549" i="1"/>
  <c r="CG549" i="1"/>
  <c r="BK549" i="1"/>
  <c r="BJ549" i="1"/>
  <c r="AM549" i="1"/>
  <c r="AK549" i="1"/>
  <c r="AJ549" i="1"/>
  <c r="AI549" i="1"/>
  <c r="AH549" i="1"/>
  <c r="AG549" i="1"/>
  <c r="AE549" i="1"/>
  <c r="AF549" i="1"/>
  <c r="S549" i="1"/>
  <c r="O549" i="1"/>
  <c r="N549" i="1"/>
  <c r="M549" i="1"/>
  <c r="I549" i="1"/>
  <c r="H549" i="1"/>
  <c r="CO548" i="1"/>
  <c r="CN548" i="1"/>
  <c r="CM548" i="1"/>
  <c r="CL548" i="1"/>
  <c r="CK548" i="1"/>
  <c r="CJ548" i="1"/>
  <c r="CI548" i="1"/>
  <c r="CH548" i="1"/>
  <c r="CG548" i="1"/>
  <c r="BK548" i="1"/>
  <c r="BJ548" i="1"/>
  <c r="AM548" i="1"/>
  <c r="AK548" i="1"/>
  <c r="AJ548" i="1"/>
  <c r="AI548" i="1"/>
  <c r="AH548" i="1"/>
  <c r="AG548" i="1"/>
  <c r="AE548" i="1"/>
  <c r="AF548" i="1"/>
  <c r="S548" i="1"/>
  <c r="O548" i="1"/>
  <c r="N548" i="1"/>
  <c r="M548" i="1"/>
  <c r="I548" i="1"/>
  <c r="H548" i="1"/>
  <c r="CO547" i="1"/>
  <c r="CN547" i="1"/>
  <c r="CM547" i="1"/>
  <c r="CL547" i="1"/>
  <c r="CK547" i="1"/>
  <c r="CJ547" i="1"/>
  <c r="CI547" i="1"/>
  <c r="CH547" i="1"/>
  <c r="CG547" i="1"/>
  <c r="BU547" i="1"/>
  <c r="BK547" i="1"/>
  <c r="BJ547" i="1"/>
  <c r="BI547" i="1"/>
  <c r="AN547" i="1"/>
  <c r="AM547" i="1"/>
  <c r="AK547" i="1"/>
  <c r="AJ547" i="1"/>
  <c r="AI547" i="1"/>
  <c r="AH547" i="1"/>
  <c r="AG547" i="1"/>
  <c r="AE547" i="1"/>
  <c r="AF547" i="1"/>
  <c r="S547" i="1"/>
  <c r="R547" i="1"/>
  <c r="O547" i="1"/>
  <c r="N547" i="1"/>
  <c r="M547" i="1"/>
  <c r="I547" i="1"/>
  <c r="H547" i="1"/>
  <c r="CO546" i="1"/>
  <c r="CN546" i="1"/>
  <c r="CM546" i="1"/>
  <c r="CL546" i="1"/>
  <c r="CK546" i="1"/>
  <c r="CJ546" i="1"/>
  <c r="CI546" i="1"/>
  <c r="CH546" i="1"/>
  <c r="CG546" i="1"/>
  <c r="BU546" i="1"/>
  <c r="BK546" i="1"/>
  <c r="BJ546" i="1"/>
  <c r="BI546" i="1"/>
  <c r="AN546" i="1"/>
  <c r="AM546" i="1"/>
  <c r="AK546" i="1"/>
  <c r="AJ546" i="1"/>
  <c r="AI546" i="1"/>
  <c r="AH546" i="1"/>
  <c r="AG546" i="1"/>
  <c r="AE546" i="1"/>
  <c r="AF546" i="1"/>
  <c r="S546" i="1"/>
  <c r="R546" i="1"/>
  <c r="O546" i="1"/>
  <c r="N546" i="1"/>
  <c r="M546" i="1"/>
  <c r="I546" i="1"/>
  <c r="H546" i="1"/>
  <c r="D531" i="1"/>
  <c r="D536" i="1"/>
  <c r="D541" i="1"/>
  <c r="D546" i="1"/>
  <c r="CO545" i="1"/>
  <c r="CN545" i="1"/>
  <c r="CM545" i="1"/>
  <c r="CL545" i="1"/>
  <c r="CK545" i="1"/>
  <c r="CJ545" i="1"/>
  <c r="CI545" i="1"/>
  <c r="CH545" i="1"/>
  <c r="CG545" i="1"/>
  <c r="BU545" i="1"/>
  <c r="BK545" i="1"/>
  <c r="BJ545" i="1"/>
  <c r="BI545" i="1"/>
  <c r="AN545" i="1"/>
  <c r="AM545" i="1"/>
  <c r="AK545" i="1"/>
  <c r="AJ545" i="1"/>
  <c r="AI545" i="1"/>
  <c r="AH545" i="1"/>
  <c r="AG545" i="1"/>
  <c r="AE545" i="1"/>
  <c r="AF545" i="1"/>
  <c r="S545" i="1"/>
  <c r="R545" i="1"/>
  <c r="O545" i="1"/>
  <c r="N545" i="1"/>
  <c r="M545" i="1"/>
  <c r="I545" i="1"/>
  <c r="H545" i="1"/>
  <c r="D530" i="1"/>
  <c r="D535" i="1"/>
  <c r="D540" i="1"/>
  <c r="D545" i="1"/>
  <c r="CO544" i="1"/>
  <c r="CN544" i="1"/>
  <c r="CM544" i="1"/>
  <c r="CL544" i="1"/>
  <c r="CK544" i="1"/>
  <c r="CJ544" i="1"/>
  <c r="CI544" i="1"/>
  <c r="CH544" i="1"/>
  <c r="CG544" i="1"/>
  <c r="BU544" i="1"/>
  <c r="BK544" i="1"/>
  <c r="BJ544" i="1"/>
  <c r="BI544" i="1"/>
  <c r="AN544" i="1"/>
  <c r="AM544" i="1"/>
  <c r="AK544" i="1"/>
  <c r="AJ544" i="1"/>
  <c r="AI544" i="1"/>
  <c r="AH544" i="1"/>
  <c r="AG544" i="1"/>
  <c r="AE544" i="1"/>
  <c r="AF544" i="1"/>
  <c r="S544" i="1"/>
  <c r="R544" i="1"/>
  <c r="O544" i="1"/>
  <c r="N544" i="1"/>
  <c r="M544" i="1"/>
  <c r="I544" i="1"/>
  <c r="H544" i="1"/>
  <c r="D529" i="1"/>
  <c r="D534" i="1"/>
  <c r="D539" i="1"/>
  <c r="D544" i="1"/>
  <c r="CO543" i="1"/>
  <c r="CN543" i="1"/>
  <c r="CM543" i="1"/>
  <c r="CL543" i="1"/>
  <c r="CK543" i="1"/>
  <c r="CJ543" i="1"/>
  <c r="CI543" i="1"/>
  <c r="CH543" i="1"/>
  <c r="CG543" i="1"/>
  <c r="BK543" i="1"/>
  <c r="BJ543" i="1"/>
  <c r="BI543" i="1"/>
  <c r="AM543" i="1"/>
  <c r="AK543" i="1"/>
  <c r="AJ543" i="1"/>
  <c r="AI543" i="1"/>
  <c r="AH543" i="1"/>
  <c r="AG543" i="1"/>
  <c r="AE543" i="1"/>
  <c r="AF543" i="1"/>
  <c r="S543" i="1"/>
  <c r="O543" i="1"/>
  <c r="N543" i="1"/>
  <c r="M543" i="1"/>
  <c r="I543" i="1"/>
  <c r="H543" i="1"/>
  <c r="D528" i="1"/>
  <c r="D533" i="1"/>
  <c r="D538" i="1"/>
  <c r="D543" i="1"/>
  <c r="CO542" i="1"/>
  <c r="CN542" i="1"/>
  <c r="CM542" i="1"/>
  <c r="CL542" i="1"/>
  <c r="CK542" i="1"/>
  <c r="CJ542" i="1"/>
  <c r="CI542" i="1"/>
  <c r="CH542" i="1"/>
  <c r="CG542" i="1"/>
  <c r="BU542" i="1"/>
  <c r="BK542" i="1"/>
  <c r="BJ542" i="1"/>
  <c r="BI542" i="1"/>
  <c r="AN542" i="1"/>
  <c r="AM542" i="1"/>
  <c r="AK542" i="1"/>
  <c r="AJ542" i="1"/>
  <c r="AI542" i="1"/>
  <c r="AH542" i="1"/>
  <c r="AG542" i="1"/>
  <c r="AE542" i="1"/>
  <c r="AF542" i="1"/>
  <c r="S542" i="1"/>
  <c r="R542" i="1"/>
  <c r="O542" i="1"/>
  <c r="N542" i="1"/>
  <c r="M542" i="1"/>
  <c r="I542" i="1"/>
  <c r="H542" i="1"/>
  <c r="CO541" i="1"/>
  <c r="CN541" i="1"/>
  <c r="CM541" i="1"/>
  <c r="CL541" i="1"/>
  <c r="CK541" i="1"/>
  <c r="CJ541" i="1"/>
  <c r="CI541" i="1"/>
  <c r="CH541" i="1"/>
  <c r="CG541" i="1"/>
  <c r="BU541" i="1"/>
  <c r="BK541" i="1"/>
  <c r="BJ541" i="1"/>
  <c r="BI541" i="1"/>
  <c r="AN541" i="1"/>
  <c r="AM541" i="1"/>
  <c r="AK541" i="1"/>
  <c r="AJ541" i="1"/>
  <c r="AI541" i="1"/>
  <c r="AH541" i="1"/>
  <c r="AG541" i="1"/>
  <c r="AE541" i="1"/>
  <c r="AF541" i="1"/>
  <c r="S541" i="1"/>
  <c r="R541" i="1"/>
  <c r="O541" i="1"/>
  <c r="N541" i="1"/>
  <c r="M541" i="1"/>
  <c r="I541" i="1"/>
  <c r="H541" i="1"/>
  <c r="CO540" i="1"/>
  <c r="CN540" i="1"/>
  <c r="CM540" i="1"/>
  <c r="CL540" i="1"/>
  <c r="CK540" i="1"/>
  <c r="CJ540" i="1"/>
  <c r="CI540" i="1"/>
  <c r="CH540" i="1"/>
  <c r="CG540" i="1"/>
  <c r="BU540" i="1"/>
  <c r="BK540" i="1"/>
  <c r="BJ540" i="1"/>
  <c r="BI540" i="1"/>
  <c r="AN540" i="1"/>
  <c r="AM540" i="1"/>
  <c r="AK540" i="1"/>
  <c r="AJ540" i="1"/>
  <c r="AI540" i="1"/>
  <c r="AH540" i="1"/>
  <c r="AG540" i="1"/>
  <c r="AE540" i="1"/>
  <c r="AF540" i="1"/>
  <c r="S540" i="1"/>
  <c r="R540" i="1"/>
  <c r="O540" i="1"/>
  <c r="N540" i="1"/>
  <c r="M540" i="1"/>
  <c r="I540" i="1"/>
  <c r="H540" i="1"/>
  <c r="CO539" i="1"/>
  <c r="CN539" i="1"/>
  <c r="CM539" i="1"/>
  <c r="CL539" i="1"/>
  <c r="CK539" i="1"/>
  <c r="CJ539" i="1"/>
  <c r="CI539" i="1"/>
  <c r="CH539" i="1"/>
  <c r="CG539" i="1"/>
  <c r="BU539" i="1"/>
  <c r="BK539" i="1"/>
  <c r="BJ539" i="1"/>
  <c r="BI539" i="1"/>
  <c r="AN539" i="1"/>
  <c r="AM539" i="1"/>
  <c r="AK539" i="1"/>
  <c r="AJ539" i="1"/>
  <c r="AI539" i="1"/>
  <c r="AH539" i="1"/>
  <c r="AG539" i="1"/>
  <c r="AE539" i="1"/>
  <c r="AF539" i="1"/>
  <c r="S539" i="1"/>
  <c r="R539" i="1"/>
  <c r="O539" i="1"/>
  <c r="N539" i="1"/>
  <c r="M539" i="1"/>
  <c r="I539" i="1"/>
  <c r="H539" i="1"/>
  <c r="CO538" i="1"/>
  <c r="CN538" i="1"/>
  <c r="CM538" i="1"/>
  <c r="CL538" i="1"/>
  <c r="CK538" i="1"/>
  <c r="CJ538" i="1"/>
  <c r="CI538" i="1"/>
  <c r="CH538" i="1"/>
  <c r="CG538" i="1"/>
  <c r="BU538" i="1"/>
  <c r="BK538" i="1"/>
  <c r="BJ538" i="1"/>
  <c r="BI538" i="1"/>
  <c r="AN538" i="1"/>
  <c r="AM538" i="1"/>
  <c r="AK538" i="1"/>
  <c r="AJ538" i="1"/>
  <c r="AI538" i="1"/>
  <c r="AH538" i="1"/>
  <c r="AG538" i="1"/>
  <c r="AE538" i="1"/>
  <c r="AF538" i="1"/>
  <c r="S538" i="1"/>
  <c r="R538" i="1"/>
  <c r="O538" i="1"/>
  <c r="N538" i="1"/>
  <c r="M538" i="1"/>
  <c r="I538" i="1"/>
  <c r="H538" i="1"/>
  <c r="CO537" i="1"/>
  <c r="CN537" i="1"/>
  <c r="CM537" i="1"/>
  <c r="CL537" i="1"/>
  <c r="CK537" i="1"/>
  <c r="CJ537" i="1"/>
  <c r="CI537" i="1"/>
  <c r="CH537" i="1"/>
  <c r="CG537" i="1"/>
  <c r="BU537" i="1"/>
  <c r="BK537" i="1"/>
  <c r="BJ537" i="1"/>
  <c r="BI537" i="1"/>
  <c r="AN537" i="1"/>
  <c r="AM537" i="1"/>
  <c r="AK537" i="1"/>
  <c r="AJ537" i="1"/>
  <c r="AI537" i="1"/>
  <c r="AH537" i="1"/>
  <c r="AG537" i="1"/>
  <c r="AE537" i="1"/>
  <c r="AF537" i="1"/>
  <c r="S537" i="1"/>
  <c r="R537" i="1"/>
  <c r="O537" i="1"/>
  <c r="N537" i="1"/>
  <c r="M537" i="1"/>
  <c r="I537" i="1"/>
  <c r="H537" i="1"/>
  <c r="CO536" i="1"/>
  <c r="CN536" i="1"/>
  <c r="CM536" i="1"/>
  <c r="CL536" i="1"/>
  <c r="CK536" i="1"/>
  <c r="CJ536" i="1"/>
  <c r="CI536" i="1"/>
  <c r="CH536" i="1"/>
  <c r="CG536" i="1"/>
  <c r="BU536" i="1"/>
  <c r="BK536" i="1"/>
  <c r="BJ536" i="1"/>
  <c r="BI536" i="1"/>
  <c r="AN536" i="1"/>
  <c r="AM536" i="1"/>
  <c r="AK536" i="1"/>
  <c r="AJ536" i="1"/>
  <c r="AI536" i="1"/>
  <c r="AH536" i="1"/>
  <c r="AG536" i="1"/>
  <c r="AE536" i="1"/>
  <c r="AF536" i="1"/>
  <c r="S536" i="1"/>
  <c r="R536" i="1"/>
  <c r="O536" i="1"/>
  <c r="N536" i="1"/>
  <c r="M536" i="1"/>
  <c r="I536" i="1"/>
  <c r="H536" i="1"/>
  <c r="CO535" i="1"/>
  <c r="CN535" i="1"/>
  <c r="CM535" i="1"/>
  <c r="CL535" i="1"/>
  <c r="CK535" i="1"/>
  <c r="CJ535" i="1"/>
  <c r="CI535" i="1"/>
  <c r="CH535" i="1"/>
  <c r="CG535" i="1"/>
  <c r="BU535" i="1"/>
  <c r="BK535" i="1"/>
  <c r="BJ535" i="1"/>
  <c r="BI535" i="1"/>
  <c r="AN535" i="1"/>
  <c r="AM535" i="1"/>
  <c r="AK535" i="1"/>
  <c r="AJ535" i="1"/>
  <c r="AI535" i="1"/>
  <c r="AH535" i="1"/>
  <c r="AG535" i="1"/>
  <c r="AE535" i="1"/>
  <c r="AF535" i="1"/>
  <c r="S535" i="1"/>
  <c r="R535" i="1"/>
  <c r="O535" i="1"/>
  <c r="N535" i="1"/>
  <c r="M535" i="1"/>
  <c r="I535" i="1"/>
  <c r="H535" i="1"/>
  <c r="CO534" i="1"/>
  <c r="CN534" i="1"/>
  <c r="CM534" i="1"/>
  <c r="CL534" i="1"/>
  <c r="CK534" i="1"/>
  <c r="CJ534" i="1"/>
  <c r="CI534" i="1"/>
  <c r="CH534" i="1"/>
  <c r="CG534" i="1"/>
  <c r="BU534" i="1"/>
  <c r="BK534" i="1"/>
  <c r="BJ534" i="1"/>
  <c r="BI534" i="1"/>
  <c r="AN534" i="1"/>
  <c r="AM534" i="1"/>
  <c r="AK534" i="1"/>
  <c r="AJ534" i="1"/>
  <c r="AI534" i="1"/>
  <c r="AH534" i="1"/>
  <c r="AG534" i="1"/>
  <c r="AE534" i="1"/>
  <c r="AF534" i="1"/>
  <c r="S534" i="1"/>
  <c r="R534" i="1"/>
  <c r="O534" i="1"/>
  <c r="N534" i="1"/>
  <c r="M534" i="1"/>
  <c r="I534" i="1"/>
  <c r="H534" i="1"/>
  <c r="CO533" i="1"/>
  <c r="CN533" i="1"/>
  <c r="CM533" i="1"/>
  <c r="CL533" i="1"/>
  <c r="CK533" i="1"/>
  <c r="CJ533" i="1"/>
  <c r="CI533" i="1"/>
  <c r="CH533" i="1"/>
  <c r="CG533" i="1"/>
  <c r="BU533" i="1"/>
  <c r="BK533" i="1"/>
  <c r="BJ533" i="1"/>
  <c r="BI533" i="1"/>
  <c r="AN533" i="1"/>
  <c r="AM533" i="1"/>
  <c r="AK533" i="1"/>
  <c r="AJ533" i="1"/>
  <c r="AI533" i="1"/>
  <c r="AH533" i="1"/>
  <c r="AG533" i="1"/>
  <c r="AE533" i="1"/>
  <c r="AF533" i="1"/>
  <c r="S533" i="1"/>
  <c r="R533" i="1"/>
  <c r="O533" i="1"/>
  <c r="N533" i="1"/>
  <c r="M533" i="1"/>
  <c r="I533" i="1"/>
  <c r="H533" i="1"/>
  <c r="CO532" i="1"/>
  <c r="CN532" i="1"/>
  <c r="CM532" i="1"/>
  <c r="CL532" i="1"/>
  <c r="CK532" i="1"/>
  <c r="CJ532" i="1"/>
  <c r="CI532" i="1"/>
  <c r="CH532" i="1"/>
  <c r="CG532" i="1"/>
  <c r="BU532" i="1"/>
  <c r="BK532" i="1"/>
  <c r="BJ532" i="1"/>
  <c r="BI532" i="1"/>
  <c r="AN532" i="1"/>
  <c r="AM532" i="1"/>
  <c r="AK532" i="1"/>
  <c r="AJ532" i="1"/>
  <c r="AI532" i="1"/>
  <c r="AH532" i="1"/>
  <c r="AG532" i="1"/>
  <c r="AE532" i="1"/>
  <c r="AF532" i="1"/>
  <c r="S532" i="1"/>
  <c r="R532" i="1"/>
  <c r="O532" i="1"/>
  <c r="N532" i="1"/>
  <c r="M532" i="1"/>
  <c r="I532" i="1"/>
  <c r="H532" i="1"/>
  <c r="CO531" i="1"/>
  <c r="CN531" i="1"/>
  <c r="CM531" i="1"/>
  <c r="CL531" i="1"/>
  <c r="CK531" i="1"/>
  <c r="CJ531" i="1"/>
  <c r="CI531" i="1"/>
  <c r="CH531" i="1"/>
  <c r="CG531" i="1"/>
  <c r="BU531" i="1"/>
  <c r="BK531" i="1"/>
  <c r="BJ531" i="1"/>
  <c r="BI531" i="1"/>
  <c r="AN531" i="1"/>
  <c r="AM531" i="1"/>
  <c r="AK531" i="1"/>
  <c r="AJ531" i="1"/>
  <c r="AI531" i="1"/>
  <c r="AH531" i="1"/>
  <c r="AG531" i="1"/>
  <c r="AE531" i="1"/>
  <c r="AF531" i="1"/>
  <c r="S531" i="1"/>
  <c r="R531" i="1"/>
  <c r="O531" i="1"/>
  <c r="N531" i="1"/>
  <c r="M531" i="1"/>
  <c r="I531" i="1"/>
  <c r="H531" i="1"/>
  <c r="CO530" i="1"/>
  <c r="CN530" i="1"/>
  <c r="CM530" i="1"/>
  <c r="CL530" i="1"/>
  <c r="CK530" i="1"/>
  <c r="CJ530" i="1"/>
  <c r="CI530" i="1"/>
  <c r="CH530" i="1"/>
  <c r="CG530" i="1"/>
  <c r="BU530" i="1"/>
  <c r="BK530" i="1"/>
  <c r="BJ530" i="1"/>
  <c r="BI530" i="1"/>
  <c r="AN530" i="1"/>
  <c r="AM530" i="1"/>
  <c r="AK530" i="1"/>
  <c r="AJ530" i="1"/>
  <c r="AI530" i="1"/>
  <c r="AH530" i="1"/>
  <c r="AG530" i="1"/>
  <c r="AE530" i="1"/>
  <c r="AF530" i="1"/>
  <c r="S530" i="1"/>
  <c r="R530" i="1"/>
  <c r="O530" i="1"/>
  <c r="N530" i="1"/>
  <c r="M530" i="1"/>
  <c r="I530" i="1"/>
  <c r="H530" i="1"/>
  <c r="CO529" i="1"/>
  <c r="CN529" i="1"/>
  <c r="CM529" i="1"/>
  <c r="CL529" i="1"/>
  <c r="CK529" i="1"/>
  <c r="CJ529" i="1"/>
  <c r="CI529" i="1"/>
  <c r="CH529" i="1"/>
  <c r="CG529" i="1"/>
  <c r="BU529" i="1"/>
  <c r="BK529" i="1"/>
  <c r="BJ529" i="1"/>
  <c r="BI529" i="1"/>
  <c r="AN529" i="1"/>
  <c r="AM529" i="1"/>
  <c r="AK529" i="1"/>
  <c r="AJ529" i="1"/>
  <c r="AI529" i="1"/>
  <c r="AH529" i="1"/>
  <c r="AG529" i="1"/>
  <c r="AE529" i="1"/>
  <c r="AF529" i="1"/>
  <c r="S529" i="1"/>
  <c r="R529" i="1"/>
  <c r="O529" i="1"/>
  <c r="N529" i="1"/>
  <c r="M529" i="1"/>
  <c r="I529" i="1"/>
  <c r="H529" i="1"/>
  <c r="BK528" i="1"/>
  <c r="BJ528" i="1"/>
  <c r="BI528" i="1"/>
  <c r="AM528" i="1"/>
  <c r="AK528" i="1"/>
  <c r="AJ528" i="1"/>
  <c r="AI528" i="1"/>
  <c r="AH528" i="1"/>
  <c r="AG528" i="1"/>
  <c r="AE528" i="1"/>
  <c r="AF528" i="1"/>
  <c r="S528" i="1"/>
  <c r="O528" i="1"/>
  <c r="N528" i="1"/>
  <c r="M528" i="1"/>
  <c r="I528" i="1"/>
  <c r="H528" i="1"/>
  <c r="BK527" i="1"/>
  <c r="BJ527" i="1"/>
  <c r="BI527" i="1"/>
  <c r="AM527" i="1"/>
  <c r="AK527" i="1"/>
  <c r="AJ527" i="1"/>
  <c r="AI527" i="1"/>
  <c r="AH527" i="1"/>
  <c r="AG527" i="1"/>
  <c r="AE527" i="1"/>
  <c r="AF527" i="1"/>
  <c r="S527" i="1"/>
  <c r="O527" i="1"/>
  <c r="N527" i="1"/>
  <c r="M527" i="1"/>
  <c r="I527" i="1"/>
  <c r="H527" i="1"/>
  <c r="BK526" i="1"/>
  <c r="BJ526" i="1"/>
  <c r="BI526" i="1"/>
  <c r="AM526" i="1"/>
  <c r="AK526" i="1"/>
  <c r="AJ526" i="1"/>
  <c r="AI526" i="1"/>
  <c r="AH526" i="1"/>
  <c r="AG526" i="1"/>
  <c r="AE526" i="1"/>
  <c r="AF526" i="1"/>
  <c r="S526" i="1"/>
  <c r="O526" i="1"/>
  <c r="N526" i="1"/>
  <c r="M526" i="1"/>
  <c r="I526" i="1"/>
  <c r="H526" i="1"/>
  <c r="BK525" i="1"/>
  <c r="BJ525" i="1"/>
  <c r="BI525" i="1"/>
  <c r="AM525" i="1"/>
  <c r="AK525" i="1"/>
  <c r="AJ525" i="1"/>
  <c r="AI525" i="1"/>
  <c r="AH525" i="1"/>
  <c r="AG525" i="1"/>
  <c r="AE525" i="1"/>
  <c r="AF525" i="1"/>
  <c r="S525" i="1"/>
  <c r="O525" i="1"/>
  <c r="N525" i="1"/>
  <c r="M525" i="1"/>
  <c r="I525" i="1"/>
  <c r="H525" i="1"/>
  <c r="BK524" i="1"/>
  <c r="BJ524" i="1"/>
  <c r="BI524" i="1"/>
  <c r="AN524" i="1"/>
  <c r="AM524" i="1"/>
  <c r="AK524" i="1"/>
  <c r="AJ524" i="1"/>
  <c r="AI524" i="1"/>
  <c r="AH524" i="1"/>
  <c r="AG524" i="1"/>
  <c r="AE524" i="1"/>
  <c r="AF524" i="1"/>
  <c r="S524" i="1"/>
  <c r="O524" i="1"/>
  <c r="N524" i="1"/>
  <c r="M524" i="1"/>
  <c r="I524" i="1"/>
  <c r="H524" i="1"/>
  <c r="BK523" i="1"/>
  <c r="BJ523" i="1"/>
  <c r="BI523" i="1"/>
  <c r="AN523" i="1"/>
  <c r="AM523" i="1"/>
  <c r="AK523" i="1"/>
  <c r="AJ523" i="1"/>
  <c r="AI523" i="1"/>
  <c r="AH523" i="1"/>
  <c r="AG523" i="1"/>
  <c r="AE523" i="1"/>
  <c r="AF523" i="1"/>
  <c r="S523" i="1"/>
  <c r="O523" i="1"/>
  <c r="N523" i="1"/>
  <c r="M523" i="1"/>
  <c r="I523" i="1"/>
  <c r="H523" i="1"/>
  <c r="BK522" i="1"/>
  <c r="BJ522" i="1"/>
  <c r="BI522" i="1"/>
  <c r="AM522" i="1"/>
  <c r="AK522" i="1"/>
  <c r="AJ522" i="1"/>
  <c r="AI522" i="1"/>
  <c r="AH522" i="1"/>
  <c r="AG522" i="1"/>
  <c r="AE522" i="1"/>
  <c r="AF522" i="1"/>
  <c r="S522" i="1"/>
  <c r="O522" i="1"/>
  <c r="N522" i="1"/>
  <c r="M522" i="1"/>
  <c r="I522" i="1"/>
  <c r="H522" i="1"/>
  <c r="D487" i="1"/>
  <c r="D492" i="1"/>
  <c r="D497" i="1"/>
  <c r="D502" i="1"/>
  <c r="D507" i="1"/>
  <c r="D512" i="1"/>
  <c r="D517" i="1"/>
  <c r="D522" i="1"/>
  <c r="BK521" i="1"/>
  <c r="BJ521" i="1"/>
  <c r="BI521" i="1"/>
  <c r="AM521" i="1"/>
  <c r="AK521" i="1"/>
  <c r="AJ521" i="1"/>
  <c r="AI521" i="1"/>
  <c r="AH521" i="1"/>
  <c r="AG521" i="1"/>
  <c r="AE521" i="1"/>
  <c r="AF521" i="1"/>
  <c r="S521" i="1"/>
  <c r="O521" i="1"/>
  <c r="N521" i="1"/>
  <c r="M521" i="1"/>
  <c r="I521" i="1"/>
  <c r="H521" i="1"/>
  <c r="D491" i="1"/>
  <c r="D496" i="1"/>
  <c r="D501" i="1"/>
  <c r="D506" i="1"/>
  <c r="D511" i="1"/>
  <c r="D516" i="1"/>
  <c r="D521" i="1"/>
  <c r="BK520" i="1"/>
  <c r="BJ520" i="1"/>
  <c r="BI520" i="1"/>
  <c r="AM520" i="1"/>
  <c r="AK520" i="1"/>
  <c r="AJ520" i="1"/>
  <c r="AI520" i="1"/>
  <c r="AH520" i="1"/>
  <c r="AG520" i="1"/>
  <c r="AE520" i="1"/>
  <c r="AF520" i="1"/>
  <c r="S520" i="1"/>
  <c r="O520" i="1"/>
  <c r="N520" i="1"/>
  <c r="M520" i="1"/>
  <c r="I520" i="1"/>
  <c r="H520" i="1"/>
  <c r="D475" i="1"/>
  <c r="D480" i="1"/>
  <c r="D485" i="1"/>
  <c r="D490" i="1"/>
  <c r="D495" i="1"/>
  <c r="D500" i="1"/>
  <c r="D505" i="1"/>
  <c r="D510" i="1"/>
  <c r="D515" i="1"/>
  <c r="D520" i="1"/>
  <c r="BK519" i="1"/>
  <c r="BJ519" i="1"/>
  <c r="BI519" i="1"/>
  <c r="AM519" i="1"/>
  <c r="AK519" i="1"/>
  <c r="AJ519" i="1"/>
  <c r="AI519" i="1"/>
  <c r="AH519" i="1"/>
  <c r="AG519" i="1"/>
  <c r="AE519" i="1"/>
  <c r="AF519" i="1"/>
  <c r="S519" i="1"/>
  <c r="O519" i="1"/>
  <c r="N519" i="1"/>
  <c r="M519" i="1"/>
  <c r="I519" i="1"/>
  <c r="H519" i="1"/>
  <c r="D479" i="1"/>
  <c r="D484" i="1"/>
  <c r="D489" i="1"/>
  <c r="D494" i="1"/>
  <c r="D499" i="1"/>
  <c r="D504" i="1"/>
  <c r="D509" i="1"/>
  <c r="D514" i="1"/>
  <c r="D519" i="1"/>
  <c r="BK518" i="1"/>
  <c r="BJ518" i="1"/>
  <c r="BI518" i="1"/>
  <c r="AM518" i="1"/>
  <c r="AK518" i="1"/>
  <c r="AJ518" i="1"/>
  <c r="AI518" i="1"/>
  <c r="AH518" i="1"/>
  <c r="AG518" i="1"/>
  <c r="AE518" i="1"/>
  <c r="AF518" i="1"/>
  <c r="S518" i="1"/>
  <c r="O518" i="1"/>
  <c r="N518" i="1"/>
  <c r="M518" i="1"/>
  <c r="I518" i="1"/>
  <c r="H518" i="1"/>
  <c r="D478" i="1"/>
  <c r="D483" i="1"/>
  <c r="D488" i="1"/>
  <c r="D493" i="1"/>
  <c r="D498" i="1"/>
  <c r="D503" i="1"/>
  <c r="D508" i="1"/>
  <c r="D513" i="1"/>
  <c r="D518" i="1"/>
  <c r="CO517" i="1"/>
  <c r="CN517" i="1"/>
  <c r="CM517" i="1"/>
  <c r="CL517" i="1"/>
  <c r="CK517" i="1"/>
  <c r="CJ517" i="1"/>
  <c r="CI517" i="1"/>
  <c r="CH517" i="1"/>
  <c r="CG517" i="1"/>
  <c r="BU517" i="1"/>
  <c r="BK517" i="1"/>
  <c r="BJ517" i="1"/>
  <c r="BI517" i="1"/>
  <c r="AN517" i="1"/>
  <c r="AM517" i="1"/>
  <c r="AK517" i="1"/>
  <c r="AJ517" i="1"/>
  <c r="AI517" i="1"/>
  <c r="AH517" i="1"/>
  <c r="AG517" i="1"/>
  <c r="AE517" i="1"/>
  <c r="AF517" i="1"/>
  <c r="S517" i="1"/>
  <c r="R517" i="1"/>
  <c r="O517" i="1"/>
  <c r="N517" i="1"/>
  <c r="M517" i="1"/>
  <c r="I517" i="1"/>
  <c r="H517" i="1"/>
  <c r="CO516" i="1"/>
  <c r="CN516" i="1"/>
  <c r="CM516" i="1"/>
  <c r="CL516" i="1"/>
  <c r="CK516" i="1"/>
  <c r="CJ516" i="1"/>
  <c r="CI516" i="1"/>
  <c r="CH516" i="1"/>
  <c r="CG516" i="1"/>
  <c r="BU516" i="1"/>
  <c r="BK516" i="1"/>
  <c r="BJ516" i="1"/>
  <c r="BI516" i="1"/>
  <c r="AN516" i="1"/>
  <c r="AM516" i="1"/>
  <c r="AK516" i="1"/>
  <c r="AJ516" i="1"/>
  <c r="AI516" i="1"/>
  <c r="AH516" i="1"/>
  <c r="AG516" i="1"/>
  <c r="AE516" i="1"/>
  <c r="AF516" i="1"/>
  <c r="S516" i="1"/>
  <c r="R516" i="1"/>
  <c r="O516" i="1"/>
  <c r="N516" i="1"/>
  <c r="M516" i="1"/>
  <c r="I516" i="1"/>
  <c r="H516" i="1"/>
  <c r="CO515" i="1"/>
  <c r="CN515" i="1"/>
  <c r="CM515" i="1"/>
  <c r="CL515" i="1"/>
  <c r="CK515" i="1"/>
  <c r="CJ515" i="1"/>
  <c r="CI515" i="1"/>
  <c r="CH515" i="1"/>
  <c r="CG515" i="1"/>
  <c r="BU515" i="1"/>
  <c r="BK515" i="1"/>
  <c r="BJ515" i="1"/>
  <c r="BI515" i="1"/>
  <c r="AN515" i="1"/>
  <c r="AM515" i="1"/>
  <c r="AK515" i="1"/>
  <c r="AJ515" i="1"/>
  <c r="AI515" i="1"/>
  <c r="AH515" i="1"/>
  <c r="AG515" i="1"/>
  <c r="AE515" i="1"/>
  <c r="AF515" i="1"/>
  <c r="S515" i="1"/>
  <c r="R515" i="1"/>
  <c r="O515" i="1"/>
  <c r="N515" i="1"/>
  <c r="M515" i="1"/>
  <c r="I515" i="1"/>
  <c r="H515" i="1"/>
  <c r="CO514" i="1"/>
  <c r="CN514" i="1"/>
  <c r="CM514" i="1"/>
  <c r="CL514" i="1"/>
  <c r="CK514" i="1"/>
  <c r="CJ514" i="1"/>
  <c r="CI514" i="1"/>
  <c r="CH514" i="1"/>
  <c r="CG514" i="1"/>
  <c r="BU514" i="1"/>
  <c r="BK514" i="1"/>
  <c r="BJ514" i="1"/>
  <c r="BI514" i="1"/>
  <c r="AN514" i="1"/>
  <c r="AM514" i="1"/>
  <c r="AK514" i="1"/>
  <c r="AJ514" i="1"/>
  <c r="AI514" i="1"/>
  <c r="AH514" i="1"/>
  <c r="AG514" i="1"/>
  <c r="AE514" i="1"/>
  <c r="AF514" i="1"/>
  <c r="S514" i="1"/>
  <c r="R514" i="1"/>
  <c r="O514" i="1"/>
  <c r="N514" i="1"/>
  <c r="M514" i="1"/>
  <c r="I514" i="1"/>
  <c r="H514" i="1"/>
  <c r="BK513" i="1"/>
  <c r="BJ513" i="1"/>
  <c r="BI513" i="1"/>
  <c r="AM513" i="1"/>
  <c r="AK513" i="1"/>
  <c r="AJ513" i="1"/>
  <c r="AI513" i="1"/>
  <c r="AH513" i="1"/>
  <c r="AG513" i="1"/>
  <c r="AE513" i="1"/>
  <c r="AF513" i="1"/>
  <c r="S513" i="1"/>
  <c r="O513" i="1"/>
  <c r="N513" i="1"/>
  <c r="M513" i="1"/>
  <c r="I513" i="1"/>
  <c r="H513" i="1"/>
  <c r="CO512" i="1"/>
  <c r="CN512" i="1"/>
  <c r="CM512" i="1"/>
  <c r="CL512" i="1"/>
  <c r="CK512" i="1"/>
  <c r="CJ512" i="1"/>
  <c r="CI512" i="1"/>
  <c r="CH512" i="1"/>
  <c r="CG512" i="1"/>
  <c r="BU512" i="1"/>
  <c r="BK512" i="1"/>
  <c r="BJ512" i="1"/>
  <c r="BI512" i="1"/>
  <c r="AN512" i="1"/>
  <c r="AM512" i="1"/>
  <c r="AK512" i="1"/>
  <c r="AJ512" i="1"/>
  <c r="AI512" i="1"/>
  <c r="AH512" i="1"/>
  <c r="AG512" i="1"/>
  <c r="AE512" i="1"/>
  <c r="AF512" i="1"/>
  <c r="S512" i="1"/>
  <c r="R512" i="1"/>
  <c r="O512" i="1"/>
  <c r="N512" i="1"/>
  <c r="M512" i="1"/>
  <c r="I512" i="1"/>
  <c r="H512" i="1"/>
  <c r="CO511" i="1"/>
  <c r="CN511" i="1"/>
  <c r="CM511" i="1"/>
  <c r="CL511" i="1"/>
  <c r="CK511" i="1"/>
  <c r="CJ511" i="1"/>
  <c r="CI511" i="1"/>
  <c r="CH511" i="1"/>
  <c r="CG511" i="1"/>
  <c r="BK511" i="1"/>
  <c r="BJ511" i="1"/>
  <c r="BI511" i="1"/>
  <c r="AN511" i="1"/>
  <c r="AM511" i="1"/>
  <c r="AK511" i="1"/>
  <c r="AJ511" i="1"/>
  <c r="AI511" i="1"/>
  <c r="AH511" i="1"/>
  <c r="AG511" i="1"/>
  <c r="AE511" i="1"/>
  <c r="AF511" i="1"/>
  <c r="S511" i="1"/>
  <c r="O511" i="1"/>
  <c r="N511" i="1"/>
  <c r="M511" i="1"/>
  <c r="I511" i="1"/>
  <c r="H511" i="1"/>
  <c r="CO510" i="1"/>
  <c r="CN510" i="1"/>
  <c r="CM510" i="1"/>
  <c r="CL510" i="1"/>
  <c r="CK510" i="1"/>
  <c r="CJ510" i="1"/>
  <c r="CI510" i="1"/>
  <c r="CH510" i="1"/>
  <c r="CG510" i="1"/>
  <c r="BU510" i="1"/>
  <c r="BK510" i="1"/>
  <c r="BJ510" i="1"/>
  <c r="BI510" i="1"/>
  <c r="AN510" i="1"/>
  <c r="AM510" i="1"/>
  <c r="AK510" i="1"/>
  <c r="AJ510" i="1"/>
  <c r="AI510" i="1"/>
  <c r="AH510" i="1"/>
  <c r="AG510" i="1"/>
  <c r="AE510" i="1"/>
  <c r="AF510" i="1"/>
  <c r="S510" i="1"/>
  <c r="R510" i="1"/>
  <c r="O510" i="1"/>
  <c r="N510" i="1"/>
  <c r="M510" i="1"/>
  <c r="I510" i="1"/>
  <c r="H510" i="1"/>
  <c r="BK509" i="1"/>
  <c r="BJ509" i="1"/>
  <c r="BI509" i="1"/>
  <c r="AM509" i="1"/>
  <c r="AK509" i="1"/>
  <c r="AJ509" i="1"/>
  <c r="AI509" i="1"/>
  <c r="AH509" i="1"/>
  <c r="AG509" i="1"/>
  <c r="AE509" i="1"/>
  <c r="AF509" i="1"/>
  <c r="S509" i="1"/>
  <c r="O509" i="1"/>
  <c r="N509" i="1"/>
  <c r="M509" i="1"/>
  <c r="I509" i="1"/>
  <c r="H509" i="1"/>
  <c r="BK508" i="1"/>
  <c r="BJ508" i="1"/>
  <c r="BI508" i="1"/>
  <c r="AM508" i="1"/>
  <c r="AK508" i="1"/>
  <c r="AJ508" i="1"/>
  <c r="AI508" i="1"/>
  <c r="AH508" i="1"/>
  <c r="AG508" i="1"/>
  <c r="AE508" i="1"/>
  <c r="AF508" i="1"/>
  <c r="S508" i="1"/>
  <c r="O508" i="1"/>
  <c r="N508" i="1"/>
  <c r="M508" i="1"/>
  <c r="I508" i="1"/>
  <c r="H508" i="1"/>
  <c r="CO507" i="1"/>
  <c r="CN507" i="1"/>
  <c r="CM507" i="1"/>
  <c r="CL507" i="1"/>
  <c r="CK507" i="1"/>
  <c r="CJ507" i="1"/>
  <c r="CI507" i="1"/>
  <c r="CH507" i="1"/>
  <c r="CG507" i="1"/>
  <c r="BU507" i="1"/>
  <c r="BK507" i="1"/>
  <c r="BJ507" i="1"/>
  <c r="BI507" i="1"/>
  <c r="AN507" i="1"/>
  <c r="AM507" i="1"/>
  <c r="AK507" i="1"/>
  <c r="AJ507" i="1"/>
  <c r="AI507" i="1"/>
  <c r="AH507" i="1"/>
  <c r="AG507" i="1"/>
  <c r="AE507" i="1"/>
  <c r="AF507" i="1"/>
  <c r="S507" i="1"/>
  <c r="R507" i="1"/>
  <c r="O507" i="1"/>
  <c r="N507" i="1"/>
  <c r="M507" i="1"/>
  <c r="I507" i="1"/>
  <c r="H507" i="1"/>
  <c r="CO506" i="1"/>
  <c r="CN506" i="1"/>
  <c r="CM506" i="1"/>
  <c r="CL506" i="1"/>
  <c r="CK506" i="1"/>
  <c r="CJ506" i="1"/>
  <c r="CI506" i="1"/>
  <c r="CH506" i="1"/>
  <c r="CG506" i="1"/>
  <c r="BU506" i="1"/>
  <c r="BK506" i="1"/>
  <c r="BJ506" i="1"/>
  <c r="BI506" i="1"/>
  <c r="AN506" i="1"/>
  <c r="AM506" i="1"/>
  <c r="AK506" i="1"/>
  <c r="AJ506" i="1"/>
  <c r="AI506" i="1"/>
  <c r="AH506" i="1"/>
  <c r="AG506" i="1"/>
  <c r="AE506" i="1"/>
  <c r="AF506" i="1"/>
  <c r="S506" i="1"/>
  <c r="R506" i="1"/>
  <c r="O506" i="1"/>
  <c r="N506" i="1"/>
  <c r="M506" i="1"/>
  <c r="I506" i="1"/>
  <c r="H506" i="1"/>
  <c r="CO505" i="1"/>
  <c r="CN505" i="1"/>
  <c r="CM505" i="1"/>
  <c r="CL505" i="1"/>
  <c r="CK505" i="1"/>
  <c r="CJ505" i="1"/>
  <c r="CI505" i="1"/>
  <c r="CH505" i="1"/>
  <c r="CG505" i="1"/>
  <c r="BU505" i="1"/>
  <c r="BK505" i="1"/>
  <c r="BJ505" i="1"/>
  <c r="BI505" i="1"/>
  <c r="AN505" i="1"/>
  <c r="AM505" i="1"/>
  <c r="AK505" i="1"/>
  <c r="AJ505" i="1"/>
  <c r="AI505" i="1"/>
  <c r="AH505" i="1"/>
  <c r="AG505" i="1"/>
  <c r="AE505" i="1"/>
  <c r="AF505" i="1"/>
  <c r="S505" i="1"/>
  <c r="R505" i="1"/>
  <c r="O505" i="1"/>
  <c r="N505" i="1"/>
  <c r="M505" i="1"/>
  <c r="I505" i="1"/>
  <c r="H505" i="1"/>
  <c r="CO504" i="1"/>
  <c r="CN504" i="1"/>
  <c r="CM504" i="1"/>
  <c r="CL504" i="1"/>
  <c r="CK504" i="1"/>
  <c r="CJ504" i="1"/>
  <c r="CI504" i="1"/>
  <c r="CH504" i="1"/>
  <c r="CG504" i="1"/>
  <c r="BU504" i="1"/>
  <c r="BK504" i="1"/>
  <c r="BJ504" i="1"/>
  <c r="BI504" i="1"/>
  <c r="AN504" i="1"/>
  <c r="AM504" i="1"/>
  <c r="AK504" i="1"/>
  <c r="AJ504" i="1"/>
  <c r="AI504" i="1"/>
  <c r="AH504" i="1"/>
  <c r="AG504" i="1"/>
  <c r="AE504" i="1"/>
  <c r="AF504" i="1"/>
  <c r="S504" i="1"/>
  <c r="R504" i="1"/>
  <c r="O504" i="1"/>
  <c r="N504" i="1"/>
  <c r="M504" i="1"/>
  <c r="I504" i="1"/>
  <c r="H504" i="1"/>
  <c r="CO503" i="1"/>
  <c r="CN503" i="1"/>
  <c r="CM503" i="1"/>
  <c r="CL503" i="1"/>
  <c r="CK503" i="1"/>
  <c r="CJ503" i="1"/>
  <c r="CI503" i="1"/>
  <c r="CH503" i="1"/>
  <c r="CG503" i="1"/>
  <c r="BU503" i="1"/>
  <c r="BK503" i="1"/>
  <c r="BJ503" i="1"/>
  <c r="BI503" i="1"/>
  <c r="AN503" i="1"/>
  <c r="AM503" i="1"/>
  <c r="AK503" i="1"/>
  <c r="AJ503" i="1"/>
  <c r="AI503" i="1"/>
  <c r="AH503" i="1"/>
  <c r="AG503" i="1"/>
  <c r="AE503" i="1"/>
  <c r="AF503" i="1"/>
  <c r="S503" i="1"/>
  <c r="R503" i="1"/>
  <c r="O503" i="1"/>
  <c r="N503" i="1"/>
  <c r="M503" i="1"/>
  <c r="I503" i="1"/>
  <c r="H503" i="1"/>
  <c r="BK502" i="1"/>
  <c r="BJ502" i="1"/>
  <c r="BI502" i="1"/>
  <c r="AM502" i="1"/>
  <c r="AK502" i="1"/>
  <c r="AJ502" i="1"/>
  <c r="AI502" i="1"/>
  <c r="AH502" i="1"/>
  <c r="AG502" i="1"/>
  <c r="AE502" i="1"/>
  <c r="AF502" i="1"/>
  <c r="S502" i="1"/>
  <c r="O502" i="1"/>
  <c r="N502" i="1"/>
  <c r="M502" i="1"/>
  <c r="I502" i="1"/>
  <c r="H502" i="1"/>
  <c r="BK501" i="1"/>
  <c r="BJ501" i="1"/>
  <c r="BI501" i="1"/>
  <c r="AM501" i="1"/>
  <c r="AK501" i="1"/>
  <c r="AJ501" i="1"/>
  <c r="AI501" i="1"/>
  <c r="AH501" i="1"/>
  <c r="AG501" i="1"/>
  <c r="AE501" i="1"/>
  <c r="AF501" i="1"/>
  <c r="S501" i="1"/>
  <c r="O501" i="1"/>
  <c r="N501" i="1"/>
  <c r="M501" i="1"/>
  <c r="I501" i="1"/>
  <c r="H501" i="1"/>
  <c r="BK500" i="1"/>
  <c r="BJ500" i="1"/>
  <c r="BI500" i="1"/>
  <c r="AM500" i="1"/>
  <c r="AK500" i="1"/>
  <c r="AJ500" i="1"/>
  <c r="AI500" i="1"/>
  <c r="AH500" i="1"/>
  <c r="AG500" i="1"/>
  <c r="AE500" i="1"/>
  <c r="AF500" i="1"/>
  <c r="S500" i="1"/>
  <c r="O500" i="1"/>
  <c r="N500" i="1"/>
  <c r="M500" i="1"/>
  <c r="I500" i="1"/>
  <c r="H500" i="1"/>
  <c r="BK499" i="1"/>
  <c r="BJ499" i="1"/>
  <c r="AM499" i="1"/>
  <c r="AK499" i="1"/>
  <c r="AJ499" i="1"/>
  <c r="AI499" i="1"/>
  <c r="AH499" i="1"/>
  <c r="AG499" i="1"/>
  <c r="AE499" i="1"/>
  <c r="AF499" i="1"/>
  <c r="S499" i="1"/>
  <c r="O499" i="1"/>
  <c r="N499" i="1"/>
  <c r="M499" i="1"/>
  <c r="I499" i="1"/>
  <c r="H499" i="1"/>
  <c r="CO498" i="1"/>
  <c r="CN498" i="1"/>
  <c r="CM498" i="1"/>
  <c r="CL498" i="1"/>
  <c r="CK498" i="1"/>
  <c r="CJ498" i="1"/>
  <c r="CI498" i="1"/>
  <c r="CH498" i="1"/>
  <c r="CG498" i="1"/>
  <c r="BU498" i="1"/>
  <c r="BK498" i="1"/>
  <c r="BJ498" i="1"/>
  <c r="AM498" i="1"/>
  <c r="AK498" i="1"/>
  <c r="AJ498" i="1"/>
  <c r="AI498" i="1"/>
  <c r="AH498" i="1"/>
  <c r="AG498" i="1"/>
  <c r="AE498" i="1"/>
  <c r="AF498" i="1"/>
  <c r="S498" i="1"/>
  <c r="R498" i="1"/>
  <c r="O498" i="1"/>
  <c r="N498" i="1"/>
  <c r="M498" i="1"/>
  <c r="I498" i="1"/>
  <c r="H498" i="1"/>
  <c r="CO497" i="1"/>
  <c r="CN497" i="1"/>
  <c r="CM497" i="1"/>
  <c r="CL497" i="1"/>
  <c r="CK497" i="1"/>
  <c r="CJ497" i="1"/>
  <c r="CI497" i="1"/>
  <c r="CH497" i="1"/>
  <c r="CG497" i="1"/>
  <c r="BU497" i="1"/>
  <c r="BK497" i="1"/>
  <c r="BJ497" i="1"/>
  <c r="BI497" i="1"/>
  <c r="AN497" i="1"/>
  <c r="AM497" i="1"/>
  <c r="AK497" i="1"/>
  <c r="AJ497" i="1"/>
  <c r="AI497" i="1"/>
  <c r="AH497" i="1"/>
  <c r="AG497" i="1"/>
  <c r="AE497" i="1"/>
  <c r="AF497" i="1"/>
  <c r="S497" i="1"/>
  <c r="R497" i="1"/>
  <c r="O497" i="1"/>
  <c r="N497" i="1"/>
  <c r="M497" i="1"/>
  <c r="I497" i="1"/>
  <c r="H497" i="1"/>
  <c r="CO496" i="1"/>
  <c r="CN496" i="1"/>
  <c r="CM496" i="1"/>
  <c r="CL496" i="1"/>
  <c r="CK496" i="1"/>
  <c r="CJ496" i="1"/>
  <c r="CI496" i="1"/>
  <c r="CH496" i="1"/>
  <c r="CG496" i="1"/>
  <c r="BU496" i="1"/>
  <c r="BK496" i="1"/>
  <c r="BJ496" i="1"/>
  <c r="BI496" i="1"/>
  <c r="AN496" i="1"/>
  <c r="AM496" i="1"/>
  <c r="AK496" i="1"/>
  <c r="AJ496" i="1"/>
  <c r="AI496" i="1"/>
  <c r="AH496" i="1"/>
  <c r="AG496" i="1"/>
  <c r="AE496" i="1"/>
  <c r="AF496" i="1"/>
  <c r="S496" i="1"/>
  <c r="R496" i="1"/>
  <c r="O496" i="1"/>
  <c r="N496" i="1"/>
  <c r="M496" i="1"/>
  <c r="I496" i="1"/>
  <c r="H496" i="1"/>
  <c r="CO495" i="1"/>
  <c r="CN495" i="1"/>
  <c r="CM495" i="1"/>
  <c r="CL495" i="1"/>
  <c r="CK495" i="1"/>
  <c r="CJ495" i="1"/>
  <c r="CI495" i="1"/>
  <c r="CH495" i="1"/>
  <c r="CG495" i="1"/>
  <c r="BU495" i="1"/>
  <c r="BK495" i="1"/>
  <c r="BJ495" i="1"/>
  <c r="BI495" i="1"/>
  <c r="AN495" i="1"/>
  <c r="AM495" i="1"/>
  <c r="AK495" i="1"/>
  <c r="AJ495" i="1"/>
  <c r="AI495" i="1"/>
  <c r="AH495" i="1"/>
  <c r="AG495" i="1"/>
  <c r="AE495" i="1"/>
  <c r="AF495" i="1"/>
  <c r="S495" i="1"/>
  <c r="R495" i="1"/>
  <c r="O495" i="1"/>
  <c r="N495" i="1"/>
  <c r="M495" i="1"/>
  <c r="I495" i="1"/>
  <c r="H495" i="1"/>
  <c r="CO494" i="1"/>
  <c r="CN494" i="1"/>
  <c r="CM494" i="1"/>
  <c r="CL494" i="1"/>
  <c r="CK494" i="1"/>
  <c r="CJ494" i="1"/>
  <c r="CI494" i="1"/>
  <c r="CH494" i="1"/>
  <c r="CG494" i="1"/>
  <c r="BU494" i="1"/>
  <c r="BK494" i="1"/>
  <c r="BJ494" i="1"/>
  <c r="BI494" i="1"/>
  <c r="AN494" i="1"/>
  <c r="AM494" i="1"/>
  <c r="AK494" i="1"/>
  <c r="AJ494" i="1"/>
  <c r="AI494" i="1"/>
  <c r="AH494" i="1"/>
  <c r="AG494" i="1"/>
  <c r="AE494" i="1"/>
  <c r="AF494" i="1"/>
  <c r="S494" i="1"/>
  <c r="R494" i="1"/>
  <c r="O494" i="1"/>
  <c r="N494" i="1"/>
  <c r="M494" i="1"/>
  <c r="I494" i="1"/>
  <c r="H494" i="1"/>
  <c r="CO493" i="1"/>
  <c r="CN493" i="1"/>
  <c r="CM493" i="1"/>
  <c r="CL493" i="1"/>
  <c r="CK493" i="1"/>
  <c r="CJ493" i="1"/>
  <c r="CI493" i="1"/>
  <c r="CH493" i="1"/>
  <c r="CG493" i="1"/>
  <c r="BU493" i="1"/>
  <c r="BK493" i="1"/>
  <c r="BJ493" i="1"/>
  <c r="BI493" i="1"/>
  <c r="AN493" i="1"/>
  <c r="AM493" i="1"/>
  <c r="AK493" i="1"/>
  <c r="AJ493" i="1"/>
  <c r="AI493" i="1"/>
  <c r="AH493" i="1"/>
  <c r="AG493" i="1"/>
  <c r="AE493" i="1"/>
  <c r="AF493" i="1"/>
  <c r="S493" i="1"/>
  <c r="R493" i="1"/>
  <c r="O493" i="1"/>
  <c r="N493" i="1"/>
  <c r="M493" i="1"/>
  <c r="I493" i="1"/>
  <c r="H493" i="1"/>
  <c r="BK492" i="1"/>
  <c r="BJ492" i="1"/>
  <c r="BI492" i="1"/>
  <c r="AM492" i="1"/>
  <c r="AK492" i="1"/>
  <c r="AJ492" i="1"/>
  <c r="AI492" i="1"/>
  <c r="AH492" i="1"/>
  <c r="AG492" i="1"/>
  <c r="AE492" i="1"/>
  <c r="AF492" i="1"/>
  <c r="S492" i="1"/>
  <c r="O492" i="1"/>
  <c r="N492" i="1"/>
  <c r="M492" i="1"/>
  <c r="I492" i="1"/>
  <c r="H492" i="1"/>
  <c r="BK491" i="1"/>
  <c r="BJ491" i="1"/>
  <c r="BI491" i="1"/>
  <c r="AM491" i="1"/>
  <c r="AK491" i="1"/>
  <c r="AJ491" i="1"/>
  <c r="AI491" i="1"/>
  <c r="AH491" i="1"/>
  <c r="AG491" i="1"/>
  <c r="AE491" i="1"/>
  <c r="AF491" i="1"/>
  <c r="S491" i="1"/>
  <c r="O491" i="1"/>
  <c r="N491" i="1"/>
  <c r="M491" i="1"/>
  <c r="I491" i="1"/>
  <c r="H491" i="1"/>
  <c r="CO490" i="1"/>
  <c r="CN490" i="1"/>
  <c r="CM490" i="1"/>
  <c r="CL490" i="1"/>
  <c r="CK490" i="1"/>
  <c r="CJ490" i="1"/>
  <c r="CI490" i="1"/>
  <c r="CH490" i="1"/>
  <c r="CG490" i="1"/>
  <c r="BU490" i="1"/>
  <c r="BK490" i="1"/>
  <c r="BJ490" i="1"/>
  <c r="BI490" i="1"/>
  <c r="AN490" i="1"/>
  <c r="AM490" i="1"/>
  <c r="AK490" i="1"/>
  <c r="AJ490" i="1"/>
  <c r="AI490" i="1"/>
  <c r="AH490" i="1"/>
  <c r="AG490" i="1"/>
  <c r="AE490" i="1"/>
  <c r="AF490" i="1"/>
  <c r="S490" i="1"/>
  <c r="R490" i="1"/>
  <c r="O490" i="1"/>
  <c r="N490" i="1"/>
  <c r="M490" i="1"/>
  <c r="I490" i="1"/>
  <c r="H490" i="1"/>
  <c r="CO489" i="1"/>
  <c r="CN489" i="1"/>
  <c r="CM489" i="1"/>
  <c r="CL489" i="1"/>
  <c r="CK489" i="1"/>
  <c r="CJ489" i="1"/>
  <c r="CI489" i="1"/>
  <c r="CH489" i="1"/>
  <c r="CG489" i="1"/>
  <c r="BU489" i="1"/>
  <c r="BK489" i="1"/>
  <c r="BJ489" i="1"/>
  <c r="BI489" i="1"/>
  <c r="AN489" i="1"/>
  <c r="AM489" i="1"/>
  <c r="AK489" i="1"/>
  <c r="AJ489" i="1"/>
  <c r="AI489" i="1"/>
  <c r="AH489" i="1"/>
  <c r="AG489" i="1"/>
  <c r="AE489" i="1"/>
  <c r="AF489" i="1"/>
  <c r="S489" i="1"/>
  <c r="R489" i="1"/>
  <c r="O489" i="1"/>
  <c r="N489" i="1"/>
  <c r="M489" i="1"/>
  <c r="I489" i="1"/>
  <c r="H489" i="1"/>
  <c r="BK488" i="1"/>
  <c r="BJ488" i="1"/>
  <c r="BI488" i="1"/>
  <c r="AM488" i="1"/>
  <c r="AK488" i="1"/>
  <c r="AJ488" i="1"/>
  <c r="AI488" i="1"/>
  <c r="AH488" i="1"/>
  <c r="AG488" i="1"/>
  <c r="AE488" i="1"/>
  <c r="AF488" i="1"/>
  <c r="S488" i="1"/>
  <c r="O488" i="1"/>
  <c r="N488" i="1"/>
  <c r="M488" i="1"/>
  <c r="I488" i="1"/>
  <c r="H488" i="1"/>
  <c r="CO487" i="1"/>
  <c r="CN487" i="1"/>
  <c r="CM487" i="1"/>
  <c r="CL487" i="1"/>
  <c r="CK487" i="1"/>
  <c r="CJ487" i="1"/>
  <c r="CI487" i="1"/>
  <c r="CH487" i="1"/>
  <c r="CG487" i="1"/>
  <c r="BU487" i="1"/>
  <c r="BK487" i="1"/>
  <c r="BJ487" i="1"/>
  <c r="BI487" i="1"/>
  <c r="AN487" i="1"/>
  <c r="AM487" i="1"/>
  <c r="AK487" i="1"/>
  <c r="AJ487" i="1"/>
  <c r="AI487" i="1"/>
  <c r="AH487" i="1"/>
  <c r="AG487" i="1"/>
  <c r="AE487" i="1"/>
  <c r="AF487" i="1"/>
  <c r="S487" i="1"/>
  <c r="R487" i="1"/>
  <c r="O487" i="1"/>
  <c r="N487" i="1"/>
  <c r="M487" i="1"/>
  <c r="I487" i="1"/>
  <c r="H487" i="1"/>
  <c r="BK486" i="1"/>
  <c r="BJ486" i="1"/>
  <c r="BI486" i="1"/>
  <c r="AM486" i="1"/>
  <c r="AK486" i="1"/>
  <c r="AJ486" i="1"/>
  <c r="AI486" i="1"/>
  <c r="AH486" i="1"/>
  <c r="AG486" i="1"/>
  <c r="AE486" i="1"/>
  <c r="AF486" i="1"/>
  <c r="S486" i="1"/>
  <c r="O486" i="1"/>
  <c r="N486" i="1"/>
  <c r="M486" i="1"/>
  <c r="I486" i="1"/>
  <c r="H486" i="1"/>
  <c r="CO485" i="1"/>
  <c r="CN485" i="1"/>
  <c r="CM485" i="1"/>
  <c r="CL485" i="1"/>
  <c r="CK485" i="1"/>
  <c r="CJ485" i="1"/>
  <c r="CI485" i="1"/>
  <c r="CH485" i="1"/>
  <c r="CG485" i="1"/>
  <c r="BU485" i="1"/>
  <c r="BK485" i="1"/>
  <c r="BJ485" i="1"/>
  <c r="BI485" i="1"/>
  <c r="AN485" i="1"/>
  <c r="AM485" i="1"/>
  <c r="AK485" i="1"/>
  <c r="AJ485" i="1"/>
  <c r="AI485" i="1"/>
  <c r="AH485" i="1"/>
  <c r="AG485" i="1"/>
  <c r="AE485" i="1"/>
  <c r="AF485" i="1"/>
  <c r="S485" i="1"/>
  <c r="R485" i="1"/>
  <c r="O485" i="1"/>
  <c r="N485" i="1"/>
  <c r="M485" i="1"/>
  <c r="I485" i="1"/>
  <c r="H485" i="1"/>
  <c r="CO484" i="1"/>
  <c r="CN484" i="1"/>
  <c r="CM484" i="1"/>
  <c r="CL484" i="1"/>
  <c r="CK484" i="1"/>
  <c r="CJ484" i="1"/>
  <c r="CI484" i="1"/>
  <c r="CH484" i="1"/>
  <c r="CG484" i="1"/>
  <c r="BU484" i="1"/>
  <c r="BK484" i="1"/>
  <c r="BJ484" i="1"/>
  <c r="BI484" i="1"/>
  <c r="AN484" i="1"/>
  <c r="AM484" i="1"/>
  <c r="AK484" i="1"/>
  <c r="AJ484" i="1"/>
  <c r="AI484" i="1"/>
  <c r="AH484" i="1"/>
  <c r="AG484" i="1"/>
  <c r="AE484" i="1"/>
  <c r="AF484" i="1"/>
  <c r="S484" i="1"/>
  <c r="R484" i="1"/>
  <c r="O484" i="1"/>
  <c r="N484" i="1"/>
  <c r="M484" i="1"/>
  <c r="I484" i="1"/>
  <c r="H484" i="1"/>
  <c r="BK483" i="1"/>
  <c r="BJ483" i="1"/>
  <c r="BI483" i="1"/>
  <c r="AM483" i="1"/>
  <c r="AK483" i="1"/>
  <c r="AJ483" i="1"/>
  <c r="AI483" i="1"/>
  <c r="AH483" i="1"/>
  <c r="AG483" i="1"/>
  <c r="AE483" i="1"/>
  <c r="AF483" i="1"/>
  <c r="S483" i="1"/>
  <c r="O483" i="1"/>
  <c r="N483" i="1"/>
  <c r="M483" i="1"/>
  <c r="I483" i="1"/>
  <c r="H483" i="1"/>
  <c r="BK482" i="1"/>
  <c r="BJ482" i="1"/>
  <c r="BI482" i="1"/>
  <c r="AM482" i="1"/>
  <c r="AK482" i="1"/>
  <c r="AJ482" i="1"/>
  <c r="AI482" i="1"/>
  <c r="AH482" i="1"/>
  <c r="AG482" i="1"/>
  <c r="AE482" i="1"/>
  <c r="AF482" i="1"/>
  <c r="S482" i="1"/>
  <c r="O482" i="1"/>
  <c r="N482" i="1"/>
  <c r="M482" i="1"/>
  <c r="I482" i="1"/>
  <c r="H482" i="1"/>
  <c r="CO481" i="1"/>
  <c r="CN481" i="1"/>
  <c r="CM481" i="1"/>
  <c r="CL481" i="1"/>
  <c r="CK481" i="1"/>
  <c r="CJ481" i="1"/>
  <c r="CI481" i="1"/>
  <c r="CH481" i="1"/>
  <c r="CG481" i="1"/>
  <c r="BU481" i="1"/>
  <c r="BK481" i="1"/>
  <c r="BJ481" i="1"/>
  <c r="BI481" i="1"/>
  <c r="AN481" i="1"/>
  <c r="AM481" i="1"/>
  <c r="AK481" i="1"/>
  <c r="AJ481" i="1"/>
  <c r="AI481" i="1"/>
  <c r="AH481" i="1"/>
  <c r="AG481" i="1"/>
  <c r="AE481" i="1"/>
  <c r="AF481" i="1"/>
  <c r="S481" i="1"/>
  <c r="R481" i="1"/>
  <c r="O481" i="1"/>
  <c r="N481" i="1"/>
  <c r="M481" i="1"/>
  <c r="I481" i="1"/>
  <c r="H481" i="1"/>
  <c r="D476" i="1"/>
  <c r="D481" i="1"/>
  <c r="BK480" i="1"/>
  <c r="BJ480" i="1"/>
  <c r="BI480" i="1"/>
  <c r="AN480" i="1"/>
  <c r="AM480" i="1"/>
  <c r="AK480" i="1"/>
  <c r="AJ480" i="1"/>
  <c r="AI480" i="1"/>
  <c r="AH480" i="1"/>
  <c r="AG480" i="1"/>
  <c r="AE480" i="1"/>
  <c r="AF480" i="1"/>
  <c r="S480" i="1"/>
  <c r="O480" i="1"/>
  <c r="N480" i="1"/>
  <c r="M480" i="1"/>
  <c r="I480" i="1"/>
  <c r="H480" i="1"/>
  <c r="BK479" i="1"/>
  <c r="BJ479" i="1"/>
  <c r="BI479" i="1"/>
  <c r="AN479" i="1"/>
  <c r="AM479" i="1"/>
  <c r="AK479" i="1"/>
  <c r="AJ479" i="1"/>
  <c r="AI479" i="1"/>
  <c r="AH479" i="1"/>
  <c r="AG479" i="1"/>
  <c r="AE479" i="1"/>
  <c r="AF479" i="1"/>
  <c r="S479" i="1"/>
  <c r="O479" i="1"/>
  <c r="N479" i="1"/>
  <c r="M479" i="1"/>
  <c r="I479" i="1"/>
  <c r="H479" i="1"/>
  <c r="BK478" i="1"/>
  <c r="BJ478" i="1"/>
  <c r="BI478" i="1"/>
  <c r="AM478" i="1"/>
  <c r="AK478" i="1"/>
  <c r="AJ478" i="1"/>
  <c r="AI478" i="1"/>
  <c r="AH478" i="1"/>
  <c r="AG478" i="1"/>
  <c r="AE478" i="1"/>
  <c r="AF478" i="1"/>
  <c r="S478" i="1"/>
  <c r="O478" i="1"/>
  <c r="N478" i="1"/>
  <c r="M478" i="1"/>
  <c r="I478" i="1"/>
  <c r="H478" i="1"/>
  <c r="BK477" i="1"/>
  <c r="BJ477" i="1"/>
  <c r="BI477" i="1"/>
  <c r="AM477" i="1"/>
  <c r="AK477" i="1"/>
  <c r="AJ477" i="1"/>
  <c r="AI477" i="1"/>
  <c r="AH477" i="1"/>
  <c r="AG477" i="1"/>
  <c r="AE477" i="1"/>
  <c r="AF477" i="1"/>
  <c r="S477" i="1"/>
  <c r="O477" i="1"/>
  <c r="N477" i="1"/>
  <c r="M477" i="1"/>
  <c r="I477" i="1"/>
  <c r="H477" i="1"/>
  <c r="D477" i="1"/>
  <c r="BK476" i="1"/>
  <c r="BJ476" i="1"/>
  <c r="BI476" i="1"/>
  <c r="AM476" i="1"/>
  <c r="AK476" i="1"/>
  <c r="AJ476" i="1"/>
  <c r="AI476" i="1"/>
  <c r="AH476" i="1"/>
  <c r="AG476" i="1"/>
  <c r="AE476" i="1"/>
  <c r="AF476" i="1"/>
  <c r="S476" i="1"/>
  <c r="O476" i="1"/>
  <c r="N476" i="1"/>
  <c r="M476" i="1"/>
  <c r="I476" i="1"/>
  <c r="H476" i="1"/>
  <c r="CO475" i="1"/>
  <c r="CN475" i="1"/>
  <c r="CM475" i="1"/>
  <c r="CL475" i="1"/>
  <c r="CK475" i="1"/>
  <c r="CJ475" i="1"/>
  <c r="CI475" i="1"/>
  <c r="CH475" i="1"/>
  <c r="CG475" i="1"/>
  <c r="BU475" i="1"/>
  <c r="BK475" i="1"/>
  <c r="BJ475" i="1"/>
  <c r="BI475" i="1"/>
  <c r="AN475" i="1"/>
  <c r="AM475" i="1"/>
  <c r="AK475" i="1"/>
  <c r="AJ475" i="1"/>
  <c r="AI475" i="1"/>
  <c r="AH475" i="1"/>
  <c r="AG475" i="1"/>
  <c r="AE475" i="1"/>
  <c r="AF475" i="1"/>
  <c r="S475" i="1"/>
  <c r="R475" i="1"/>
  <c r="O475" i="1"/>
  <c r="N475" i="1"/>
  <c r="M475" i="1"/>
  <c r="I475" i="1"/>
  <c r="H475" i="1"/>
  <c r="CO474" i="1"/>
  <c r="CN474" i="1"/>
  <c r="CM474" i="1"/>
  <c r="CL474" i="1"/>
  <c r="CK474" i="1"/>
  <c r="CJ474" i="1"/>
  <c r="CI474" i="1"/>
  <c r="CH474" i="1"/>
  <c r="CG474" i="1"/>
  <c r="BK474" i="1"/>
  <c r="BJ474" i="1"/>
  <c r="BI474" i="1"/>
  <c r="AM474" i="1"/>
  <c r="AK474" i="1"/>
  <c r="AJ474" i="1"/>
  <c r="AI474" i="1"/>
  <c r="AH474" i="1"/>
  <c r="AG474" i="1"/>
  <c r="AE474" i="1"/>
  <c r="AF474" i="1"/>
  <c r="S474" i="1"/>
  <c r="O474" i="1"/>
  <c r="N474" i="1"/>
  <c r="M474" i="1"/>
  <c r="I474" i="1"/>
  <c r="H474" i="1"/>
  <c r="CO473" i="1"/>
  <c r="CN473" i="1"/>
  <c r="CM473" i="1"/>
  <c r="CL473" i="1"/>
  <c r="CK473" i="1"/>
  <c r="CJ473" i="1"/>
  <c r="CI473" i="1"/>
  <c r="CH473" i="1"/>
  <c r="CG473" i="1"/>
  <c r="BK473" i="1"/>
  <c r="BJ473" i="1"/>
  <c r="BI473" i="1"/>
  <c r="AM473" i="1"/>
  <c r="AK473" i="1"/>
  <c r="AJ473" i="1"/>
  <c r="AI473" i="1"/>
  <c r="AH473" i="1"/>
  <c r="AG473" i="1"/>
  <c r="AE473" i="1"/>
  <c r="AF473" i="1"/>
  <c r="S473" i="1"/>
  <c r="R473" i="1"/>
  <c r="O473" i="1"/>
  <c r="N473" i="1"/>
  <c r="M473" i="1"/>
  <c r="I473" i="1"/>
  <c r="H473" i="1"/>
  <c r="BK472" i="1"/>
  <c r="BJ472" i="1"/>
  <c r="BI472" i="1"/>
  <c r="AM472" i="1"/>
  <c r="AK472" i="1"/>
  <c r="AJ472" i="1"/>
  <c r="AI472" i="1"/>
  <c r="AH472" i="1"/>
  <c r="AG472" i="1"/>
  <c r="AE472" i="1"/>
  <c r="AF472" i="1"/>
  <c r="S472" i="1"/>
  <c r="O472" i="1"/>
  <c r="N472" i="1"/>
  <c r="M472" i="1"/>
  <c r="I472" i="1"/>
  <c r="H472" i="1"/>
  <c r="BK471" i="1"/>
  <c r="BJ471" i="1"/>
  <c r="BI471" i="1"/>
  <c r="AM471" i="1"/>
  <c r="AK471" i="1"/>
  <c r="AJ471" i="1"/>
  <c r="AI471" i="1"/>
  <c r="AH471" i="1"/>
  <c r="AG471" i="1"/>
  <c r="AE471" i="1"/>
  <c r="AF471" i="1"/>
  <c r="S471" i="1"/>
  <c r="O471" i="1"/>
  <c r="N471" i="1"/>
  <c r="M471" i="1"/>
  <c r="I471" i="1"/>
  <c r="H471" i="1"/>
  <c r="BK470" i="1"/>
  <c r="BJ470" i="1"/>
  <c r="BI470" i="1"/>
  <c r="AM470" i="1"/>
  <c r="AK470" i="1"/>
  <c r="AJ470" i="1"/>
  <c r="AI470" i="1"/>
  <c r="AH470" i="1"/>
  <c r="AG470" i="1"/>
  <c r="AE470" i="1"/>
  <c r="AF470" i="1"/>
  <c r="S470" i="1"/>
  <c r="O470" i="1"/>
  <c r="N470" i="1"/>
  <c r="M470" i="1"/>
  <c r="I470" i="1"/>
  <c r="H470" i="1"/>
  <c r="BK469" i="1"/>
  <c r="BJ469" i="1"/>
  <c r="BI469" i="1"/>
  <c r="AM469" i="1"/>
  <c r="AK469" i="1"/>
  <c r="AJ469" i="1"/>
  <c r="AI469" i="1"/>
  <c r="AH469" i="1"/>
  <c r="AG469" i="1"/>
  <c r="AE469" i="1"/>
  <c r="AF469" i="1"/>
  <c r="S469" i="1"/>
  <c r="O469" i="1"/>
  <c r="N469" i="1"/>
  <c r="M469" i="1"/>
  <c r="I469" i="1"/>
  <c r="H469" i="1"/>
  <c r="BK468" i="1"/>
  <c r="BJ468" i="1"/>
  <c r="BI468" i="1"/>
  <c r="AM468" i="1"/>
  <c r="AK468" i="1"/>
  <c r="AJ468" i="1"/>
  <c r="AI468" i="1"/>
  <c r="AH468" i="1"/>
  <c r="AG468" i="1"/>
  <c r="AE468" i="1"/>
  <c r="AF468" i="1"/>
  <c r="S468" i="1"/>
  <c r="O468" i="1"/>
  <c r="N468" i="1"/>
  <c r="M468" i="1"/>
  <c r="I468" i="1"/>
  <c r="H468" i="1"/>
  <c r="BK467" i="1"/>
  <c r="BJ467" i="1"/>
  <c r="BI467" i="1"/>
  <c r="AM467" i="1"/>
  <c r="AK467" i="1"/>
  <c r="AJ467" i="1"/>
  <c r="AI467" i="1"/>
  <c r="AH467" i="1"/>
  <c r="AG467" i="1"/>
  <c r="AE467" i="1"/>
  <c r="AF467" i="1"/>
  <c r="S467" i="1"/>
  <c r="O467" i="1"/>
  <c r="N467" i="1"/>
  <c r="M467" i="1"/>
  <c r="I467" i="1"/>
  <c r="H467" i="1"/>
  <c r="D462" i="1"/>
  <c r="D467" i="1"/>
  <c r="BK466" i="1"/>
  <c r="BJ466" i="1"/>
  <c r="BI466" i="1"/>
  <c r="AM466" i="1"/>
  <c r="AK466" i="1"/>
  <c r="AJ466" i="1"/>
  <c r="AI466" i="1"/>
  <c r="AH466" i="1"/>
  <c r="AG466" i="1"/>
  <c r="AE466" i="1"/>
  <c r="AF466" i="1"/>
  <c r="S466" i="1"/>
  <c r="O466" i="1"/>
  <c r="N466" i="1"/>
  <c r="M466" i="1"/>
  <c r="I466" i="1"/>
  <c r="H466" i="1"/>
  <c r="D461" i="1"/>
  <c r="D466" i="1"/>
  <c r="BK465" i="1"/>
  <c r="BJ465" i="1"/>
  <c r="BI465" i="1"/>
  <c r="AM465" i="1"/>
  <c r="AK465" i="1"/>
  <c r="AJ465" i="1"/>
  <c r="AI465" i="1"/>
  <c r="AH465" i="1"/>
  <c r="AG465" i="1"/>
  <c r="AE465" i="1"/>
  <c r="AF465" i="1"/>
  <c r="S465" i="1"/>
  <c r="O465" i="1"/>
  <c r="N465" i="1"/>
  <c r="M465" i="1"/>
  <c r="I465" i="1"/>
  <c r="H465" i="1"/>
  <c r="D460" i="1"/>
  <c r="D465" i="1"/>
  <c r="BK464" i="1"/>
  <c r="BJ464" i="1"/>
  <c r="BI464" i="1"/>
  <c r="AM464" i="1"/>
  <c r="AK464" i="1"/>
  <c r="AJ464" i="1"/>
  <c r="AI464" i="1"/>
  <c r="AH464" i="1"/>
  <c r="AG464" i="1"/>
  <c r="AE464" i="1"/>
  <c r="AF464" i="1"/>
  <c r="S464" i="1"/>
  <c r="O464" i="1"/>
  <c r="N464" i="1"/>
  <c r="M464" i="1"/>
  <c r="I464" i="1"/>
  <c r="H464" i="1"/>
  <c r="D459" i="1"/>
  <c r="D464" i="1"/>
  <c r="BK463" i="1"/>
  <c r="BJ463" i="1"/>
  <c r="BI463" i="1"/>
  <c r="AM463" i="1"/>
  <c r="AK463" i="1"/>
  <c r="AJ463" i="1"/>
  <c r="AI463" i="1"/>
  <c r="AH463" i="1"/>
  <c r="AG463" i="1"/>
  <c r="AE463" i="1"/>
  <c r="AF463" i="1"/>
  <c r="S463" i="1"/>
  <c r="O463" i="1"/>
  <c r="N463" i="1"/>
  <c r="M463" i="1"/>
  <c r="I463" i="1"/>
  <c r="H463" i="1"/>
  <c r="D458" i="1"/>
  <c r="D463" i="1"/>
  <c r="BK462" i="1"/>
  <c r="BJ462" i="1"/>
  <c r="BI462" i="1"/>
  <c r="AM462" i="1"/>
  <c r="AK462" i="1"/>
  <c r="AJ462" i="1"/>
  <c r="AI462" i="1"/>
  <c r="AH462" i="1"/>
  <c r="AG462" i="1"/>
  <c r="AE462" i="1"/>
  <c r="AF462" i="1"/>
  <c r="S462" i="1"/>
  <c r="O462" i="1"/>
  <c r="N462" i="1"/>
  <c r="M462" i="1"/>
  <c r="I462" i="1"/>
  <c r="H462" i="1"/>
  <c r="BK461" i="1"/>
  <c r="BJ461" i="1"/>
  <c r="BI461" i="1"/>
  <c r="AM461" i="1"/>
  <c r="AK461" i="1"/>
  <c r="AJ461" i="1"/>
  <c r="AI461" i="1"/>
  <c r="AH461" i="1"/>
  <c r="AG461" i="1"/>
  <c r="AE461" i="1"/>
  <c r="AF461" i="1"/>
  <c r="S461" i="1"/>
  <c r="O461" i="1"/>
  <c r="N461" i="1"/>
  <c r="M461" i="1"/>
  <c r="I461" i="1"/>
  <c r="H461" i="1"/>
  <c r="CO460" i="1"/>
  <c r="CN460" i="1"/>
  <c r="CM460" i="1"/>
  <c r="CL460" i="1"/>
  <c r="CK460" i="1"/>
  <c r="CJ460" i="1"/>
  <c r="CI460" i="1"/>
  <c r="CH460" i="1"/>
  <c r="CG460" i="1"/>
  <c r="BU460" i="1"/>
  <c r="BK460" i="1"/>
  <c r="BJ460" i="1"/>
  <c r="BI460" i="1"/>
  <c r="AN460" i="1"/>
  <c r="AM460" i="1"/>
  <c r="AK460" i="1"/>
  <c r="AJ460" i="1"/>
  <c r="AI460" i="1"/>
  <c r="AH460" i="1"/>
  <c r="AG460" i="1"/>
  <c r="AE460" i="1"/>
  <c r="AF460" i="1"/>
  <c r="S460" i="1"/>
  <c r="R460" i="1"/>
  <c r="O460" i="1"/>
  <c r="N460" i="1"/>
  <c r="M460" i="1"/>
  <c r="I460" i="1"/>
  <c r="H460" i="1"/>
  <c r="CO459" i="1"/>
  <c r="CN459" i="1"/>
  <c r="CM459" i="1"/>
  <c r="CL459" i="1"/>
  <c r="CK459" i="1"/>
  <c r="CJ459" i="1"/>
  <c r="CI459" i="1"/>
  <c r="CH459" i="1"/>
  <c r="CG459" i="1"/>
  <c r="BU459" i="1"/>
  <c r="BK459" i="1"/>
  <c r="BJ459" i="1"/>
  <c r="BI459" i="1"/>
  <c r="AN459" i="1"/>
  <c r="AM459" i="1"/>
  <c r="AK459" i="1"/>
  <c r="AJ459" i="1"/>
  <c r="AI459" i="1"/>
  <c r="AH459" i="1"/>
  <c r="AG459" i="1"/>
  <c r="AE459" i="1"/>
  <c r="AF459" i="1"/>
  <c r="S459" i="1"/>
  <c r="R459" i="1"/>
  <c r="O459" i="1"/>
  <c r="N459" i="1"/>
  <c r="M459" i="1"/>
  <c r="I459" i="1"/>
  <c r="H459" i="1"/>
  <c r="CO458" i="1"/>
  <c r="CN458" i="1"/>
  <c r="CM458" i="1"/>
  <c r="CL458" i="1"/>
  <c r="CK458" i="1"/>
  <c r="CJ458" i="1"/>
  <c r="CI458" i="1"/>
  <c r="CH458" i="1"/>
  <c r="CG458" i="1"/>
  <c r="BU458" i="1"/>
  <c r="BK458" i="1"/>
  <c r="BJ458" i="1"/>
  <c r="BI458" i="1"/>
  <c r="AM458" i="1"/>
  <c r="AK458" i="1"/>
  <c r="AJ458" i="1"/>
  <c r="AI458" i="1"/>
  <c r="AH458" i="1"/>
  <c r="AG458" i="1"/>
  <c r="AE458" i="1"/>
  <c r="AF458" i="1"/>
  <c r="S458" i="1"/>
  <c r="R458" i="1"/>
  <c r="O458" i="1"/>
  <c r="N458" i="1"/>
  <c r="M458" i="1"/>
  <c r="I458" i="1"/>
  <c r="H458" i="1"/>
  <c r="BK457" i="1"/>
  <c r="BJ457" i="1"/>
  <c r="BI457" i="1"/>
  <c r="AM457" i="1"/>
  <c r="AK457" i="1"/>
  <c r="AJ457" i="1"/>
  <c r="AI457" i="1"/>
  <c r="AH457" i="1"/>
  <c r="AG457" i="1"/>
  <c r="AE457" i="1"/>
  <c r="AF457" i="1"/>
  <c r="S457" i="1"/>
  <c r="O457" i="1"/>
  <c r="N457" i="1"/>
  <c r="M457" i="1"/>
  <c r="I457" i="1"/>
  <c r="H457" i="1"/>
  <c r="BK456" i="1"/>
  <c r="BJ456" i="1"/>
  <c r="BI456" i="1"/>
  <c r="AM456" i="1"/>
  <c r="AK456" i="1"/>
  <c r="AJ456" i="1"/>
  <c r="AI456" i="1"/>
  <c r="AH456" i="1"/>
  <c r="AG456" i="1"/>
  <c r="AE456" i="1"/>
  <c r="AF456" i="1"/>
  <c r="S456" i="1"/>
  <c r="O456" i="1"/>
  <c r="N456" i="1"/>
  <c r="M456" i="1"/>
  <c r="I456" i="1"/>
  <c r="H456" i="1"/>
  <c r="BK455" i="1"/>
  <c r="BJ455" i="1"/>
  <c r="BI455" i="1"/>
  <c r="AM455" i="1"/>
  <c r="AK455" i="1"/>
  <c r="AJ455" i="1"/>
  <c r="AI455" i="1"/>
  <c r="AH455" i="1"/>
  <c r="AG455" i="1"/>
  <c r="AE455" i="1"/>
  <c r="AF455" i="1"/>
  <c r="S455" i="1"/>
  <c r="O455" i="1"/>
  <c r="N455" i="1"/>
  <c r="M455" i="1"/>
  <c r="I455" i="1"/>
  <c r="H455" i="1"/>
  <c r="BK454" i="1"/>
  <c r="BJ454" i="1"/>
  <c r="BI454" i="1"/>
  <c r="AM454" i="1"/>
  <c r="AK454" i="1"/>
  <c r="AJ454" i="1"/>
  <c r="AI454" i="1"/>
  <c r="AH454" i="1"/>
  <c r="AG454" i="1"/>
  <c r="AE454" i="1"/>
  <c r="AF454" i="1"/>
  <c r="S454" i="1"/>
  <c r="O454" i="1"/>
  <c r="N454" i="1"/>
  <c r="M454" i="1"/>
  <c r="I454" i="1"/>
  <c r="H454" i="1"/>
  <c r="BK453" i="1"/>
  <c r="BJ453" i="1"/>
  <c r="BI453" i="1"/>
  <c r="AM453" i="1"/>
  <c r="AK453" i="1"/>
  <c r="AJ453" i="1"/>
  <c r="AI453" i="1"/>
  <c r="AH453" i="1"/>
  <c r="AG453" i="1"/>
  <c r="AE453" i="1"/>
  <c r="AF453" i="1"/>
  <c r="S453" i="1"/>
  <c r="O453" i="1"/>
  <c r="N453" i="1"/>
  <c r="M453" i="1"/>
  <c r="I453" i="1"/>
  <c r="H453" i="1"/>
  <c r="BK452" i="1"/>
  <c r="BJ452" i="1"/>
  <c r="BI452" i="1"/>
  <c r="AM452" i="1"/>
  <c r="AK452" i="1"/>
  <c r="AJ452" i="1"/>
  <c r="AI452" i="1"/>
  <c r="AH452" i="1"/>
  <c r="AG452" i="1"/>
  <c r="AE452" i="1"/>
  <c r="AF452" i="1"/>
  <c r="S452" i="1"/>
  <c r="O452" i="1"/>
  <c r="N452" i="1"/>
  <c r="M452" i="1"/>
  <c r="I452" i="1"/>
  <c r="H452" i="1"/>
  <c r="BK451" i="1"/>
  <c r="BJ451" i="1"/>
  <c r="BI451" i="1"/>
  <c r="AM451" i="1"/>
  <c r="AK451" i="1"/>
  <c r="AJ451" i="1"/>
  <c r="AI451" i="1"/>
  <c r="AH451" i="1"/>
  <c r="AG451" i="1"/>
  <c r="AE451" i="1"/>
  <c r="AF451" i="1"/>
  <c r="S451" i="1"/>
  <c r="O451" i="1"/>
  <c r="N451" i="1"/>
  <c r="M451" i="1"/>
  <c r="I451" i="1"/>
  <c r="H451" i="1"/>
  <c r="CO450" i="1"/>
  <c r="CN450" i="1"/>
  <c r="CM450" i="1"/>
  <c r="CL450" i="1"/>
  <c r="CK450" i="1"/>
  <c r="CJ450" i="1"/>
  <c r="CI450" i="1"/>
  <c r="CH450" i="1"/>
  <c r="CG450" i="1"/>
  <c r="BK450" i="1"/>
  <c r="BJ450" i="1"/>
  <c r="BI450" i="1"/>
  <c r="AM450" i="1"/>
  <c r="AK450" i="1"/>
  <c r="AJ450" i="1"/>
  <c r="AI450" i="1"/>
  <c r="AH450" i="1"/>
  <c r="AG450" i="1"/>
  <c r="AE450" i="1"/>
  <c r="AF450" i="1"/>
  <c r="S450" i="1"/>
  <c r="O450" i="1"/>
  <c r="N450" i="1"/>
  <c r="M450" i="1"/>
  <c r="I450" i="1"/>
  <c r="H450" i="1"/>
  <c r="CO449" i="1"/>
  <c r="CN449" i="1"/>
  <c r="CM449" i="1"/>
  <c r="CL449" i="1"/>
  <c r="CK449" i="1"/>
  <c r="CJ449" i="1"/>
  <c r="CI449" i="1"/>
  <c r="CH449" i="1"/>
  <c r="CG449" i="1"/>
  <c r="BU449" i="1"/>
  <c r="BK449" i="1"/>
  <c r="BJ449" i="1"/>
  <c r="BI449" i="1"/>
  <c r="AM449" i="1"/>
  <c r="AK449" i="1"/>
  <c r="AJ449" i="1"/>
  <c r="AI449" i="1"/>
  <c r="AH449" i="1"/>
  <c r="AG449" i="1"/>
  <c r="AE449" i="1"/>
  <c r="AF449" i="1"/>
  <c r="S449" i="1"/>
  <c r="R449" i="1"/>
  <c r="O449" i="1"/>
  <c r="N449" i="1"/>
  <c r="M449" i="1"/>
  <c r="I449" i="1"/>
  <c r="H449" i="1"/>
  <c r="CO448" i="1"/>
  <c r="CN448" i="1"/>
  <c r="CM448" i="1"/>
  <c r="CL448" i="1"/>
  <c r="CK448" i="1"/>
  <c r="CJ448" i="1"/>
  <c r="CI448" i="1"/>
  <c r="CH448" i="1"/>
  <c r="CG448" i="1"/>
  <c r="BK448" i="1"/>
  <c r="BJ448" i="1"/>
  <c r="BI448" i="1"/>
  <c r="AM448" i="1"/>
  <c r="AK448" i="1"/>
  <c r="AJ448" i="1"/>
  <c r="AI448" i="1"/>
  <c r="AH448" i="1"/>
  <c r="AG448" i="1"/>
  <c r="AE448" i="1"/>
  <c r="AF448" i="1"/>
  <c r="S448" i="1"/>
  <c r="O448" i="1"/>
  <c r="N448" i="1"/>
  <c r="M448" i="1"/>
  <c r="I448" i="1"/>
  <c r="H448" i="1"/>
  <c r="BK447" i="1"/>
  <c r="BJ447" i="1"/>
  <c r="BI447" i="1"/>
  <c r="AM447" i="1"/>
  <c r="AK447" i="1"/>
  <c r="AJ447" i="1"/>
  <c r="AI447" i="1"/>
  <c r="AH447" i="1"/>
  <c r="AG447" i="1"/>
  <c r="AE447" i="1"/>
  <c r="AF447" i="1"/>
  <c r="S447" i="1"/>
  <c r="O447" i="1"/>
  <c r="N447" i="1"/>
  <c r="M447" i="1"/>
  <c r="I447" i="1"/>
  <c r="H447" i="1"/>
  <c r="BK446" i="1"/>
  <c r="BJ446" i="1"/>
  <c r="BI446" i="1"/>
  <c r="AM446" i="1"/>
  <c r="AK446" i="1"/>
  <c r="AJ446" i="1"/>
  <c r="AI446" i="1"/>
  <c r="AH446" i="1"/>
  <c r="AG446" i="1"/>
  <c r="AE446" i="1"/>
  <c r="AF446" i="1"/>
  <c r="S446" i="1"/>
  <c r="O446" i="1"/>
  <c r="N446" i="1"/>
  <c r="M446" i="1"/>
  <c r="I446" i="1"/>
  <c r="H446" i="1"/>
  <c r="BK445" i="1"/>
  <c r="BJ445" i="1"/>
  <c r="BI445" i="1"/>
  <c r="AM445" i="1"/>
  <c r="AK445" i="1"/>
  <c r="AJ445" i="1"/>
  <c r="AI445" i="1"/>
  <c r="AH445" i="1"/>
  <c r="AG445" i="1"/>
  <c r="AE445" i="1"/>
  <c r="AF445" i="1"/>
  <c r="S445" i="1"/>
  <c r="O445" i="1"/>
  <c r="N445" i="1"/>
  <c r="M445" i="1"/>
  <c r="I445" i="1"/>
  <c r="H445" i="1"/>
  <c r="BK444" i="1"/>
  <c r="BJ444" i="1"/>
  <c r="BI444" i="1"/>
  <c r="AM444" i="1"/>
  <c r="AK444" i="1"/>
  <c r="AJ444" i="1"/>
  <c r="AI444" i="1"/>
  <c r="AH444" i="1"/>
  <c r="AG444" i="1"/>
  <c r="AE444" i="1"/>
  <c r="AF444" i="1"/>
  <c r="S444" i="1"/>
  <c r="O444" i="1"/>
  <c r="N444" i="1"/>
  <c r="M444" i="1"/>
  <c r="I444" i="1"/>
  <c r="H444" i="1"/>
  <c r="CO443" i="1"/>
  <c r="CN443" i="1"/>
  <c r="CM443" i="1"/>
  <c r="CL443" i="1"/>
  <c r="CK443" i="1"/>
  <c r="CJ443" i="1"/>
  <c r="CI443" i="1"/>
  <c r="CH443" i="1"/>
  <c r="CG443" i="1"/>
  <c r="BU443" i="1"/>
  <c r="BK443" i="1"/>
  <c r="BJ443" i="1"/>
  <c r="BI443" i="1"/>
  <c r="AN443" i="1"/>
  <c r="AM443" i="1"/>
  <c r="AK443" i="1"/>
  <c r="AJ443" i="1"/>
  <c r="AI443" i="1"/>
  <c r="AH443" i="1"/>
  <c r="AG443" i="1"/>
  <c r="AE443" i="1"/>
  <c r="AF443" i="1"/>
  <c r="S443" i="1"/>
  <c r="R443" i="1"/>
  <c r="O443" i="1"/>
  <c r="N443" i="1"/>
  <c r="M443" i="1"/>
  <c r="I443" i="1"/>
  <c r="H443" i="1"/>
  <c r="CO442" i="1"/>
  <c r="CN442" i="1"/>
  <c r="CM442" i="1"/>
  <c r="CL442" i="1"/>
  <c r="CK442" i="1"/>
  <c r="CJ442" i="1"/>
  <c r="CI442" i="1"/>
  <c r="CH442" i="1"/>
  <c r="CG442" i="1"/>
  <c r="BU442" i="1"/>
  <c r="BK442" i="1"/>
  <c r="BJ442" i="1"/>
  <c r="BI442" i="1"/>
  <c r="AN442" i="1"/>
  <c r="AM442" i="1"/>
  <c r="AK442" i="1"/>
  <c r="AJ442" i="1"/>
  <c r="AI442" i="1"/>
  <c r="AH442" i="1"/>
  <c r="AG442" i="1"/>
  <c r="AE442" i="1"/>
  <c r="AF442" i="1"/>
  <c r="S442" i="1"/>
  <c r="R442" i="1"/>
  <c r="O442" i="1"/>
  <c r="N442" i="1"/>
  <c r="M442" i="1"/>
  <c r="I442" i="1"/>
  <c r="H442" i="1"/>
  <c r="D432" i="1"/>
  <c r="D437" i="1"/>
  <c r="D442" i="1"/>
  <c r="CO441" i="1"/>
  <c r="CN441" i="1"/>
  <c r="CM441" i="1"/>
  <c r="CL441" i="1"/>
  <c r="CK441" i="1"/>
  <c r="CJ441" i="1"/>
  <c r="CI441" i="1"/>
  <c r="CH441" i="1"/>
  <c r="CG441" i="1"/>
  <c r="BU441" i="1"/>
  <c r="BK441" i="1"/>
  <c r="BJ441" i="1"/>
  <c r="BI441" i="1"/>
  <c r="AN441" i="1"/>
  <c r="AM441" i="1"/>
  <c r="AK441" i="1"/>
  <c r="AJ441" i="1"/>
  <c r="AI441" i="1"/>
  <c r="AH441" i="1"/>
  <c r="AG441" i="1"/>
  <c r="AE441" i="1"/>
  <c r="AF441" i="1"/>
  <c r="S441" i="1"/>
  <c r="R441" i="1"/>
  <c r="O441" i="1"/>
  <c r="N441" i="1"/>
  <c r="M441" i="1"/>
  <c r="I441" i="1"/>
  <c r="H441" i="1"/>
  <c r="D431" i="1"/>
  <c r="D436" i="1"/>
  <c r="D441" i="1"/>
  <c r="BK440" i="1"/>
  <c r="BJ440" i="1"/>
  <c r="BI440" i="1"/>
  <c r="AM440" i="1"/>
  <c r="AK440" i="1"/>
  <c r="AJ440" i="1"/>
  <c r="AI440" i="1"/>
  <c r="AH440" i="1"/>
  <c r="AG440" i="1"/>
  <c r="AE440" i="1"/>
  <c r="AF440" i="1"/>
  <c r="S440" i="1"/>
  <c r="O440" i="1"/>
  <c r="N440" i="1"/>
  <c r="M440" i="1"/>
  <c r="I440" i="1"/>
  <c r="H440" i="1"/>
  <c r="D430" i="1"/>
  <c r="D435" i="1"/>
  <c r="D440" i="1"/>
  <c r="BK439" i="1"/>
  <c r="BJ439" i="1"/>
  <c r="BI439" i="1"/>
  <c r="AM439" i="1"/>
  <c r="AK439" i="1"/>
  <c r="AJ439" i="1"/>
  <c r="AI439" i="1"/>
  <c r="AH439" i="1"/>
  <c r="AG439" i="1"/>
  <c r="AE439" i="1"/>
  <c r="AF439" i="1"/>
  <c r="S439" i="1"/>
  <c r="O439" i="1"/>
  <c r="N439" i="1"/>
  <c r="M439" i="1"/>
  <c r="I439" i="1"/>
  <c r="H439" i="1"/>
  <c r="D439" i="1"/>
  <c r="CO438" i="1"/>
  <c r="CN438" i="1"/>
  <c r="CM438" i="1"/>
  <c r="CL438" i="1"/>
  <c r="CK438" i="1"/>
  <c r="CJ438" i="1"/>
  <c r="CI438" i="1"/>
  <c r="CH438" i="1"/>
  <c r="CG438" i="1"/>
  <c r="BU438" i="1"/>
  <c r="BK438" i="1"/>
  <c r="BJ438" i="1"/>
  <c r="BI438" i="1"/>
  <c r="AM438" i="1"/>
  <c r="AK438" i="1"/>
  <c r="AJ438" i="1"/>
  <c r="AI438" i="1"/>
  <c r="AH438" i="1"/>
  <c r="AG438" i="1"/>
  <c r="AE438" i="1"/>
  <c r="AF438" i="1"/>
  <c r="S438" i="1"/>
  <c r="R438" i="1"/>
  <c r="O438" i="1"/>
  <c r="N438" i="1"/>
  <c r="M438" i="1"/>
  <c r="I438" i="1"/>
  <c r="H438" i="1"/>
  <c r="D433" i="1"/>
  <c r="D438" i="1"/>
  <c r="CO437" i="1"/>
  <c r="CN437" i="1"/>
  <c r="CM437" i="1"/>
  <c r="CL437" i="1"/>
  <c r="CK437" i="1"/>
  <c r="CJ437" i="1"/>
  <c r="CI437" i="1"/>
  <c r="CH437" i="1"/>
  <c r="CG437" i="1"/>
  <c r="BU437" i="1"/>
  <c r="BK437" i="1"/>
  <c r="BJ437" i="1"/>
  <c r="BI437" i="1"/>
  <c r="AM437" i="1"/>
  <c r="AK437" i="1"/>
  <c r="AJ437" i="1"/>
  <c r="AI437" i="1"/>
  <c r="AH437" i="1"/>
  <c r="AG437" i="1"/>
  <c r="AE437" i="1"/>
  <c r="AF437" i="1"/>
  <c r="S437" i="1"/>
  <c r="R437" i="1"/>
  <c r="O437" i="1"/>
  <c r="N437" i="1"/>
  <c r="M437" i="1"/>
  <c r="I437" i="1"/>
  <c r="H437" i="1"/>
  <c r="BK436" i="1"/>
  <c r="BJ436" i="1"/>
  <c r="BI436" i="1"/>
  <c r="AM436" i="1"/>
  <c r="AK436" i="1"/>
  <c r="AJ436" i="1"/>
  <c r="AI436" i="1"/>
  <c r="AH436" i="1"/>
  <c r="AG436" i="1"/>
  <c r="AE436" i="1"/>
  <c r="AF436" i="1"/>
  <c r="S436" i="1"/>
  <c r="O436" i="1"/>
  <c r="N436" i="1"/>
  <c r="M436" i="1"/>
  <c r="I436" i="1"/>
  <c r="H436" i="1"/>
  <c r="CO435" i="1"/>
  <c r="CN435" i="1"/>
  <c r="CM435" i="1"/>
  <c r="CL435" i="1"/>
  <c r="CK435" i="1"/>
  <c r="CJ435" i="1"/>
  <c r="CI435" i="1"/>
  <c r="CH435" i="1"/>
  <c r="CG435" i="1"/>
  <c r="BU435" i="1"/>
  <c r="BK435" i="1"/>
  <c r="BJ435" i="1"/>
  <c r="BI435" i="1"/>
  <c r="AN435" i="1"/>
  <c r="AM435" i="1"/>
  <c r="AK435" i="1"/>
  <c r="AJ435" i="1"/>
  <c r="AI435" i="1"/>
  <c r="AH435" i="1"/>
  <c r="AG435" i="1"/>
  <c r="AE435" i="1"/>
  <c r="AF435" i="1"/>
  <c r="S435" i="1"/>
  <c r="R435" i="1"/>
  <c r="O435" i="1"/>
  <c r="N435" i="1"/>
  <c r="M435" i="1"/>
  <c r="I435" i="1"/>
  <c r="H435" i="1"/>
  <c r="CO434" i="1"/>
  <c r="CN434" i="1"/>
  <c r="CM434" i="1"/>
  <c r="CL434" i="1"/>
  <c r="CK434" i="1"/>
  <c r="CJ434" i="1"/>
  <c r="CI434" i="1"/>
  <c r="CH434" i="1"/>
  <c r="CG434" i="1"/>
  <c r="BU434" i="1"/>
  <c r="BK434" i="1"/>
  <c r="BJ434" i="1"/>
  <c r="BI434" i="1"/>
  <c r="AN434" i="1"/>
  <c r="AM434" i="1"/>
  <c r="AK434" i="1"/>
  <c r="AJ434" i="1"/>
  <c r="AI434" i="1"/>
  <c r="AH434" i="1"/>
  <c r="AG434" i="1"/>
  <c r="AE434" i="1"/>
  <c r="AF434" i="1"/>
  <c r="S434" i="1"/>
  <c r="R434" i="1"/>
  <c r="O434" i="1"/>
  <c r="N434" i="1"/>
  <c r="M434" i="1"/>
  <c r="I434" i="1"/>
  <c r="H434" i="1"/>
  <c r="CO433" i="1"/>
  <c r="CN433" i="1"/>
  <c r="CM433" i="1"/>
  <c r="CL433" i="1"/>
  <c r="CK433" i="1"/>
  <c r="CJ433" i="1"/>
  <c r="CI433" i="1"/>
  <c r="CH433" i="1"/>
  <c r="CG433" i="1"/>
  <c r="BU433" i="1"/>
  <c r="BK433" i="1"/>
  <c r="BJ433" i="1"/>
  <c r="BI433" i="1"/>
  <c r="AN433" i="1"/>
  <c r="AM433" i="1"/>
  <c r="AK433" i="1"/>
  <c r="AJ433" i="1"/>
  <c r="AI433" i="1"/>
  <c r="AH433" i="1"/>
  <c r="AG433" i="1"/>
  <c r="AE433" i="1"/>
  <c r="AF433" i="1"/>
  <c r="S433" i="1"/>
  <c r="R433" i="1"/>
  <c r="O433" i="1"/>
  <c r="N433" i="1"/>
  <c r="M433" i="1"/>
  <c r="I433" i="1"/>
  <c r="H433" i="1"/>
  <c r="CO432" i="1"/>
  <c r="CN432" i="1"/>
  <c r="CM432" i="1"/>
  <c r="CL432" i="1"/>
  <c r="CK432" i="1"/>
  <c r="CJ432" i="1"/>
  <c r="CI432" i="1"/>
  <c r="CH432" i="1"/>
  <c r="CG432" i="1"/>
  <c r="BU432" i="1"/>
  <c r="BK432" i="1"/>
  <c r="BJ432" i="1"/>
  <c r="BI432" i="1"/>
  <c r="AN432" i="1"/>
  <c r="AM432" i="1"/>
  <c r="AK432" i="1"/>
  <c r="AJ432" i="1"/>
  <c r="AI432" i="1"/>
  <c r="AH432" i="1"/>
  <c r="AG432" i="1"/>
  <c r="AE432" i="1"/>
  <c r="AF432" i="1"/>
  <c r="S432" i="1"/>
  <c r="R432" i="1"/>
  <c r="O432" i="1"/>
  <c r="N432" i="1"/>
  <c r="M432" i="1"/>
  <c r="I432" i="1"/>
  <c r="H432" i="1"/>
  <c r="CO431" i="1"/>
  <c r="CN431" i="1"/>
  <c r="CM431" i="1"/>
  <c r="CL431" i="1"/>
  <c r="CK431" i="1"/>
  <c r="CJ431" i="1"/>
  <c r="CI431" i="1"/>
  <c r="CH431" i="1"/>
  <c r="CG431" i="1"/>
  <c r="BU431" i="1"/>
  <c r="BK431" i="1"/>
  <c r="BJ431" i="1"/>
  <c r="BI431" i="1"/>
  <c r="AN431" i="1"/>
  <c r="AM431" i="1"/>
  <c r="AK431" i="1"/>
  <c r="AJ431" i="1"/>
  <c r="AI431" i="1"/>
  <c r="AH431" i="1"/>
  <c r="AG431" i="1"/>
  <c r="AE431" i="1"/>
  <c r="AF431" i="1"/>
  <c r="S431" i="1"/>
  <c r="R431" i="1"/>
  <c r="O431" i="1"/>
  <c r="N431" i="1"/>
  <c r="M431" i="1"/>
  <c r="I431" i="1"/>
  <c r="H431" i="1"/>
  <c r="CO430" i="1"/>
  <c r="CN430" i="1"/>
  <c r="CM430" i="1"/>
  <c r="CL430" i="1"/>
  <c r="CK430" i="1"/>
  <c r="CJ430" i="1"/>
  <c r="CI430" i="1"/>
  <c r="CH430" i="1"/>
  <c r="CG430" i="1"/>
  <c r="BU430" i="1"/>
  <c r="BK430" i="1"/>
  <c r="BJ430" i="1"/>
  <c r="BI430" i="1"/>
  <c r="AN430" i="1"/>
  <c r="AM430" i="1"/>
  <c r="AK430" i="1"/>
  <c r="AJ430" i="1"/>
  <c r="AI430" i="1"/>
  <c r="AH430" i="1"/>
  <c r="AG430" i="1"/>
  <c r="AE430" i="1"/>
  <c r="AF430" i="1"/>
  <c r="S430" i="1"/>
  <c r="R430" i="1"/>
  <c r="O430" i="1"/>
  <c r="N430" i="1"/>
  <c r="M430" i="1"/>
  <c r="I430" i="1"/>
  <c r="H430" i="1"/>
  <c r="CO429" i="1"/>
  <c r="CN429" i="1"/>
  <c r="CM429" i="1"/>
  <c r="CL429" i="1"/>
  <c r="CK429" i="1"/>
  <c r="CJ429" i="1"/>
  <c r="CI429" i="1"/>
  <c r="CH429" i="1"/>
  <c r="CG429" i="1"/>
  <c r="BU429" i="1"/>
  <c r="BK429" i="1"/>
  <c r="BJ429" i="1"/>
  <c r="BI429" i="1"/>
  <c r="AN429" i="1"/>
  <c r="AM429" i="1"/>
  <c r="AK429" i="1"/>
  <c r="AJ429" i="1"/>
  <c r="AI429" i="1"/>
  <c r="AH429" i="1"/>
  <c r="AG429" i="1"/>
  <c r="AE429" i="1"/>
  <c r="AF429" i="1"/>
  <c r="S429" i="1"/>
  <c r="R429" i="1"/>
  <c r="O429" i="1"/>
  <c r="N429" i="1"/>
  <c r="M429" i="1"/>
  <c r="I429" i="1"/>
  <c r="H429" i="1"/>
  <c r="D429" i="1"/>
  <c r="CO428" i="1"/>
  <c r="CN428" i="1"/>
  <c r="CM428" i="1"/>
  <c r="CL428" i="1"/>
  <c r="CK428" i="1"/>
  <c r="CJ428" i="1"/>
  <c r="CI428" i="1"/>
  <c r="CH428" i="1"/>
  <c r="CG428" i="1"/>
  <c r="BK428" i="1"/>
  <c r="BJ428" i="1"/>
  <c r="BI428" i="1"/>
  <c r="AM428" i="1"/>
  <c r="AK428" i="1"/>
  <c r="AJ428" i="1"/>
  <c r="AI428" i="1"/>
  <c r="AH428" i="1"/>
  <c r="AG428" i="1"/>
  <c r="AE428" i="1"/>
  <c r="AF428" i="1"/>
  <c r="S428" i="1"/>
  <c r="O428" i="1"/>
  <c r="N428" i="1"/>
  <c r="M428" i="1"/>
  <c r="I428" i="1"/>
  <c r="H428" i="1"/>
  <c r="D428" i="1"/>
  <c r="CO427" i="1"/>
  <c r="CN427" i="1"/>
  <c r="CM427" i="1"/>
  <c r="CL427" i="1"/>
  <c r="CK427" i="1"/>
  <c r="CJ427" i="1"/>
  <c r="CI427" i="1"/>
  <c r="CH427" i="1"/>
  <c r="CG427" i="1"/>
  <c r="BK427" i="1"/>
  <c r="BJ427" i="1"/>
  <c r="BI427" i="1"/>
  <c r="AM427" i="1"/>
  <c r="AK427" i="1"/>
  <c r="AJ427" i="1"/>
  <c r="AI427" i="1"/>
  <c r="AH427" i="1"/>
  <c r="AG427" i="1"/>
  <c r="AE427" i="1"/>
  <c r="AF427" i="1"/>
  <c r="S427" i="1"/>
  <c r="O427" i="1"/>
  <c r="N427" i="1"/>
  <c r="M427" i="1"/>
  <c r="I427" i="1"/>
  <c r="H427" i="1"/>
  <c r="CO426" i="1"/>
  <c r="CN426" i="1"/>
  <c r="CM426" i="1"/>
  <c r="CL426" i="1"/>
  <c r="CK426" i="1"/>
  <c r="CJ426" i="1"/>
  <c r="CI426" i="1"/>
  <c r="CH426" i="1"/>
  <c r="CG426" i="1"/>
  <c r="BK426" i="1"/>
  <c r="BJ426" i="1"/>
  <c r="BI426" i="1"/>
  <c r="AM426" i="1"/>
  <c r="AK426" i="1"/>
  <c r="AJ426" i="1"/>
  <c r="AI426" i="1"/>
  <c r="AH426" i="1"/>
  <c r="AG426" i="1"/>
  <c r="AE426" i="1"/>
  <c r="AF426" i="1"/>
  <c r="S426" i="1"/>
  <c r="O426" i="1"/>
  <c r="N426" i="1"/>
  <c r="M426" i="1"/>
  <c r="I426" i="1"/>
  <c r="H426" i="1"/>
  <c r="BK425" i="1"/>
  <c r="BJ425" i="1"/>
  <c r="BI425" i="1"/>
  <c r="AM425" i="1"/>
  <c r="AK425" i="1"/>
  <c r="AJ425" i="1"/>
  <c r="AI425" i="1"/>
  <c r="AH425" i="1"/>
  <c r="AG425" i="1"/>
  <c r="AE425" i="1"/>
  <c r="AF425" i="1"/>
  <c r="S425" i="1"/>
  <c r="O425" i="1"/>
  <c r="N425" i="1"/>
  <c r="M425" i="1"/>
  <c r="I425" i="1"/>
  <c r="H425" i="1"/>
  <c r="BK424" i="1"/>
  <c r="BJ424" i="1"/>
  <c r="BI424" i="1"/>
  <c r="AM424" i="1"/>
  <c r="AK424" i="1"/>
  <c r="AJ424" i="1"/>
  <c r="AI424" i="1"/>
  <c r="AH424" i="1"/>
  <c r="AG424" i="1"/>
  <c r="AE424" i="1"/>
  <c r="AF424" i="1"/>
  <c r="S424" i="1"/>
  <c r="O424" i="1"/>
  <c r="N424" i="1"/>
  <c r="M424" i="1"/>
  <c r="I424" i="1"/>
  <c r="H424" i="1"/>
  <c r="CO423" i="1"/>
  <c r="CN423" i="1"/>
  <c r="CM423" i="1"/>
  <c r="CL423" i="1"/>
  <c r="CK423" i="1"/>
  <c r="CJ423" i="1"/>
  <c r="CI423" i="1"/>
  <c r="CH423" i="1"/>
  <c r="CG423" i="1"/>
  <c r="BK423" i="1"/>
  <c r="BJ423" i="1"/>
  <c r="BI423" i="1"/>
  <c r="AM423" i="1"/>
  <c r="AK423" i="1"/>
  <c r="AJ423" i="1"/>
  <c r="AI423" i="1"/>
  <c r="AH423" i="1"/>
  <c r="AG423" i="1"/>
  <c r="AE423" i="1"/>
  <c r="AF423" i="1"/>
  <c r="S423" i="1"/>
  <c r="O423" i="1"/>
  <c r="N423" i="1"/>
  <c r="M423" i="1"/>
  <c r="I423" i="1"/>
  <c r="H423" i="1"/>
  <c r="D412" i="1"/>
  <c r="D417" i="1"/>
  <c r="CO421" i="1"/>
  <c r="CN421" i="1"/>
  <c r="CM421" i="1"/>
  <c r="CL421" i="1"/>
  <c r="CK421" i="1"/>
  <c r="CJ421" i="1"/>
  <c r="CI421" i="1"/>
  <c r="CH421" i="1"/>
  <c r="CG421" i="1"/>
  <c r="BU421" i="1"/>
  <c r="BK421" i="1"/>
  <c r="BJ421" i="1"/>
  <c r="BI421" i="1"/>
  <c r="AN421" i="1"/>
  <c r="AM421" i="1"/>
  <c r="AK421" i="1"/>
  <c r="AJ421" i="1"/>
  <c r="AI421" i="1"/>
  <c r="AH421" i="1"/>
  <c r="AG421" i="1"/>
  <c r="AE421" i="1"/>
  <c r="AF421" i="1"/>
  <c r="S421" i="1"/>
  <c r="R421" i="1"/>
  <c r="O421" i="1"/>
  <c r="N421" i="1"/>
  <c r="M421" i="1"/>
  <c r="I421" i="1"/>
  <c r="H421" i="1"/>
  <c r="D411" i="1"/>
  <c r="D416" i="1"/>
  <c r="D421" i="1"/>
  <c r="CO420" i="1"/>
  <c r="CN420" i="1"/>
  <c r="CM420" i="1"/>
  <c r="CL420" i="1"/>
  <c r="CK420" i="1"/>
  <c r="CJ420" i="1"/>
  <c r="CI420" i="1"/>
  <c r="CH420" i="1"/>
  <c r="CG420" i="1"/>
  <c r="BU420" i="1"/>
  <c r="BK420" i="1"/>
  <c r="BJ420" i="1"/>
  <c r="BI420" i="1"/>
  <c r="AN420" i="1"/>
  <c r="AM420" i="1"/>
  <c r="AK420" i="1"/>
  <c r="AJ420" i="1"/>
  <c r="AI420" i="1"/>
  <c r="AH420" i="1"/>
  <c r="AG420" i="1"/>
  <c r="AE420" i="1"/>
  <c r="AF420" i="1"/>
  <c r="S420" i="1"/>
  <c r="R420" i="1"/>
  <c r="O420" i="1"/>
  <c r="N420" i="1"/>
  <c r="M420" i="1"/>
  <c r="I420" i="1"/>
  <c r="H420" i="1"/>
  <c r="D410" i="1"/>
  <c r="D415" i="1"/>
  <c r="D420" i="1"/>
  <c r="CO419" i="1"/>
  <c r="CN419" i="1"/>
  <c r="CM419" i="1"/>
  <c r="CL419" i="1"/>
  <c r="CK419" i="1"/>
  <c r="CJ419" i="1"/>
  <c r="CI419" i="1"/>
  <c r="CH419" i="1"/>
  <c r="CG419" i="1"/>
  <c r="BU419" i="1"/>
  <c r="BK419" i="1"/>
  <c r="BJ419" i="1"/>
  <c r="BI419" i="1"/>
  <c r="AN419" i="1"/>
  <c r="AM419" i="1"/>
  <c r="AK419" i="1"/>
  <c r="AJ419" i="1"/>
  <c r="AI419" i="1"/>
  <c r="AH419" i="1"/>
  <c r="AG419" i="1"/>
  <c r="AE419" i="1"/>
  <c r="AF419" i="1"/>
  <c r="S419" i="1"/>
  <c r="R419" i="1"/>
  <c r="O419" i="1"/>
  <c r="N419" i="1"/>
  <c r="M419" i="1"/>
  <c r="I419" i="1"/>
  <c r="H419" i="1"/>
  <c r="D409" i="1"/>
  <c r="D414" i="1"/>
  <c r="D419" i="1"/>
  <c r="CO418" i="1"/>
  <c r="CN418" i="1"/>
  <c r="CM418" i="1"/>
  <c r="CL418" i="1"/>
  <c r="CK418" i="1"/>
  <c r="CJ418" i="1"/>
  <c r="CI418" i="1"/>
  <c r="CH418" i="1"/>
  <c r="CG418" i="1"/>
  <c r="BU418" i="1"/>
  <c r="BK418" i="1"/>
  <c r="BJ418" i="1"/>
  <c r="BI418" i="1"/>
  <c r="AN418" i="1"/>
  <c r="AM418" i="1"/>
  <c r="AK418" i="1"/>
  <c r="AJ418" i="1"/>
  <c r="AI418" i="1"/>
  <c r="AH418" i="1"/>
  <c r="AG418" i="1"/>
  <c r="AE418" i="1"/>
  <c r="AF418" i="1"/>
  <c r="S418" i="1"/>
  <c r="R418" i="1"/>
  <c r="O418" i="1"/>
  <c r="N418" i="1"/>
  <c r="M418" i="1"/>
  <c r="I418" i="1"/>
  <c r="H418" i="1"/>
  <c r="D408" i="1"/>
  <c r="D413" i="1"/>
  <c r="D418" i="1"/>
  <c r="CO417" i="1"/>
  <c r="CN417" i="1"/>
  <c r="CM417" i="1"/>
  <c r="CL417" i="1"/>
  <c r="CK417" i="1"/>
  <c r="CJ417" i="1"/>
  <c r="CI417" i="1"/>
  <c r="CH417" i="1"/>
  <c r="CG417" i="1"/>
  <c r="BU417" i="1"/>
  <c r="BK417" i="1"/>
  <c r="BJ417" i="1"/>
  <c r="BI417" i="1"/>
  <c r="AM417" i="1"/>
  <c r="AK417" i="1"/>
  <c r="AJ417" i="1"/>
  <c r="AI417" i="1"/>
  <c r="AH417" i="1"/>
  <c r="AG417" i="1"/>
  <c r="AE417" i="1"/>
  <c r="AF417" i="1"/>
  <c r="S417" i="1"/>
  <c r="R417" i="1"/>
  <c r="O417" i="1"/>
  <c r="N417" i="1"/>
  <c r="M417" i="1"/>
  <c r="I417" i="1"/>
  <c r="H417" i="1"/>
  <c r="BK416" i="1"/>
  <c r="BJ416" i="1"/>
  <c r="BI416" i="1"/>
  <c r="AM416" i="1"/>
  <c r="AK416" i="1"/>
  <c r="AJ416" i="1"/>
  <c r="AI416" i="1"/>
  <c r="AH416" i="1"/>
  <c r="AG416" i="1"/>
  <c r="AE416" i="1"/>
  <c r="AF416" i="1"/>
  <c r="S416" i="1"/>
  <c r="O416" i="1"/>
  <c r="N416" i="1"/>
  <c r="M416" i="1"/>
  <c r="I416" i="1"/>
  <c r="H416" i="1"/>
  <c r="CO415" i="1"/>
  <c r="CN415" i="1"/>
  <c r="CM415" i="1"/>
  <c r="CL415" i="1"/>
  <c r="CK415" i="1"/>
  <c r="CJ415" i="1"/>
  <c r="CI415" i="1"/>
  <c r="CH415" i="1"/>
  <c r="CG415" i="1"/>
  <c r="BU415" i="1"/>
  <c r="BK415" i="1"/>
  <c r="BJ415" i="1"/>
  <c r="BI415" i="1"/>
  <c r="AN415" i="1"/>
  <c r="AM415" i="1"/>
  <c r="AK415" i="1"/>
  <c r="AJ415" i="1"/>
  <c r="AI415" i="1"/>
  <c r="AH415" i="1"/>
  <c r="AG415" i="1"/>
  <c r="AE415" i="1"/>
  <c r="AF415" i="1"/>
  <c r="S415" i="1"/>
  <c r="R415" i="1"/>
  <c r="O415" i="1"/>
  <c r="N415" i="1"/>
  <c r="M415" i="1"/>
  <c r="I415" i="1"/>
  <c r="H415" i="1"/>
  <c r="CO414" i="1"/>
  <c r="CN414" i="1"/>
  <c r="CM414" i="1"/>
  <c r="CL414" i="1"/>
  <c r="CK414" i="1"/>
  <c r="CJ414" i="1"/>
  <c r="CI414" i="1"/>
  <c r="CH414" i="1"/>
  <c r="CG414" i="1"/>
  <c r="BU414" i="1"/>
  <c r="BK414" i="1"/>
  <c r="BJ414" i="1"/>
  <c r="BI414" i="1"/>
  <c r="AN414" i="1"/>
  <c r="AM414" i="1"/>
  <c r="AK414" i="1"/>
  <c r="AJ414" i="1"/>
  <c r="AI414" i="1"/>
  <c r="AH414" i="1"/>
  <c r="AG414" i="1"/>
  <c r="AE414" i="1"/>
  <c r="AF414" i="1"/>
  <c r="S414" i="1"/>
  <c r="R414" i="1"/>
  <c r="O414" i="1"/>
  <c r="N414" i="1"/>
  <c r="M414" i="1"/>
  <c r="I414" i="1"/>
  <c r="H414" i="1"/>
  <c r="CO413" i="1"/>
  <c r="CN413" i="1"/>
  <c r="CM413" i="1"/>
  <c r="CL413" i="1"/>
  <c r="CK413" i="1"/>
  <c r="CJ413" i="1"/>
  <c r="CI413" i="1"/>
  <c r="CH413" i="1"/>
  <c r="CG413" i="1"/>
  <c r="BU413" i="1"/>
  <c r="BK413" i="1"/>
  <c r="BJ413" i="1"/>
  <c r="BI413" i="1"/>
  <c r="AN413" i="1"/>
  <c r="AM413" i="1"/>
  <c r="AK413" i="1"/>
  <c r="AJ413" i="1"/>
  <c r="AI413" i="1"/>
  <c r="AH413" i="1"/>
  <c r="AG413" i="1"/>
  <c r="AE413" i="1"/>
  <c r="AF413" i="1"/>
  <c r="S413" i="1"/>
  <c r="R413" i="1"/>
  <c r="O413" i="1"/>
  <c r="N413" i="1"/>
  <c r="M413" i="1"/>
  <c r="I413" i="1"/>
  <c r="H413" i="1"/>
  <c r="BK412" i="1"/>
  <c r="BJ412" i="1"/>
  <c r="BI412" i="1"/>
  <c r="AM412" i="1"/>
  <c r="AK412" i="1"/>
  <c r="AJ412" i="1"/>
  <c r="AI412" i="1"/>
  <c r="AH412" i="1"/>
  <c r="AG412" i="1"/>
  <c r="AE412" i="1"/>
  <c r="AF412" i="1"/>
  <c r="S412" i="1"/>
  <c r="O412" i="1"/>
  <c r="N412" i="1"/>
  <c r="M412" i="1"/>
  <c r="I412" i="1"/>
  <c r="H412" i="1"/>
  <c r="BK411" i="1"/>
  <c r="BJ411" i="1"/>
  <c r="BI411" i="1"/>
  <c r="AM411" i="1"/>
  <c r="AK411" i="1"/>
  <c r="AJ411" i="1"/>
  <c r="AI411" i="1"/>
  <c r="AH411" i="1"/>
  <c r="AG411" i="1"/>
  <c r="AE411" i="1"/>
  <c r="AF411" i="1"/>
  <c r="S411" i="1"/>
  <c r="O411" i="1"/>
  <c r="N411" i="1"/>
  <c r="M411" i="1"/>
  <c r="I411" i="1"/>
  <c r="H411" i="1"/>
  <c r="CO410" i="1"/>
  <c r="CN410" i="1"/>
  <c r="CM410" i="1"/>
  <c r="CL410" i="1"/>
  <c r="CK410" i="1"/>
  <c r="CJ410" i="1"/>
  <c r="CI410" i="1"/>
  <c r="CH410" i="1"/>
  <c r="CG410" i="1"/>
  <c r="BU410" i="1"/>
  <c r="BK410" i="1"/>
  <c r="BJ410" i="1"/>
  <c r="BI410" i="1"/>
  <c r="AN410" i="1"/>
  <c r="AM410" i="1"/>
  <c r="AK410" i="1"/>
  <c r="AJ410" i="1"/>
  <c r="AI410" i="1"/>
  <c r="AH410" i="1"/>
  <c r="AG410" i="1"/>
  <c r="AE410" i="1"/>
  <c r="AF410" i="1"/>
  <c r="S410" i="1"/>
  <c r="R410" i="1"/>
  <c r="O410" i="1"/>
  <c r="N410" i="1"/>
  <c r="M410" i="1"/>
  <c r="I410" i="1"/>
  <c r="H410" i="1"/>
  <c r="CO409" i="1"/>
  <c r="CN409" i="1"/>
  <c r="CM409" i="1"/>
  <c r="CL409" i="1"/>
  <c r="CK409" i="1"/>
  <c r="CJ409" i="1"/>
  <c r="CI409" i="1"/>
  <c r="CH409" i="1"/>
  <c r="CG409" i="1"/>
  <c r="BU409" i="1"/>
  <c r="BK409" i="1"/>
  <c r="BJ409" i="1"/>
  <c r="BI409" i="1"/>
  <c r="AN409" i="1"/>
  <c r="AM409" i="1"/>
  <c r="AK409" i="1"/>
  <c r="AJ409" i="1"/>
  <c r="AI409" i="1"/>
  <c r="AH409" i="1"/>
  <c r="AG409" i="1"/>
  <c r="AE409" i="1"/>
  <c r="AF409" i="1"/>
  <c r="S409" i="1"/>
  <c r="R409" i="1"/>
  <c r="O409" i="1"/>
  <c r="N409" i="1"/>
  <c r="M409" i="1"/>
  <c r="I409" i="1"/>
  <c r="H409" i="1"/>
  <c r="CO408" i="1"/>
  <c r="CN408" i="1"/>
  <c r="CM408" i="1"/>
  <c r="CL408" i="1"/>
  <c r="CK408" i="1"/>
  <c r="CJ408" i="1"/>
  <c r="CI408" i="1"/>
  <c r="CH408" i="1"/>
  <c r="CG408" i="1"/>
  <c r="BK408" i="1"/>
  <c r="BJ408" i="1"/>
  <c r="BI408" i="1"/>
  <c r="AM408" i="1"/>
  <c r="AK408" i="1"/>
  <c r="AJ408" i="1"/>
  <c r="AI408" i="1"/>
  <c r="AH408" i="1"/>
  <c r="AG408" i="1"/>
  <c r="AE408" i="1"/>
  <c r="AF408" i="1"/>
  <c r="S408" i="1"/>
  <c r="O408" i="1"/>
  <c r="N408" i="1"/>
  <c r="M408" i="1"/>
  <c r="I408" i="1"/>
  <c r="H408" i="1"/>
  <c r="CO405" i="1"/>
  <c r="CN405" i="1"/>
  <c r="CM405" i="1"/>
  <c r="CL405" i="1"/>
  <c r="CK405" i="1"/>
  <c r="CJ405" i="1"/>
  <c r="CI405" i="1"/>
  <c r="CH405" i="1"/>
  <c r="CG405" i="1"/>
  <c r="BK405" i="1"/>
  <c r="BJ405" i="1"/>
  <c r="BI405" i="1"/>
  <c r="AM405" i="1"/>
  <c r="AK405" i="1"/>
  <c r="AJ405" i="1"/>
  <c r="AI405" i="1"/>
  <c r="AH405" i="1"/>
  <c r="AG405" i="1"/>
  <c r="AE405" i="1"/>
  <c r="AF405" i="1"/>
  <c r="S405" i="1"/>
  <c r="O405" i="1"/>
  <c r="N405" i="1"/>
  <c r="M405" i="1"/>
  <c r="I405" i="1"/>
  <c r="H405" i="1"/>
  <c r="CO403" i="1"/>
  <c r="CN403" i="1"/>
  <c r="CM403" i="1"/>
  <c r="CL403" i="1"/>
  <c r="CK403" i="1"/>
  <c r="CJ403" i="1"/>
  <c r="CI403" i="1"/>
  <c r="CH403" i="1"/>
  <c r="CG403" i="1"/>
  <c r="BK403" i="1"/>
  <c r="BJ403" i="1"/>
  <c r="BI403" i="1"/>
  <c r="AM403" i="1"/>
  <c r="AK403" i="1"/>
  <c r="AJ403" i="1"/>
  <c r="AI403" i="1"/>
  <c r="AH403" i="1"/>
  <c r="AG403" i="1"/>
  <c r="AE403" i="1"/>
  <c r="AF403" i="1"/>
  <c r="S403" i="1"/>
  <c r="O403" i="1"/>
  <c r="N403" i="1"/>
  <c r="M403" i="1"/>
  <c r="I403" i="1"/>
  <c r="H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3" i="1"/>
  <c r="AM402" i="1"/>
  <c r="AK402" i="1"/>
  <c r="AJ402" i="1"/>
  <c r="AI402" i="1"/>
  <c r="AH402" i="1"/>
  <c r="AG402" i="1"/>
  <c r="S402" i="1"/>
  <c r="N402" i="1"/>
  <c r="M402" i="1"/>
  <c r="I402" i="1"/>
  <c r="AM401" i="1"/>
  <c r="AK401" i="1"/>
  <c r="AJ401" i="1"/>
  <c r="AI401" i="1"/>
  <c r="AH401" i="1"/>
  <c r="AG401" i="1"/>
  <c r="S401" i="1"/>
  <c r="N401" i="1"/>
  <c r="M401" i="1"/>
  <c r="I401" i="1"/>
  <c r="AM400" i="1"/>
  <c r="AK400" i="1"/>
  <c r="AJ400" i="1"/>
  <c r="AI400" i="1"/>
  <c r="AH400" i="1"/>
  <c r="AG400" i="1"/>
  <c r="S400" i="1"/>
  <c r="N400" i="1"/>
  <c r="M400" i="1"/>
  <c r="I400" i="1"/>
  <c r="AM399" i="1"/>
  <c r="AK399" i="1"/>
  <c r="AJ399" i="1"/>
  <c r="AI399" i="1"/>
  <c r="AH399" i="1"/>
  <c r="AG399" i="1"/>
  <c r="S399" i="1"/>
  <c r="N399" i="1"/>
  <c r="M399" i="1"/>
  <c r="I399" i="1"/>
  <c r="AM398" i="1"/>
  <c r="AK398" i="1"/>
  <c r="AJ398" i="1"/>
  <c r="AI398" i="1"/>
  <c r="AH398" i="1"/>
  <c r="AG398" i="1"/>
  <c r="S398" i="1"/>
  <c r="N398" i="1"/>
  <c r="M398" i="1"/>
  <c r="I398" i="1"/>
  <c r="AM397" i="1"/>
  <c r="AK397" i="1"/>
  <c r="AJ397" i="1"/>
  <c r="AI397" i="1"/>
  <c r="AH397" i="1"/>
  <c r="AG397" i="1"/>
  <c r="S397" i="1"/>
  <c r="N397" i="1"/>
  <c r="M397" i="1"/>
  <c r="I397" i="1"/>
  <c r="AM396" i="1"/>
  <c r="AK396" i="1"/>
  <c r="AJ396" i="1"/>
  <c r="AI396" i="1"/>
  <c r="AH396" i="1"/>
  <c r="AG396" i="1"/>
  <c r="S396" i="1"/>
  <c r="N396" i="1"/>
  <c r="M396" i="1"/>
  <c r="I396" i="1"/>
  <c r="AM395" i="1"/>
  <c r="AK395" i="1"/>
  <c r="AJ395" i="1"/>
  <c r="AI395" i="1"/>
  <c r="AH395" i="1"/>
  <c r="AG395" i="1"/>
  <c r="S395" i="1"/>
  <c r="N395" i="1"/>
  <c r="M395" i="1"/>
  <c r="I395" i="1"/>
  <c r="AM394" i="1"/>
  <c r="AK394" i="1"/>
  <c r="AJ394" i="1"/>
  <c r="AI394" i="1"/>
  <c r="AH394" i="1"/>
  <c r="AG394" i="1"/>
  <c r="S394" i="1"/>
  <c r="N394" i="1"/>
  <c r="M394" i="1"/>
  <c r="I394" i="1"/>
  <c r="AM393" i="1"/>
  <c r="AK393" i="1"/>
  <c r="AJ393" i="1"/>
  <c r="AI393" i="1"/>
  <c r="AH393" i="1"/>
  <c r="AG393" i="1"/>
  <c r="S393" i="1"/>
  <c r="N393" i="1"/>
  <c r="M393" i="1"/>
  <c r="I393" i="1"/>
  <c r="AM392" i="1"/>
  <c r="AK392" i="1"/>
  <c r="AJ392" i="1"/>
  <c r="AI392" i="1"/>
  <c r="AH392" i="1"/>
  <c r="AG392" i="1"/>
  <c r="S392" i="1"/>
  <c r="N392" i="1"/>
  <c r="M392" i="1"/>
  <c r="I392" i="1"/>
  <c r="AM391" i="1"/>
  <c r="AK391" i="1"/>
  <c r="AJ391" i="1"/>
  <c r="AI391" i="1"/>
  <c r="AH391" i="1"/>
  <c r="AG391" i="1"/>
  <c r="S391" i="1"/>
  <c r="N391" i="1"/>
  <c r="M391" i="1"/>
  <c r="I391" i="1"/>
  <c r="AM390" i="1"/>
  <c r="AK390" i="1"/>
  <c r="AJ390" i="1"/>
  <c r="AI390" i="1"/>
  <c r="AH390" i="1"/>
  <c r="AG390" i="1"/>
  <c r="S390" i="1"/>
  <c r="N390" i="1"/>
  <c r="M390" i="1"/>
  <c r="I390" i="1"/>
  <c r="AM389" i="1"/>
  <c r="AK389" i="1"/>
  <c r="AJ389" i="1"/>
  <c r="AI389" i="1"/>
  <c r="AH389" i="1"/>
  <c r="AG389" i="1"/>
  <c r="S389" i="1"/>
  <c r="N389" i="1"/>
  <c r="M389" i="1"/>
  <c r="I389" i="1"/>
  <c r="AM388" i="1"/>
  <c r="AK388" i="1"/>
  <c r="AJ388" i="1"/>
  <c r="AI388" i="1"/>
  <c r="AH388" i="1"/>
  <c r="AG388" i="1"/>
  <c r="S388" i="1"/>
  <c r="N388" i="1"/>
  <c r="M388" i="1"/>
  <c r="I388" i="1"/>
  <c r="AM387" i="1"/>
  <c r="AK387" i="1"/>
  <c r="AJ387" i="1"/>
  <c r="AI387" i="1"/>
  <c r="AH387" i="1"/>
  <c r="AG387" i="1"/>
  <c r="S387" i="1"/>
  <c r="N387" i="1"/>
  <c r="M387" i="1"/>
  <c r="I387" i="1"/>
  <c r="AM386" i="1"/>
  <c r="AK386" i="1"/>
  <c r="AJ386" i="1"/>
  <c r="AI386" i="1"/>
  <c r="AH386" i="1"/>
  <c r="AG386" i="1"/>
  <c r="S386" i="1"/>
  <c r="N386" i="1"/>
  <c r="M386" i="1"/>
  <c r="I386" i="1"/>
  <c r="AM385" i="1"/>
  <c r="AK385" i="1"/>
  <c r="AJ385" i="1"/>
  <c r="AI385" i="1"/>
  <c r="AH385" i="1"/>
  <c r="AG385" i="1"/>
  <c r="S385" i="1"/>
  <c r="N385" i="1"/>
  <c r="M385" i="1"/>
  <c r="I385" i="1"/>
  <c r="AM384" i="1"/>
  <c r="AK384" i="1"/>
  <c r="AJ384" i="1"/>
  <c r="AI384" i="1"/>
  <c r="AH384" i="1"/>
  <c r="AG384" i="1"/>
  <c r="S384" i="1"/>
  <c r="N384" i="1"/>
  <c r="M384" i="1"/>
  <c r="I384" i="1"/>
  <c r="AM383" i="1"/>
  <c r="AK383" i="1"/>
  <c r="AJ383" i="1"/>
  <c r="AI383" i="1"/>
  <c r="AH383" i="1"/>
  <c r="AG383" i="1"/>
  <c r="S383" i="1"/>
  <c r="N383" i="1"/>
  <c r="M383" i="1"/>
  <c r="I383" i="1"/>
  <c r="AM382" i="1"/>
  <c r="AK382" i="1"/>
  <c r="AJ382" i="1"/>
  <c r="AI382" i="1"/>
  <c r="AH382" i="1"/>
  <c r="AG382" i="1"/>
  <c r="S382" i="1"/>
  <c r="N382" i="1"/>
  <c r="M382" i="1"/>
  <c r="I382" i="1"/>
  <c r="AM381" i="1"/>
  <c r="AK381" i="1"/>
  <c r="AJ381" i="1"/>
  <c r="AI381" i="1"/>
  <c r="AH381" i="1"/>
  <c r="AG381" i="1"/>
  <c r="S381" i="1"/>
  <c r="N381" i="1"/>
  <c r="M381" i="1"/>
  <c r="I381" i="1"/>
  <c r="AM380" i="1"/>
  <c r="AK380" i="1"/>
  <c r="AJ380" i="1"/>
  <c r="AI380" i="1"/>
  <c r="AH380" i="1"/>
  <c r="AG380" i="1"/>
  <c r="S380" i="1"/>
  <c r="N380" i="1"/>
  <c r="M380" i="1"/>
  <c r="I380" i="1"/>
  <c r="AM379" i="1"/>
  <c r="AK379" i="1"/>
  <c r="AJ379" i="1"/>
  <c r="AI379" i="1"/>
  <c r="AH379" i="1"/>
  <c r="AG379" i="1"/>
  <c r="S379" i="1"/>
  <c r="N379" i="1"/>
  <c r="M379" i="1"/>
  <c r="I379" i="1"/>
  <c r="AM378" i="1"/>
  <c r="AK378" i="1"/>
  <c r="AJ378" i="1"/>
  <c r="AI378" i="1"/>
  <c r="AH378" i="1"/>
  <c r="AG378" i="1"/>
  <c r="S378" i="1"/>
  <c r="N378" i="1"/>
  <c r="M378" i="1"/>
  <c r="I378" i="1"/>
  <c r="AM377" i="1"/>
  <c r="AK377" i="1"/>
  <c r="AJ377" i="1"/>
  <c r="AI377" i="1"/>
  <c r="AH377" i="1"/>
  <c r="AG377" i="1"/>
  <c r="S377" i="1"/>
  <c r="N377" i="1"/>
  <c r="M377" i="1"/>
  <c r="I377" i="1"/>
  <c r="AM376" i="1"/>
  <c r="AK376" i="1"/>
  <c r="AJ376" i="1"/>
  <c r="AI376" i="1"/>
  <c r="AH376" i="1"/>
  <c r="AG376" i="1"/>
  <c r="S376" i="1"/>
  <c r="N376" i="1"/>
  <c r="M376" i="1"/>
  <c r="I376" i="1"/>
  <c r="AM375" i="1"/>
  <c r="AK375" i="1"/>
  <c r="AJ375" i="1"/>
  <c r="AI375" i="1"/>
  <c r="AH375" i="1"/>
  <c r="AG375" i="1"/>
  <c r="S375" i="1"/>
  <c r="N375" i="1"/>
  <c r="M375" i="1"/>
  <c r="I375" i="1"/>
  <c r="AM374" i="1"/>
  <c r="AK374" i="1"/>
  <c r="AJ374" i="1"/>
  <c r="AI374" i="1"/>
  <c r="AH374" i="1"/>
  <c r="AG374" i="1"/>
  <c r="S374" i="1"/>
  <c r="N374" i="1"/>
  <c r="M374" i="1"/>
  <c r="I374" i="1"/>
  <c r="AM373" i="1"/>
  <c r="AK373" i="1"/>
  <c r="AJ373" i="1"/>
  <c r="AI373" i="1"/>
  <c r="AH373" i="1"/>
  <c r="AG373" i="1"/>
  <c r="S373" i="1"/>
  <c r="N373" i="1"/>
  <c r="M373" i="1"/>
  <c r="I373" i="1"/>
  <c r="AM372" i="1"/>
  <c r="AK372" i="1"/>
  <c r="AJ372" i="1"/>
  <c r="AI372" i="1"/>
  <c r="AH372" i="1"/>
  <c r="AG372" i="1"/>
  <c r="S372" i="1"/>
  <c r="N372" i="1"/>
  <c r="M372" i="1"/>
  <c r="I372" i="1"/>
  <c r="AM371" i="1"/>
  <c r="AK371" i="1"/>
  <c r="AJ371" i="1"/>
  <c r="AI371" i="1"/>
  <c r="AH371" i="1"/>
  <c r="AG371" i="1"/>
  <c r="S371" i="1"/>
  <c r="N371" i="1"/>
  <c r="M371" i="1"/>
  <c r="I371" i="1"/>
  <c r="AM370" i="1"/>
  <c r="AK370" i="1"/>
  <c r="AJ370" i="1"/>
  <c r="AI370" i="1"/>
  <c r="AH370" i="1"/>
  <c r="AG370" i="1"/>
  <c r="S370" i="1"/>
  <c r="N370" i="1"/>
  <c r="M370" i="1"/>
  <c r="I370" i="1"/>
  <c r="AM369" i="1"/>
  <c r="AK369" i="1"/>
  <c r="AJ369" i="1"/>
  <c r="AI369" i="1"/>
  <c r="AH369" i="1"/>
  <c r="AG369" i="1"/>
  <c r="S369" i="1"/>
  <c r="N369" i="1"/>
  <c r="M369" i="1"/>
  <c r="I369" i="1"/>
  <c r="AM368" i="1"/>
  <c r="AK368" i="1"/>
  <c r="AJ368" i="1"/>
  <c r="AI368" i="1"/>
  <c r="AH368" i="1"/>
  <c r="AG368" i="1"/>
  <c r="S368" i="1"/>
  <c r="N368" i="1"/>
  <c r="M368" i="1"/>
  <c r="I368" i="1"/>
  <c r="AM367" i="1"/>
  <c r="AK367" i="1"/>
  <c r="AJ367" i="1"/>
  <c r="AI367" i="1"/>
  <c r="AH367" i="1"/>
  <c r="AG367" i="1"/>
  <c r="S367" i="1"/>
  <c r="N367" i="1"/>
  <c r="M367" i="1"/>
  <c r="I367" i="1"/>
  <c r="AM366" i="1"/>
  <c r="AK366" i="1"/>
  <c r="AJ366" i="1"/>
  <c r="AI366" i="1"/>
  <c r="AH366" i="1"/>
  <c r="AG366" i="1"/>
  <c r="S366" i="1"/>
  <c r="N366" i="1"/>
  <c r="M366" i="1"/>
  <c r="I366" i="1"/>
  <c r="AM365" i="1"/>
  <c r="AK365" i="1"/>
  <c r="AJ365" i="1"/>
  <c r="AI365" i="1"/>
  <c r="AH365" i="1"/>
  <c r="AG365" i="1"/>
  <c r="S365" i="1"/>
  <c r="N365" i="1"/>
  <c r="M365" i="1"/>
  <c r="I365" i="1"/>
  <c r="AM364" i="1"/>
  <c r="AK364" i="1"/>
  <c r="AJ364" i="1"/>
  <c r="AI364" i="1"/>
  <c r="AH364" i="1"/>
  <c r="AG364" i="1"/>
  <c r="S364" i="1"/>
  <c r="N364" i="1"/>
  <c r="M364" i="1"/>
  <c r="I364" i="1"/>
  <c r="AM363" i="1"/>
  <c r="AK363" i="1"/>
  <c r="AJ363" i="1"/>
  <c r="AI363" i="1"/>
  <c r="AH363" i="1"/>
  <c r="AG363" i="1"/>
  <c r="S363" i="1"/>
  <c r="N363" i="1"/>
  <c r="M363" i="1"/>
  <c r="I363" i="1"/>
  <c r="AM362" i="1"/>
  <c r="AK362" i="1"/>
  <c r="AJ362" i="1"/>
  <c r="AI362" i="1"/>
  <c r="AH362" i="1"/>
  <c r="AG362" i="1"/>
  <c r="S362" i="1"/>
  <c r="N362" i="1"/>
  <c r="M362" i="1"/>
  <c r="I362" i="1"/>
  <c r="AM361" i="1"/>
  <c r="AK361" i="1"/>
  <c r="AJ361" i="1"/>
  <c r="AI361" i="1"/>
  <c r="AH361" i="1"/>
  <c r="AG361" i="1"/>
  <c r="S361" i="1"/>
  <c r="N361" i="1"/>
  <c r="M361" i="1"/>
  <c r="I361" i="1"/>
  <c r="AM360" i="1"/>
  <c r="AK360" i="1"/>
  <c r="AJ360" i="1"/>
  <c r="AI360" i="1"/>
  <c r="AH360" i="1"/>
  <c r="AG360" i="1"/>
  <c r="S360" i="1"/>
  <c r="N360" i="1"/>
  <c r="M360" i="1"/>
  <c r="I360" i="1"/>
  <c r="AM359" i="1"/>
  <c r="AK359" i="1"/>
  <c r="AJ359" i="1"/>
  <c r="AI359" i="1"/>
  <c r="AH359" i="1"/>
  <c r="AG359" i="1"/>
  <c r="S359" i="1"/>
  <c r="N359" i="1"/>
  <c r="M359" i="1"/>
  <c r="I359" i="1"/>
  <c r="AM358" i="1"/>
  <c r="AK358" i="1"/>
  <c r="AJ358" i="1"/>
  <c r="AI358" i="1"/>
  <c r="AH358" i="1"/>
  <c r="AG358" i="1"/>
  <c r="S358" i="1"/>
  <c r="N358" i="1"/>
  <c r="M358" i="1"/>
  <c r="I358" i="1"/>
  <c r="AM357" i="1"/>
  <c r="AK357" i="1"/>
  <c r="AJ357" i="1"/>
  <c r="AI357" i="1"/>
  <c r="AH357" i="1"/>
  <c r="AG357" i="1"/>
  <c r="S357" i="1"/>
  <c r="N357" i="1"/>
  <c r="M357" i="1"/>
  <c r="I357" i="1"/>
  <c r="AM356" i="1"/>
  <c r="AK356" i="1"/>
  <c r="AJ356" i="1"/>
  <c r="AI356" i="1"/>
  <c r="AH356" i="1"/>
  <c r="AG356" i="1"/>
  <c r="S356" i="1"/>
  <c r="N356" i="1"/>
  <c r="M356" i="1"/>
  <c r="I356" i="1"/>
  <c r="AM355" i="1"/>
  <c r="AK355" i="1"/>
  <c r="AJ355" i="1"/>
  <c r="AI355" i="1"/>
  <c r="AH355" i="1"/>
  <c r="AG355" i="1"/>
  <c r="S355" i="1"/>
  <c r="N355" i="1"/>
  <c r="M355" i="1"/>
  <c r="I355" i="1"/>
  <c r="AM354" i="1"/>
  <c r="AK354" i="1"/>
  <c r="AJ354" i="1"/>
  <c r="AI354" i="1"/>
  <c r="AH354" i="1"/>
  <c r="AG354" i="1"/>
  <c r="S354" i="1"/>
  <c r="N354" i="1"/>
  <c r="M354" i="1"/>
  <c r="I354" i="1"/>
  <c r="AM353" i="1"/>
  <c r="AK353" i="1"/>
  <c r="AJ353" i="1"/>
  <c r="AI353" i="1"/>
  <c r="AH353" i="1"/>
  <c r="AG353" i="1"/>
  <c r="S353" i="1"/>
  <c r="N353" i="1"/>
  <c r="M353" i="1"/>
  <c r="I353" i="1"/>
  <c r="AM352" i="1"/>
  <c r="AK352" i="1"/>
  <c r="AJ352" i="1"/>
  <c r="AI352" i="1"/>
  <c r="AH352" i="1"/>
  <c r="AG352" i="1"/>
  <c r="S352" i="1"/>
  <c r="N352" i="1"/>
  <c r="M352" i="1"/>
  <c r="I352" i="1"/>
  <c r="AM351" i="1"/>
  <c r="AK351" i="1"/>
  <c r="AJ351" i="1"/>
  <c r="AI351" i="1"/>
  <c r="AH351" i="1"/>
  <c r="AG351" i="1"/>
  <c r="S351" i="1"/>
  <c r="N351" i="1"/>
  <c r="M351" i="1"/>
  <c r="I351" i="1"/>
  <c r="AM350" i="1"/>
  <c r="AK350" i="1"/>
  <c r="AJ350" i="1"/>
  <c r="AI350" i="1"/>
  <c r="AH350" i="1"/>
  <c r="AG350" i="1"/>
  <c r="S350" i="1"/>
  <c r="N350" i="1"/>
  <c r="M350" i="1"/>
  <c r="I350" i="1"/>
  <c r="AM349" i="1"/>
  <c r="AK349" i="1"/>
  <c r="AJ349" i="1"/>
  <c r="AI349" i="1"/>
  <c r="AH349" i="1"/>
  <c r="AG349" i="1"/>
  <c r="S349" i="1"/>
  <c r="N349" i="1"/>
  <c r="M349" i="1"/>
  <c r="I349" i="1"/>
  <c r="AM348" i="1"/>
  <c r="AK348" i="1"/>
  <c r="AJ348" i="1"/>
  <c r="AI348" i="1"/>
  <c r="AH348" i="1"/>
  <c r="AG348" i="1"/>
  <c r="S348" i="1"/>
  <c r="N348" i="1"/>
  <c r="M348" i="1"/>
  <c r="I348" i="1"/>
  <c r="AM347" i="1"/>
  <c r="AK347" i="1"/>
  <c r="AJ347" i="1"/>
  <c r="AI347" i="1"/>
  <c r="AH347" i="1"/>
  <c r="AG347" i="1"/>
  <c r="S347" i="1"/>
  <c r="N347" i="1"/>
  <c r="M347" i="1"/>
  <c r="I347" i="1"/>
  <c r="AM346" i="1"/>
  <c r="AK346" i="1"/>
  <c r="AJ346" i="1"/>
  <c r="AI346" i="1"/>
  <c r="AH346" i="1"/>
  <c r="AG346" i="1"/>
  <c r="S346" i="1"/>
  <c r="N346" i="1"/>
  <c r="M346" i="1"/>
  <c r="I346" i="1"/>
  <c r="AM345" i="1"/>
  <c r="AK345" i="1"/>
  <c r="AJ345" i="1"/>
  <c r="AI345" i="1"/>
  <c r="AH345" i="1"/>
  <c r="AG345" i="1"/>
  <c r="S345" i="1"/>
  <c r="N345" i="1"/>
  <c r="M345" i="1"/>
  <c r="I345" i="1"/>
  <c r="AM344" i="1"/>
  <c r="AK344" i="1"/>
  <c r="AJ344" i="1"/>
  <c r="AI344" i="1"/>
  <c r="AH344" i="1"/>
  <c r="AG344" i="1"/>
  <c r="S344" i="1"/>
  <c r="N344" i="1"/>
  <c r="M344" i="1"/>
  <c r="I344" i="1"/>
  <c r="AM343" i="1"/>
  <c r="AK343" i="1"/>
  <c r="AJ343" i="1"/>
  <c r="AI343" i="1"/>
  <c r="AH343" i="1"/>
  <c r="AG343" i="1"/>
  <c r="S343" i="1"/>
  <c r="N343" i="1"/>
  <c r="M343" i="1"/>
  <c r="I343" i="1"/>
  <c r="AM342" i="1"/>
  <c r="AK342" i="1"/>
  <c r="AJ342" i="1"/>
  <c r="AI342" i="1"/>
  <c r="AH342" i="1"/>
  <c r="AG342" i="1"/>
  <c r="S342" i="1"/>
  <c r="N342" i="1"/>
  <c r="M342" i="1"/>
  <c r="I342" i="1"/>
  <c r="AM341" i="1"/>
  <c r="AK341" i="1"/>
  <c r="AJ341" i="1"/>
  <c r="AI341" i="1"/>
  <c r="AH341" i="1"/>
  <c r="AG341" i="1"/>
  <c r="S341" i="1"/>
  <c r="N341" i="1"/>
  <c r="M341" i="1"/>
  <c r="I341" i="1"/>
  <c r="AM340" i="1"/>
  <c r="AK340" i="1"/>
  <c r="AJ340" i="1"/>
  <c r="AI340" i="1"/>
  <c r="AH340" i="1"/>
  <c r="AG340" i="1"/>
  <c r="S340" i="1"/>
  <c r="N340" i="1"/>
  <c r="M340" i="1"/>
  <c r="I340" i="1"/>
  <c r="AM339" i="1"/>
  <c r="AK339" i="1"/>
  <c r="AJ339" i="1"/>
  <c r="AI339" i="1"/>
  <c r="AH339" i="1"/>
  <c r="AG339" i="1"/>
  <c r="S339" i="1"/>
  <c r="N339" i="1"/>
  <c r="M339" i="1"/>
  <c r="I339" i="1"/>
  <c r="AM338" i="1"/>
  <c r="AK338" i="1"/>
  <c r="AJ338" i="1"/>
  <c r="AI338" i="1"/>
  <c r="AH338" i="1"/>
  <c r="AG338" i="1"/>
  <c r="S338" i="1"/>
  <c r="N338" i="1"/>
  <c r="M338" i="1"/>
  <c r="I338" i="1"/>
  <c r="AM337" i="1"/>
  <c r="AK337" i="1"/>
  <c r="AJ337" i="1"/>
  <c r="AI337" i="1"/>
  <c r="AH337" i="1"/>
  <c r="AG337" i="1"/>
  <c r="S337" i="1"/>
  <c r="N337" i="1"/>
  <c r="M337" i="1"/>
  <c r="I337" i="1"/>
  <c r="AM336" i="1"/>
  <c r="AK336" i="1"/>
  <c r="AJ336" i="1"/>
  <c r="AI336" i="1"/>
  <c r="AH336" i="1"/>
  <c r="AG336" i="1"/>
  <c r="S336" i="1"/>
  <c r="N336" i="1"/>
  <c r="M336" i="1"/>
  <c r="I336" i="1"/>
  <c r="AM335" i="1"/>
  <c r="AK335" i="1"/>
  <c r="AJ335" i="1"/>
  <c r="AI335" i="1"/>
  <c r="AH335" i="1"/>
  <c r="AG335" i="1"/>
  <c r="S335" i="1"/>
  <c r="N335" i="1"/>
  <c r="M335" i="1"/>
  <c r="I335" i="1"/>
  <c r="AM334" i="1"/>
  <c r="AK334" i="1"/>
  <c r="AJ334" i="1"/>
  <c r="AI334" i="1"/>
  <c r="AH334" i="1"/>
  <c r="AG334" i="1"/>
  <c r="S334" i="1"/>
  <c r="N334" i="1"/>
  <c r="M334" i="1"/>
  <c r="I334" i="1"/>
  <c r="AM333" i="1"/>
  <c r="AK333" i="1"/>
  <c r="AJ333" i="1"/>
  <c r="AI333" i="1"/>
  <c r="AH333" i="1"/>
  <c r="AG333" i="1"/>
  <c r="S333" i="1"/>
  <c r="N333" i="1"/>
  <c r="M333" i="1"/>
  <c r="I333" i="1"/>
  <c r="AM332" i="1"/>
  <c r="AK332" i="1"/>
  <c r="AJ332" i="1"/>
  <c r="AI332" i="1"/>
  <c r="AH332" i="1"/>
  <c r="AG332" i="1"/>
  <c r="S332" i="1"/>
  <c r="N332" i="1"/>
  <c r="M332" i="1"/>
  <c r="I332" i="1"/>
  <c r="AM331" i="1"/>
  <c r="AK331" i="1"/>
  <c r="AJ331" i="1"/>
  <c r="AI331" i="1"/>
  <c r="AH331" i="1"/>
  <c r="AG331" i="1"/>
  <c r="S331" i="1"/>
  <c r="N331" i="1"/>
  <c r="M331" i="1"/>
  <c r="I331" i="1"/>
  <c r="AM330" i="1"/>
  <c r="AK330" i="1"/>
  <c r="AJ330" i="1"/>
  <c r="AI330" i="1"/>
  <c r="AH330" i="1"/>
  <c r="AG330" i="1"/>
  <c r="S330" i="1"/>
  <c r="N330" i="1"/>
  <c r="M330" i="1"/>
  <c r="I330" i="1"/>
  <c r="AM329" i="1"/>
  <c r="AK329" i="1"/>
  <c r="AJ329" i="1"/>
  <c r="AI329" i="1"/>
  <c r="AH329" i="1"/>
  <c r="AG329" i="1"/>
  <c r="S329" i="1"/>
  <c r="N329" i="1"/>
  <c r="M329" i="1"/>
  <c r="I329" i="1"/>
  <c r="AM328" i="1"/>
  <c r="AK328" i="1"/>
  <c r="AJ328" i="1"/>
  <c r="AI328" i="1"/>
  <c r="AH328" i="1"/>
  <c r="AG328" i="1"/>
  <c r="S328" i="1"/>
  <c r="N328" i="1"/>
  <c r="M328" i="1"/>
  <c r="I328" i="1"/>
  <c r="AM327" i="1"/>
  <c r="AK327" i="1"/>
  <c r="AJ327" i="1"/>
  <c r="AI327" i="1"/>
  <c r="AH327" i="1"/>
  <c r="AG327" i="1"/>
  <c r="S327" i="1"/>
  <c r="N327" i="1"/>
  <c r="M327" i="1"/>
  <c r="I327" i="1"/>
  <c r="AM326" i="1"/>
  <c r="AK326" i="1"/>
  <c r="AJ326" i="1"/>
  <c r="AI326" i="1"/>
  <c r="AH326" i="1"/>
  <c r="AG326" i="1"/>
  <c r="S326" i="1"/>
  <c r="N326" i="1"/>
  <c r="M326" i="1"/>
  <c r="I326" i="1"/>
  <c r="AM325" i="1"/>
  <c r="AK325" i="1"/>
  <c r="AJ325" i="1"/>
  <c r="AI325" i="1"/>
  <c r="AH325" i="1"/>
  <c r="AG325" i="1"/>
  <c r="S325" i="1"/>
  <c r="N325" i="1"/>
  <c r="M325" i="1"/>
  <c r="I325" i="1"/>
  <c r="AM324" i="1"/>
  <c r="AK324" i="1"/>
  <c r="AJ324" i="1"/>
  <c r="AI324" i="1"/>
  <c r="AH324" i="1"/>
  <c r="AG324" i="1"/>
  <c r="S324" i="1"/>
  <c r="N324" i="1"/>
  <c r="M324" i="1"/>
  <c r="I324" i="1"/>
  <c r="AM323" i="1"/>
  <c r="AK323" i="1"/>
  <c r="AJ323" i="1"/>
  <c r="AI323" i="1"/>
  <c r="AH323" i="1"/>
  <c r="AG323" i="1"/>
  <c r="S323" i="1"/>
  <c r="N323" i="1"/>
  <c r="M323" i="1"/>
  <c r="I323" i="1"/>
  <c r="AM322" i="1"/>
  <c r="AK322" i="1"/>
  <c r="AJ322" i="1"/>
  <c r="AI322" i="1"/>
  <c r="AH322" i="1"/>
  <c r="AG322" i="1"/>
  <c r="S322" i="1"/>
  <c r="N322" i="1"/>
  <c r="M322" i="1"/>
  <c r="I322" i="1"/>
  <c r="AM321" i="1"/>
  <c r="AK321" i="1"/>
  <c r="AJ321" i="1"/>
  <c r="AI321" i="1"/>
  <c r="AH321" i="1"/>
  <c r="AG321" i="1"/>
  <c r="S321" i="1"/>
  <c r="N321" i="1"/>
  <c r="M321" i="1"/>
  <c r="I321" i="1"/>
  <c r="AM320" i="1"/>
  <c r="AK320" i="1"/>
  <c r="AJ320" i="1"/>
  <c r="AI320" i="1"/>
  <c r="AH320" i="1"/>
  <c r="AG320" i="1"/>
  <c r="S320" i="1"/>
  <c r="N320" i="1"/>
  <c r="M320" i="1"/>
  <c r="I320" i="1"/>
  <c r="AM319" i="1"/>
  <c r="AK319" i="1"/>
  <c r="AJ319" i="1"/>
  <c r="AI319" i="1"/>
  <c r="AH319" i="1"/>
  <c r="AG319" i="1"/>
  <c r="S319" i="1"/>
  <c r="N319" i="1"/>
  <c r="M319" i="1"/>
  <c r="I319" i="1"/>
  <c r="AM318" i="1"/>
  <c r="AK318" i="1"/>
  <c r="AJ318" i="1"/>
  <c r="AI318" i="1"/>
  <c r="AH318" i="1"/>
  <c r="AG318" i="1"/>
  <c r="S318" i="1"/>
  <c r="N318" i="1"/>
  <c r="M318" i="1"/>
  <c r="I318" i="1"/>
  <c r="AM317" i="1"/>
  <c r="AK317" i="1"/>
  <c r="AJ317" i="1"/>
  <c r="AI317" i="1"/>
  <c r="AH317" i="1"/>
  <c r="AG317" i="1"/>
  <c r="S317" i="1"/>
  <c r="N317" i="1"/>
  <c r="M317" i="1"/>
  <c r="I317" i="1"/>
  <c r="AM316" i="1"/>
  <c r="AK316" i="1"/>
  <c r="AJ316" i="1"/>
  <c r="AI316" i="1"/>
  <c r="AH316" i="1"/>
  <c r="AG316" i="1"/>
  <c r="S316" i="1"/>
  <c r="N316" i="1"/>
  <c r="M316" i="1"/>
  <c r="I316" i="1"/>
  <c r="AM315" i="1"/>
  <c r="AK315" i="1"/>
  <c r="AJ315" i="1"/>
  <c r="AI315" i="1"/>
  <c r="AH315" i="1"/>
  <c r="AG315" i="1"/>
  <c r="S315" i="1"/>
  <c r="N315" i="1"/>
  <c r="M315" i="1"/>
  <c r="I315" i="1"/>
  <c r="AM314" i="1"/>
  <c r="AK314" i="1"/>
  <c r="AJ314" i="1"/>
  <c r="AI314" i="1"/>
  <c r="AH314" i="1"/>
  <c r="AG314" i="1"/>
  <c r="S314" i="1"/>
  <c r="N314" i="1"/>
  <c r="M314" i="1"/>
  <c r="I314" i="1"/>
  <c r="AM313" i="1"/>
  <c r="AK313" i="1"/>
  <c r="AJ313" i="1"/>
  <c r="AI313" i="1"/>
  <c r="AH313" i="1"/>
  <c r="AG313" i="1"/>
  <c r="S313" i="1"/>
  <c r="N313" i="1"/>
  <c r="M313" i="1"/>
  <c r="I313" i="1"/>
  <c r="AM312" i="1"/>
  <c r="AK312" i="1"/>
  <c r="AJ312" i="1"/>
  <c r="AI312" i="1"/>
  <c r="AH312" i="1"/>
  <c r="AG312" i="1"/>
  <c r="S312" i="1"/>
  <c r="N312" i="1"/>
  <c r="M312" i="1"/>
  <c r="I312" i="1"/>
  <c r="AM311" i="1"/>
  <c r="AK311" i="1"/>
  <c r="AJ311" i="1"/>
  <c r="AI311" i="1"/>
  <c r="AH311" i="1"/>
  <c r="AG311" i="1"/>
  <c r="S311" i="1"/>
  <c r="N311" i="1"/>
  <c r="M311" i="1"/>
  <c r="I311" i="1"/>
  <c r="AM310" i="1"/>
  <c r="AK310" i="1"/>
  <c r="AJ310" i="1"/>
  <c r="AI310" i="1"/>
  <c r="AH310" i="1"/>
  <c r="AG310" i="1"/>
  <c r="S310" i="1"/>
  <c r="N310" i="1"/>
  <c r="M310" i="1"/>
  <c r="I310" i="1"/>
  <c r="AM309" i="1"/>
  <c r="AK309" i="1"/>
  <c r="AJ309" i="1"/>
  <c r="AI309" i="1"/>
  <c r="AH309" i="1"/>
  <c r="AG309" i="1"/>
  <c r="S309" i="1"/>
  <c r="N309" i="1"/>
  <c r="M309" i="1"/>
  <c r="I309" i="1"/>
  <c r="AM308" i="1"/>
  <c r="AK308" i="1"/>
  <c r="AJ308" i="1"/>
  <c r="AI308" i="1"/>
  <c r="AH308" i="1"/>
  <c r="AG308" i="1"/>
  <c r="S308" i="1"/>
  <c r="N308" i="1"/>
  <c r="M308" i="1"/>
  <c r="I308" i="1"/>
  <c r="AM307" i="1"/>
  <c r="AK307" i="1"/>
  <c r="AJ307" i="1"/>
  <c r="AI307" i="1"/>
  <c r="AH307" i="1"/>
  <c r="AG307" i="1"/>
  <c r="S307" i="1"/>
  <c r="N307" i="1"/>
  <c r="M307" i="1"/>
  <c r="I307" i="1"/>
  <c r="AM306" i="1"/>
  <c r="AK306" i="1"/>
  <c r="AJ306" i="1"/>
  <c r="AI306" i="1"/>
  <c r="AH306" i="1"/>
  <c r="AG306" i="1"/>
  <c r="S306" i="1"/>
  <c r="N306" i="1"/>
  <c r="M306" i="1"/>
  <c r="I306" i="1"/>
  <c r="AM305" i="1"/>
  <c r="AK305" i="1"/>
  <c r="AJ305" i="1"/>
  <c r="AI305" i="1"/>
  <c r="AH305" i="1"/>
  <c r="AG305" i="1"/>
  <c r="S305" i="1"/>
  <c r="N305" i="1"/>
  <c r="M305" i="1"/>
  <c r="I305" i="1"/>
  <c r="AM304" i="1"/>
  <c r="AK304" i="1"/>
  <c r="AJ304" i="1"/>
  <c r="AI304" i="1"/>
  <c r="AH304" i="1"/>
  <c r="AG304" i="1"/>
  <c r="S304" i="1"/>
  <c r="N304" i="1"/>
  <c r="M304" i="1"/>
  <c r="I304" i="1"/>
  <c r="AM303" i="1"/>
  <c r="AK303" i="1"/>
  <c r="AJ303" i="1"/>
  <c r="AI303" i="1"/>
  <c r="AH303" i="1"/>
  <c r="AG303" i="1"/>
  <c r="S303" i="1"/>
  <c r="N303" i="1"/>
  <c r="M303" i="1"/>
  <c r="I303" i="1"/>
  <c r="AM302" i="1"/>
  <c r="AK302" i="1"/>
  <c r="AJ302" i="1"/>
  <c r="AI302" i="1"/>
  <c r="AH302" i="1"/>
  <c r="AG302" i="1"/>
  <c r="S302" i="1"/>
  <c r="N302" i="1"/>
  <c r="M302" i="1"/>
  <c r="I302" i="1"/>
  <c r="AM301" i="1"/>
  <c r="AK301" i="1"/>
  <c r="AJ301" i="1"/>
  <c r="AI301" i="1"/>
  <c r="AH301" i="1"/>
  <c r="AG301" i="1"/>
  <c r="S301" i="1"/>
  <c r="N301" i="1"/>
  <c r="M301" i="1"/>
  <c r="I301" i="1"/>
  <c r="AM300" i="1"/>
  <c r="AK300" i="1"/>
  <c r="AJ300" i="1"/>
  <c r="AI300" i="1"/>
  <c r="AH300" i="1"/>
  <c r="AG300" i="1"/>
  <c r="S300" i="1"/>
  <c r="N300" i="1"/>
  <c r="M300" i="1"/>
  <c r="I300" i="1"/>
  <c r="AM299" i="1"/>
  <c r="AK299" i="1"/>
  <c r="AJ299" i="1"/>
  <c r="AI299" i="1"/>
  <c r="AH299" i="1"/>
  <c r="AG299" i="1"/>
  <c r="S299" i="1"/>
  <c r="N299" i="1"/>
  <c r="M299" i="1"/>
  <c r="I299" i="1"/>
  <c r="AM298" i="1"/>
  <c r="AK298" i="1"/>
  <c r="AJ298" i="1"/>
  <c r="AI298" i="1"/>
  <c r="AH298" i="1"/>
  <c r="AG298" i="1"/>
  <c r="S298" i="1"/>
  <c r="N298" i="1"/>
  <c r="M298" i="1"/>
  <c r="I298" i="1"/>
  <c r="AM297" i="1"/>
  <c r="AK297" i="1"/>
  <c r="AJ297" i="1"/>
  <c r="AI297" i="1"/>
  <c r="AH297" i="1"/>
  <c r="AG297" i="1"/>
  <c r="S297" i="1"/>
  <c r="N297" i="1"/>
  <c r="M297" i="1"/>
  <c r="I297" i="1"/>
  <c r="AM296" i="1"/>
  <c r="AK296" i="1"/>
  <c r="AJ296" i="1"/>
  <c r="AI296" i="1"/>
  <c r="AH296" i="1"/>
  <c r="AG296" i="1"/>
  <c r="S296" i="1"/>
  <c r="N296" i="1"/>
  <c r="M296" i="1"/>
  <c r="I296" i="1"/>
  <c r="AM295" i="1"/>
  <c r="AK295" i="1"/>
  <c r="AJ295" i="1"/>
  <c r="AI295" i="1"/>
  <c r="AH295" i="1"/>
  <c r="AG295" i="1"/>
  <c r="S295" i="1"/>
  <c r="N295" i="1"/>
  <c r="M295" i="1"/>
  <c r="I295" i="1"/>
  <c r="AM294" i="1"/>
  <c r="AK294" i="1"/>
  <c r="AJ294" i="1"/>
  <c r="AI294" i="1"/>
  <c r="AH294" i="1"/>
  <c r="AG294" i="1"/>
  <c r="S294" i="1"/>
  <c r="N294" i="1"/>
  <c r="M294" i="1"/>
  <c r="I294" i="1"/>
  <c r="AM293" i="1"/>
  <c r="AK293" i="1"/>
  <c r="AJ293" i="1"/>
  <c r="AI293" i="1"/>
  <c r="AH293" i="1"/>
  <c r="AG293" i="1"/>
  <c r="S293" i="1"/>
  <c r="N293" i="1"/>
  <c r="M293" i="1"/>
  <c r="I293" i="1"/>
  <c r="AM292" i="1"/>
  <c r="AK292" i="1"/>
  <c r="AJ292" i="1"/>
  <c r="AI292" i="1"/>
  <c r="AH292" i="1"/>
  <c r="AG292" i="1"/>
  <c r="S292" i="1"/>
  <c r="N292" i="1"/>
  <c r="M292" i="1"/>
  <c r="I292" i="1"/>
  <c r="AM291" i="1"/>
  <c r="AK291" i="1"/>
  <c r="AJ291" i="1"/>
  <c r="AI291" i="1"/>
  <c r="AH291" i="1"/>
  <c r="AG291" i="1"/>
  <c r="S291" i="1"/>
  <c r="N291" i="1"/>
  <c r="M291" i="1"/>
  <c r="I291" i="1"/>
  <c r="AM290" i="1"/>
  <c r="AK290" i="1"/>
  <c r="AJ290" i="1"/>
  <c r="AI290" i="1"/>
  <c r="AH290" i="1"/>
  <c r="AG290" i="1"/>
  <c r="S290" i="1"/>
  <c r="N290" i="1"/>
  <c r="M290" i="1"/>
  <c r="I290" i="1"/>
  <c r="AM289" i="1"/>
  <c r="AK289" i="1"/>
  <c r="AJ289" i="1"/>
  <c r="AI289" i="1"/>
  <c r="AH289" i="1"/>
  <c r="AG289" i="1"/>
  <c r="S289" i="1"/>
  <c r="N289" i="1"/>
  <c r="M289" i="1"/>
  <c r="I289" i="1"/>
  <c r="AM288" i="1"/>
  <c r="AK288" i="1"/>
  <c r="AJ288" i="1"/>
  <c r="AI288" i="1"/>
  <c r="AH288" i="1"/>
  <c r="AG288" i="1"/>
  <c r="S288" i="1"/>
  <c r="N288" i="1"/>
  <c r="M288" i="1"/>
  <c r="I288" i="1"/>
  <c r="AM287" i="1"/>
  <c r="AK287" i="1"/>
  <c r="AJ287" i="1"/>
  <c r="AI287" i="1"/>
  <c r="AH287" i="1"/>
  <c r="AG287" i="1"/>
  <c r="S287" i="1"/>
  <c r="N287" i="1"/>
  <c r="M287" i="1"/>
  <c r="I287" i="1"/>
  <c r="AM286" i="1"/>
  <c r="AK286" i="1"/>
  <c r="AJ286" i="1"/>
  <c r="AI286" i="1"/>
  <c r="AH286" i="1"/>
  <c r="AG286" i="1"/>
  <c r="S286" i="1"/>
  <c r="N286" i="1"/>
  <c r="M286" i="1"/>
  <c r="I286" i="1"/>
  <c r="AM285" i="1"/>
  <c r="AK285" i="1"/>
  <c r="AJ285" i="1"/>
  <c r="AI285" i="1"/>
  <c r="AH285" i="1"/>
  <c r="AG285" i="1"/>
  <c r="S285" i="1"/>
  <c r="N285" i="1"/>
  <c r="M285" i="1"/>
  <c r="I285" i="1"/>
  <c r="AM284" i="1"/>
  <c r="AK284" i="1"/>
  <c r="AJ284" i="1"/>
  <c r="AI284" i="1"/>
  <c r="AH284" i="1"/>
  <c r="AG284" i="1"/>
  <c r="S284" i="1"/>
  <c r="N284" i="1"/>
  <c r="M284" i="1"/>
  <c r="I284" i="1"/>
  <c r="AM283" i="1"/>
  <c r="AK283" i="1"/>
  <c r="AJ283" i="1"/>
  <c r="AI283" i="1"/>
  <c r="AH283" i="1"/>
  <c r="AG283" i="1"/>
  <c r="S283" i="1"/>
  <c r="N283" i="1"/>
  <c r="M283" i="1"/>
  <c r="I283" i="1"/>
  <c r="AM282" i="1"/>
  <c r="AK282" i="1"/>
  <c r="AJ282" i="1"/>
  <c r="AI282" i="1"/>
  <c r="AH282" i="1"/>
  <c r="AG282" i="1"/>
  <c r="S282" i="1"/>
  <c r="N282" i="1"/>
  <c r="M282" i="1"/>
  <c r="I282" i="1"/>
  <c r="AM281" i="1"/>
  <c r="AK281" i="1"/>
  <c r="AJ281" i="1"/>
  <c r="AI281" i="1"/>
  <c r="AH281" i="1"/>
  <c r="AG281" i="1"/>
  <c r="S281" i="1"/>
  <c r="N281" i="1"/>
  <c r="M281" i="1"/>
  <c r="I281" i="1"/>
  <c r="AM280" i="1"/>
  <c r="AK280" i="1"/>
  <c r="AJ280" i="1"/>
  <c r="AI280" i="1"/>
  <c r="AH280" i="1"/>
  <c r="AG280" i="1"/>
  <c r="S280" i="1"/>
  <c r="N280" i="1"/>
  <c r="M280" i="1"/>
  <c r="I280" i="1"/>
  <c r="AM279" i="1"/>
  <c r="AK279" i="1"/>
  <c r="AJ279" i="1"/>
  <c r="AI279" i="1"/>
  <c r="AH279" i="1"/>
  <c r="AG279" i="1"/>
  <c r="S279" i="1"/>
  <c r="N279" i="1"/>
  <c r="M279" i="1"/>
  <c r="I279" i="1"/>
  <c r="AM278" i="1"/>
  <c r="AK278" i="1"/>
  <c r="AJ278" i="1"/>
  <c r="AI278" i="1"/>
  <c r="AH278" i="1"/>
  <c r="AG278" i="1"/>
  <c r="S278" i="1"/>
  <c r="N278" i="1"/>
  <c r="M278" i="1"/>
  <c r="I278" i="1"/>
  <c r="AM277" i="1"/>
  <c r="AK277" i="1"/>
  <c r="AJ277" i="1"/>
  <c r="AI277" i="1"/>
  <c r="AH277" i="1"/>
  <c r="AG277" i="1"/>
  <c r="S277" i="1"/>
  <c r="N277" i="1"/>
  <c r="M277" i="1"/>
  <c r="I277" i="1"/>
  <c r="AM276" i="1"/>
  <c r="AK276" i="1"/>
  <c r="AJ276" i="1"/>
  <c r="AI276" i="1"/>
  <c r="AH276" i="1"/>
  <c r="AG276" i="1"/>
  <c r="S276" i="1"/>
  <c r="N276" i="1"/>
  <c r="M276" i="1"/>
  <c r="I276" i="1"/>
  <c r="AM275" i="1"/>
  <c r="AK275" i="1"/>
  <c r="AJ275" i="1"/>
  <c r="AI275" i="1"/>
  <c r="AH275" i="1"/>
  <c r="AG275" i="1"/>
  <c r="S275" i="1"/>
  <c r="N275" i="1"/>
  <c r="M275" i="1"/>
  <c r="I275" i="1"/>
  <c r="AM274" i="1"/>
  <c r="AK274" i="1"/>
  <c r="AJ274" i="1"/>
  <c r="AI274" i="1"/>
  <c r="AH274" i="1"/>
  <c r="AG274" i="1"/>
  <c r="S274" i="1"/>
  <c r="N274" i="1"/>
  <c r="M274" i="1"/>
  <c r="I274" i="1"/>
  <c r="AM273" i="1"/>
  <c r="AK273" i="1"/>
  <c r="AJ273" i="1"/>
  <c r="AI273" i="1"/>
  <c r="AH273" i="1"/>
  <c r="AG273" i="1"/>
  <c r="S273" i="1"/>
  <c r="N273" i="1"/>
  <c r="M273" i="1"/>
  <c r="I273" i="1"/>
  <c r="AM272" i="1"/>
  <c r="AK272" i="1"/>
  <c r="AJ272" i="1"/>
  <c r="AI272" i="1"/>
  <c r="AH272" i="1"/>
  <c r="AG272" i="1"/>
  <c r="S272" i="1"/>
  <c r="N272" i="1"/>
  <c r="M272" i="1"/>
  <c r="I272" i="1"/>
  <c r="AM271" i="1"/>
  <c r="AK271" i="1"/>
  <c r="AJ271" i="1"/>
  <c r="AI271" i="1"/>
  <c r="AH271" i="1"/>
  <c r="AG271" i="1"/>
  <c r="S271" i="1"/>
  <c r="N271" i="1"/>
  <c r="M271" i="1"/>
  <c r="I271" i="1"/>
  <c r="AM270" i="1"/>
  <c r="AK270" i="1"/>
  <c r="AJ270" i="1"/>
  <c r="AI270" i="1"/>
  <c r="AH270" i="1"/>
  <c r="AG270" i="1"/>
  <c r="S270" i="1"/>
  <c r="N270" i="1"/>
  <c r="M270" i="1"/>
  <c r="I270" i="1"/>
  <c r="AM269" i="1"/>
  <c r="AK269" i="1"/>
  <c r="AJ269" i="1"/>
  <c r="AI269" i="1"/>
  <c r="AH269" i="1"/>
  <c r="AG269" i="1"/>
  <c r="S269" i="1"/>
  <c r="N269" i="1"/>
  <c r="M269" i="1"/>
  <c r="I269" i="1"/>
  <c r="AM268" i="1"/>
  <c r="AK268" i="1"/>
  <c r="AJ268" i="1"/>
  <c r="AI268" i="1"/>
  <c r="AH268" i="1"/>
  <c r="AG268" i="1"/>
  <c r="S268" i="1"/>
  <c r="N268" i="1"/>
  <c r="M268" i="1"/>
  <c r="I268" i="1"/>
  <c r="AM267" i="1"/>
  <c r="AK267" i="1"/>
  <c r="AJ267" i="1"/>
  <c r="AI267" i="1"/>
  <c r="AH267" i="1"/>
  <c r="AG267" i="1"/>
  <c r="S267" i="1"/>
  <c r="N267" i="1"/>
  <c r="M267" i="1"/>
  <c r="I267" i="1"/>
  <c r="AM266" i="1"/>
  <c r="AK266" i="1"/>
  <c r="AJ266" i="1"/>
  <c r="AI266" i="1"/>
  <c r="AH266" i="1"/>
  <c r="AG266" i="1"/>
  <c r="S266" i="1"/>
  <c r="N266" i="1"/>
  <c r="M266" i="1"/>
  <c r="I266" i="1"/>
  <c r="AM265" i="1"/>
  <c r="AK265" i="1"/>
  <c r="AJ265" i="1"/>
  <c r="AI265" i="1"/>
  <c r="AH265" i="1"/>
  <c r="AG265" i="1"/>
  <c r="S265" i="1"/>
  <c r="N265" i="1"/>
  <c r="M265" i="1"/>
  <c r="I265" i="1"/>
  <c r="AM264" i="1"/>
  <c r="AK264" i="1"/>
  <c r="AJ264" i="1"/>
  <c r="AI264" i="1"/>
  <c r="AH264" i="1"/>
  <c r="AG264" i="1"/>
  <c r="S264" i="1"/>
  <c r="N264" i="1"/>
  <c r="M264" i="1"/>
  <c r="I264" i="1"/>
  <c r="AM263" i="1"/>
  <c r="AK263" i="1"/>
  <c r="AJ263" i="1"/>
  <c r="AI263" i="1"/>
  <c r="AH263" i="1"/>
  <c r="AG263" i="1"/>
  <c r="S263" i="1"/>
  <c r="N263" i="1"/>
  <c r="M263" i="1"/>
  <c r="I263" i="1"/>
  <c r="AM262" i="1"/>
  <c r="AK262" i="1"/>
  <c r="AJ262" i="1"/>
  <c r="AI262" i="1"/>
  <c r="AH262" i="1"/>
  <c r="AG262" i="1"/>
  <c r="S262" i="1"/>
  <c r="N262" i="1"/>
  <c r="M262" i="1"/>
  <c r="I262" i="1"/>
  <c r="AM261" i="1"/>
  <c r="AK261" i="1"/>
  <c r="AJ261" i="1"/>
  <c r="AI261" i="1"/>
  <c r="AH261" i="1"/>
  <c r="AG261" i="1"/>
  <c r="S261" i="1"/>
  <c r="N261" i="1"/>
  <c r="M261" i="1"/>
  <c r="I261" i="1"/>
  <c r="AM260" i="1"/>
  <c r="AK260" i="1"/>
  <c r="AJ260" i="1"/>
  <c r="AI260" i="1"/>
  <c r="AH260" i="1"/>
  <c r="AG260" i="1"/>
  <c r="S260" i="1"/>
  <c r="N260" i="1"/>
  <c r="M260" i="1"/>
  <c r="I260" i="1"/>
  <c r="AM259" i="1"/>
  <c r="AK259" i="1"/>
  <c r="AJ259" i="1"/>
  <c r="AI259" i="1"/>
  <c r="AH259" i="1"/>
  <c r="AG259" i="1"/>
  <c r="S259" i="1"/>
  <c r="N259" i="1"/>
  <c r="M259" i="1"/>
  <c r="I259" i="1"/>
  <c r="AM258" i="1"/>
  <c r="AK258" i="1"/>
  <c r="AJ258" i="1"/>
  <c r="AI258" i="1"/>
  <c r="AH258" i="1"/>
  <c r="AG258" i="1"/>
  <c r="S258" i="1"/>
  <c r="N258" i="1"/>
  <c r="M258" i="1"/>
  <c r="I258" i="1"/>
  <c r="AM257" i="1"/>
  <c r="AK257" i="1"/>
  <c r="AJ257" i="1"/>
  <c r="AI257" i="1"/>
  <c r="AH257" i="1"/>
  <c r="AG257" i="1"/>
  <c r="S257" i="1"/>
  <c r="N257" i="1"/>
  <c r="M257" i="1"/>
  <c r="I257" i="1"/>
  <c r="AM256" i="1"/>
  <c r="AK256" i="1"/>
  <c r="AJ256" i="1"/>
  <c r="AI256" i="1"/>
  <c r="AH256" i="1"/>
  <c r="AG256" i="1"/>
  <c r="S256" i="1"/>
  <c r="N256" i="1"/>
  <c r="M256" i="1"/>
  <c r="I256" i="1"/>
  <c r="AM255" i="1"/>
  <c r="AK255" i="1"/>
  <c r="AJ255" i="1"/>
  <c r="AI255" i="1"/>
  <c r="AH255" i="1"/>
  <c r="AG255" i="1"/>
  <c r="S255" i="1"/>
  <c r="N255" i="1"/>
  <c r="M255" i="1"/>
  <c r="I255" i="1"/>
  <c r="AM254" i="1"/>
  <c r="AK254" i="1"/>
  <c r="AJ254" i="1"/>
  <c r="AI254" i="1"/>
  <c r="AH254" i="1"/>
  <c r="AG254" i="1"/>
  <c r="S254" i="1"/>
  <c r="N254" i="1"/>
  <c r="M254" i="1"/>
  <c r="I254" i="1"/>
  <c r="AM253" i="1"/>
  <c r="AK253" i="1"/>
  <c r="AJ253" i="1"/>
  <c r="AI253" i="1"/>
  <c r="AH253" i="1"/>
  <c r="AG253" i="1"/>
  <c r="S253" i="1"/>
  <c r="N253" i="1"/>
  <c r="M253" i="1"/>
  <c r="I253" i="1"/>
  <c r="AM252" i="1"/>
  <c r="AK252" i="1"/>
  <c r="AJ252" i="1"/>
  <c r="AI252" i="1"/>
  <c r="AH252" i="1"/>
  <c r="AG252" i="1"/>
  <c r="S252" i="1"/>
  <c r="N252" i="1"/>
  <c r="M252" i="1"/>
  <c r="I252" i="1"/>
  <c r="AM251" i="1"/>
  <c r="AK251" i="1"/>
  <c r="AJ251" i="1"/>
  <c r="AI251" i="1"/>
  <c r="AH251" i="1"/>
  <c r="AG251" i="1"/>
  <c r="S251" i="1"/>
  <c r="N251" i="1"/>
  <c r="M251" i="1"/>
  <c r="I251" i="1"/>
  <c r="AM250" i="1"/>
  <c r="AK250" i="1"/>
  <c r="AJ250" i="1"/>
  <c r="AI250" i="1"/>
  <c r="AH250" i="1"/>
  <c r="AG250" i="1"/>
  <c r="S250" i="1"/>
  <c r="N250" i="1"/>
  <c r="M250" i="1"/>
  <c r="I250" i="1"/>
  <c r="AM249" i="1"/>
  <c r="AK249" i="1"/>
  <c r="AJ249" i="1"/>
  <c r="AI249" i="1"/>
  <c r="AH249" i="1"/>
  <c r="AG249" i="1"/>
  <c r="S249" i="1"/>
  <c r="N249" i="1"/>
  <c r="M249" i="1"/>
  <c r="I249" i="1"/>
  <c r="AM248" i="1"/>
  <c r="AK248" i="1"/>
  <c r="AJ248" i="1"/>
  <c r="AI248" i="1"/>
  <c r="AH248" i="1"/>
  <c r="AG248" i="1"/>
  <c r="S248" i="1"/>
  <c r="N248" i="1"/>
  <c r="M248" i="1"/>
  <c r="I248" i="1"/>
  <c r="AM247" i="1"/>
  <c r="AK247" i="1"/>
  <c r="AJ247" i="1"/>
  <c r="AI247" i="1"/>
  <c r="AH247" i="1"/>
  <c r="AG247" i="1"/>
  <c r="S247" i="1"/>
  <c r="N247" i="1"/>
  <c r="M247" i="1"/>
  <c r="I247" i="1"/>
  <c r="AM246" i="1"/>
  <c r="AK246" i="1"/>
  <c r="AJ246" i="1"/>
  <c r="AI246" i="1"/>
  <c r="AH246" i="1"/>
  <c r="AG246" i="1"/>
  <c r="S246" i="1"/>
  <c r="N246" i="1"/>
  <c r="M246" i="1"/>
  <c r="I246" i="1"/>
  <c r="AM245" i="1"/>
  <c r="AK245" i="1"/>
  <c r="AJ245" i="1"/>
  <c r="AI245" i="1"/>
  <c r="AH245" i="1"/>
  <c r="AG245" i="1"/>
  <c r="S245" i="1"/>
  <c r="N245" i="1"/>
  <c r="M245" i="1"/>
  <c r="I245" i="1"/>
  <c r="AM244" i="1"/>
  <c r="AK244" i="1"/>
  <c r="AJ244" i="1"/>
  <c r="AI244" i="1"/>
  <c r="AH244" i="1"/>
  <c r="AG244" i="1"/>
  <c r="S244" i="1"/>
  <c r="N244" i="1"/>
  <c r="M244" i="1"/>
  <c r="I244" i="1"/>
  <c r="AM243" i="1"/>
  <c r="AK243" i="1"/>
  <c r="AJ243" i="1"/>
  <c r="AI243" i="1"/>
  <c r="AH243" i="1"/>
  <c r="AG243" i="1"/>
  <c r="S243" i="1"/>
  <c r="N243" i="1"/>
  <c r="M243" i="1"/>
  <c r="I243" i="1"/>
  <c r="AM242" i="1"/>
  <c r="AK242" i="1"/>
  <c r="AJ242" i="1"/>
  <c r="AI242" i="1"/>
  <c r="AH242" i="1"/>
  <c r="AG242" i="1"/>
  <c r="S242" i="1"/>
  <c r="N242" i="1"/>
  <c r="M242" i="1"/>
  <c r="I242" i="1"/>
  <c r="AM241" i="1"/>
  <c r="AK241" i="1"/>
  <c r="AJ241" i="1"/>
  <c r="AI241" i="1"/>
  <c r="AH241" i="1"/>
  <c r="AG241" i="1"/>
  <c r="S241" i="1"/>
  <c r="N241" i="1"/>
  <c r="M241" i="1"/>
  <c r="I241" i="1"/>
  <c r="AM240" i="1"/>
  <c r="AK240" i="1"/>
  <c r="AJ240" i="1"/>
  <c r="AI240" i="1"/>
  <c r="AH240" i="1"/>
  <c r="AG240" i="1"/>
  <c r="S240" i="1"/>
  <c r="N240" i="1"/>
  <c r="M240" i="1"/>
  <c r="I240" i="1"/>
  <c r="AM239" i="1"/>
  <c r="AK239" i="1"/>
  <c r="AJ239" i="1"/>
  <c r="AI239" i="1"/>
  <c r="AH239" i="1"/>
  <c r="AG239" i="1"/>
  <c r="S239" i="1"/>
  <c r="N239" i="1"/>
  <c r="M239" i="1"/>
  <c r="I239" i="1"/>
  <c r="AM238" i="1"/>
  <c r="AK238" i="1"/>
  <c r="AJ238" i="1"/>
  <c r="AI238" i="1"/>
  <c r="AH238" i="1"/>
  <c r="AG238" i="1"/>
  <c r="S238" i="1"/>
  <c r="N238" i="1"/>
  <c r="M238" i="1"/>
  <c r="I238" i="1"/>
  <c r="AM237" i="1"/>
  <c r="AK237" i="1"/>
  <c r="AJ237" i="1"/>
  <c r="AI237" i="1"/>
  <c r="AH237" i="1"/>
  <c r="AG237" i="1"/>
  <c r="S237" i="1"/>
  <c r="N237" i="1"/>
  <c r="M237" i="1"/>
  <c r="I237" i="1"/>
  <c r="AM236" i="1"/>
  <c r="AK236" i="1"/>
  <c r="AJ236" i="1"/>
  <c r="AI236" i="1"/>
  <c r="AH236" i="1"/>
  <c r="AG236" i="1"/>
  <c r="S236" i="1"/>
  <c r="N236" i="1"/>
  <c r="M236" i="1"/>
  <c r="I236" i="1"/>
  <c r="AM235" i="1"/>
  <c r="AK235" i="1"/>
  <c r="AJ235" i="1"/>
  <c r="AI235" i="1"/>
  <c r="AH235" i="1"/>
  <c r="AG235" i="1"/>
  <c r="S235" i="1"/>
  <c r="N235" i="1"/>
  <c r="M235" i="1"/>
  <c r="I235" i="1"/>
  <c r="AM234" i="1"/>
  <c r="AK234" i="1"/>
  <c r="AJ234" i="1"/>
  <c r="AI234" i="1"/>
  <c r="AH234" i="1"/>
  <c r="AG234" i="1"/>
  <c r="S234" i="1"/>
  <c r="N234" i="1"/>
  <c r="M234" i="1"/>
  <c r="I234" i="1"/>
  <c r="AM233" i="1"/>
  <c r="AK233" i="1"/>
  <c r="AJ233" i="1"/>
  <c r="AI233" i="1"/>
  <c r="AH233" i="1"/>
  <c r="AG233" i="1"/>
  <c r="S233" i="1"/>
  <c r="N233" i="1"/>
  <c r="M233" i="1"/>
  <c r="I233" i="1"/>
  <c r="AM232" i="1"/>
  <c r="AK232" i="1"/>
  <c r="AJ232" i="1"/>
  <c r="AI232" i="1"/>
  <c r="AH232" i="1"/>
  <c r="AG232" i="1"/>
  <c r="S232" i="1"/>
  <c r="N232" i="1"/>
  <c r="M232" i="1"/>
  <c r="I232" i="1"/>
  <c r="AM231" i="1"/>
  <c r="AK231" i="1"/>
  <c r="AJ231" i="1"/>
  <c r="AI231" i="1"/>
  <c r="AH231" i="1"/>
  <c r="AG231" i="1"/>
  <c r="S231" i="1"/>
  <c r="N231" i="1"/>
  <c r="M231" i="1"/>
  <c r="I231" i="1"/>
  <c r="AM230" i="1"/>
  <c r="AK230" i="1"/>
  <c r="AJ230" i="1"/>
  <c r="AI230" i="1"/>
  <c r="AH230" i="1"/>
  <c r="AG230" i="1"/>
  <c r="S230" i="1"/>
  <c r="N230" i="1"/>
  <c r="M230" i="1"/>
  <c r="I230" i="1"/>
  <c r="AM229" i="1"/>
  <c r="AK229" i="1"/>
  <c r="AJ229" i="1"/>
  <c r="AI229" i="1"/>
  <c r="AH229" i="1"/>
  <c r="AG229" i="1"/>
  <c r="S229" i="1"/>
  <c r="N229" i="1"/>
  <c r="M229" i="1"/>
  <c r="I229" i="1"/>
  <c r="AM228" i="1"/>
  <c r="AK228" i="1"/>
  <c r="AJ228" i="1"/>
  <c r="AI228" i="1"/>
  <c r="AH228" i="1"/>
  <c r="AG228" i="1"/>
  <c r="S228" i="1"/>
  <c r="N228" i="1"/>
  <c r="M228" i="1"/>
  <c r="I228" i="1"/>
  <c r="AM227" i="1"/>
  <c r="AK227" i="1"/>
  <c r="AJ227" i="1"/>
  <c r="AI227" i="1"/>
  <c r="AH227" i="1"/>
  <c r="AG227" i="1"/>
  <c r="S227" i="1"/>
  <c r="N227" i="1"/>
  <c r="M227" i="1"/>
  <c r="I227" i="1"/>
  <c r="AM226" i="1"/>
  <c r="AK226" i="1"/>
  <c r="AJ226" i="1"/>
  <c r="AI226" i="1"/>
  <c r="AH226" i="1"/>
  <c r="AG226" i="1"/>
  <c r="S226" i="1"/>
  <c r="N226" i="1"/>
  <c r="M226" i="1"/>
  <c r="I226" i="1"/>
  <c r="AM225" i="1"/>
  <c r="AK225" i="1"/>
  <c r="AJ225" i="1"/>
  <c r="AI225" i="1"/>
  <c r="AH225" i="1"/>
  <c r="AG225" i="1"/>
  <c r="S225" i="1"/>
  <c r="N225" i="1"/>
  <c r="M225" i="1"/>
  <c r="I225" i="1"/>
  <c r="AM224" i="1"/>
  <c r="AK224" i="1"/>
  <c r="AJ224" i="1"/>
  <c r="AI224" i="1"/>
  <c r="AH224" i="1"/>
  <c r="AG224" i="1"/>
  <c r="S224" i="1"/>
  <c r="N224" i="1"/>
  <c r="M224" i="1"/>
  <c r="I224" i="1"/>
  <c r="AM223" i="1"/>
  <c r="AK223" i="1"/>
  <c r="AJ223" i="1"/>
  <c r="AI223" i="1"/>
  <c r="AH223" i="1"/>
  <c r="AG223" i="1"/>
  <c r="S223" i="1"/>
  <c r="N223" i="1"/>
  <c r="M223" i="1"/>
  <c r="I223" i="1"/>
  <c r="AM222" i="1"/>
  <c r="AK222" i="1"/>
  <c r="AJ222" i="1"/>
  <c r="AI222" i="1"/>
  <c r="AH222" i="1"/>
  <c r="AG222" i="1"/>
  <c r="S222" i="1"/>
  <c r="N222" i="1"/>
  <c r="M222" i="1"/>
  <c r="I222" i="1"/>
  <c r="AM221" i="1"/>
  <c r="AK221" i="1"/>
  <c r="AJ221" i="1"/>
  <c r="AI221" i="1"/>
  <c r="AH221" i="1"/>
  <c r="AG221" i="1"/>
  <c r="S221" i="1"/>
  <c r="N221" i="1"/>
  <c r="M221" i="1"/>
  <c r="I221" i="1"/>
  <c r="AM220" i="1"/>
  <c r="AK220" i="1"/>
  <c r="AJ220" i="1"/>
  <c r="AI220" i="1"/>
  <c r="AH220" i="1"/>
  <c r="AG220" i="1"/>
  <c r="S220" i="1"/>
  <c r="N220" i="1"/>
  <c r="M220" i="1"/>
  <c r="I220" i="1"/>
  <c r="AM219" i="1"/>
  <c r="AK219" i="1"/>
  <c r="AJ219" i="1"/>
  <c r="AI219" i="1"/>
  <c r="AH219" i="1"/>
  <c r="AG219" i="1"/>
  <c r="S219" i="1"/>
  <c r="N219" i="1"/>
  <c r="M219" i="1"/>
  <c r="I219" i="1"/>
  <c r="AM218" i="1"/>
  <c r="AK218" i="1"/>
  <c r="AJ218" i="1"/>
  <c r="AI218" i="1"/>
  <c r="AH218" i="1"/>
  <c r="AG218" i="1"/>
  <c r="S218" i="1"/>
  <c r="N218" i="1"/>
  <c r="M218" i="1"/>
  <c r="I218" i="1"/>
  <c r="AM217" i="1"/>
  <c r="AK217" i="1"/>
  <c r="AJ217" i="1"/>
  <c r="AI217" i="1"/>
  <c r="AH217" i="1"/>
  <c r="AG217" i="1"/>
  <c r="S217" i="1"/>
  <c r="N217" i="1"/>
  <c r="M217" i="1"/>
  <c r="I217" i="1"/>
  <c r="AM216" i="1"/>
  <c r="AK216" i="1"/>
  <c r="AJ216" i="1"/>
  <c r="AI216" i="1"/>
  <c r="AH216" i="1"/>
  <c r="AG216" i="1"/>
  <c r="S216" i="1"/>
  <c r="N216" i="1"/>
  <c r="M216" i="1"/>
  <c r="I216" i="1"/>
  <c r="AM215" i="1"/>
  <c r="AK215" i="1"/>
  <c r="AJ215" i="1"/>
  <c r="AI215" i="1"/>
  <c r="AH215" i="1"/>
  <c r="AG215" i="1"/>
  <c r="S215" i="1"/>
  <c r="N215" i="1"/>
  <c r="M215" i="1"/>
  <c r="I215" i="1"/>
  <c r="AM214" i="1"/>
  <c r="AK214" i="1"/>
  <c r="AJ214" i="1"/>
  <c r="AI214" i="1"/>
  <c r="AH214" i="1"/>
  <c r="AG214" i="1"/>
  <c r="S214" i="1"/>
  <c r="N214" i="1"/>
  <c r="M214" i="1"/>
  <c r="I214" i="1"/>
  <c r="AM213" i="1"/>
  <c r="AK213" i="1"/>
  <c r="AJ213" i="1"/>
  <c r="AI213" i="1"/>
  <c r="AH213" i="1"/>
  <c r="AG213" i="1"/>
  <c r="S213" i="1"/>
  <c r="N213" i="1"/>
  <c r="M213" i="1"/>
  <c r="I213" i="1"/>
  <c r="AM212" i="1"/>
  <c r="AK212" i="1"/>
  <c r="AJ212" i="1"/>
  <c r="AI212" i="1"/>
  <c r="AH212" i="1"/>
  <c r="AG212" i="1"/>
  <c r="S212" i="1"/>
  <c r="N212" i="1"/>
  <c r="M212" i="1"/>
  <c r="I212" i="1"/>
  <c r="AM211" i="1"/>
  <c r="AK211" i="1"/>
  <c r="AJ211" i="1"/>
  <c r="AI211" i="1"/>
  <c r="AH211" i="1"/>
  <c r="AG211" i="1"/>
  <c r="S211" i="1"/>
  <c r="N211" i="1"/>
  <c r="M211" i="1"/>
  <c r="I211" i="1"/>
  <c r="AM210" i="1"/>
  <c r="AK210" i="1"/>
  <c r="AJ210" i="1"/>
  <c r="AI210" i="1"/>
  <c r="AH210" i="1"/>
  <c r="AG210" i="1"/>
  <c r="S210" i="1"/>
  <c r="N210" i="1"/>
  <c r="M210" i="1"/>
  <c r="I210" i="1"/>
  <c r="AM209" i="1"/>
  <c r="AK209" i="1"/>
  <c r="AJ209" i="1"/>
  <c r="AI209" i="1"/>
  <c r="AH209" i="1"/>
  <c r="AG209" i="1"/>
  <c r="S209" i="1"/>
  <c r="N209" i="1"/>
  <c r="M209" i="1"/>
  <c r="I209" i="1"/>
  <c r="AM208" i="1"/>
  <c r="AK208" i="1"/>
  <c r="AJ208" i="1"/>
  <c r="AI208" i="1"/>
  <c r="AH208" i="1"/>
  <c r="AG208" i="1"/>
  <c r="S208" i="1"/>
  <c r="N208" i="1"/>
  <c r="M208" i="1"/>
  <c r="I208" i="1"/>
  <c r="AM207" i="1"/>
  <c r="AK207" i="1"/>
  <c r="AJ207" i="1"/>
  <c r="AI207" i="1"/>
  <c r="AH207" i="1"/>
  <c r="AG207" i="1"/>
  <c r="S207" i="1"/>
  <c r="N207" i="1"/>
  <c r="M207" i="1"/>
  <c r="I207" i="1"/>
  <c r="AM206" i="1"/>
  <c r="AK206" i="1"/>
  <c r="AJ206" i="1"/>
  <c r="AI206" i="1"/>
  <c r="AH206" i="1"/>
  <c r="AG206" i="1"/>
  <c r="S206" i="1"/>
  <c r="N206" i="1"/>
  <c r="M206" i="1"/>
  <c r="I206" i="1"/>
  <c r="AM205" i="1"/>
  <c r="AK205" i="1"/>
  <c r="AJ205" i="1"/>
  <c r="AI205" i="1"/>
  <c r="AH205" i="1"/>
  <c r="AG205" i="1"/>
  <c r="S205" i="1"/>
  <c r="N205" i="1"/>
  <c r="M205" i="1"/>
  <c r="I205" i="1"/>
  <c r="AM204" i="1"/>
  <c r="AK204" i="1"/>
  <c r="AJ204" i="1"/>
  <c r="AI204" i="1"/>
  <c r="AH204" i="1"/>
  <c r="AG204" i="1"/>
  <c r="S204" i="1"/>
  <c r="N204" i="1"/>
  <c r="M204" i="1"/>
  <c r="I204" i="1"/>
  <c r="AM203" i="1"/>
  <c r="AK203" i="1"/>
  <c r="AJ203" i="1"/>
  <c r="AI203" i="1"/>
  <c r="AH203" i="1"/>
  <c r="AG203" i="1"/>
  <c r="S203" i="1"/>
  <c r="N203" i="1"/>
  <c r="M203" i="1"/>
  <c r="I203" i="1"/>
  <c r="AM202" i="1"/>
  <c r="AK202" i="1"/>
  <c r="AJ202" i="1"/>
  <c r="AI202" i="1"/>
  <c r="AH202" i="1"/>
  <c r="AG202" i="1"/>
  <c r="S202" i="1"/>
  <c r="N202" i="1"/>
  <c r="M202" i="1"/>
  <c r="I202" i="1"/>
  <c r="AM201" i="1"/>
  <c r="AK201" i="1"/>
  <c r="AJ201" i="1"/>
  <c r="AI201" i="1"/>
  <c r="AH201" i="1"/>
  <c r="AG201" i="1"/>
  <c r="S201" i="1"/>
  <c r="N201" i="1"/>
  <c r="M201" i="1"/>
  <c r="I201" i="1"/>
  <c r="AM200" i="1"/>
  <c r="AK200" i="1"/>
  <c r="AJ200" i="1"/>
  <c r="AI200" i="1"/>
  <c r="AH200" i="1"/>
  <c r="AG200" i="1"/>
  <c r="S200" i="1"/>
  <c r="N200" i="1"/>
  <c r="M200" i="1"/>
  <c r="I200" i="1"/>
  <c r="AM199" i="1"/>
  <c r="AK199" i="1"/>
  <c r="AJ199" i="1"/>
  <c r="AI199" i="1"/>
  <c r="AH199" i="1"/>
  <c r="AG199" i="1"/>
  <c r="S199" i="1"/>
  <c r="N199" i="1"/>
  <c r="M199" i="1"/>
  <c r="I199" i="1"/>
  <c r="AM198" i="1"/>
  <c r="AK198" i="1"/>
  <c r="AJ198" i="1"/>
  <c r="AI198" i="1"/>
  <c r="AH198" i="1"/>
  <c r="AG198" i="1"/>
  <c r="S198" i="1"/>
  <c r="N198" i="1"/>
  <c r="M198" i="1"/>
  <c r="I198" i="1"/>
  <c r="AM197" i="1"/>
  <c r="AK197" i="1"/>
  <c r="AJ197" i="1"/>
  <c r="AI197" i="1"/>
  <c r="AH197" i="1"/>
  <c r="AG197" i="1"/>
  <c r="S197" i="1"/>
  <c r="N197" i="1"/>
  <c r="M197" i="1"/>
  <c r="I197" i="1"/>
  <c r="AM196" i="1"/>
  <c r="AK196" i="1"/>
  <c r="AJ196" i="1"/>
  <c r="AI196" i="1"/>
  <c r="AH196" i="1"/>
  <c r="AG196" i="1"/>
  <c r="S196" i="1"/>
  <c r="N196" i="1"/>
  <c r="M196" i="1"/>
  <c r="I196" i="1"/>
  <c r="AM195" i="1"/>
  <c r="AK195" i="1"/>
  <c r="AJ195" i="1"/>
  <c r="AI195" i="1"/>
  <c r="AH195" i="1"/>
  <c r="AG195" i="1"/>
  <c r="S195" i="1"/>
  <c r="N195" i="1"/>
  <c r="M195" i="1"/>
  <c r="I195" i="1"/>
  <c r="AM194" i="1"/>
  <c r="AK194" i="1"/>
  <c r="AJ194" i="1"/>
  <c r="AI194" i="1"/>
  <c r="AH194" i="1"/>
  <c r="AG194" i="1"/>
  <c r="S194" i="1"/>
  <c r="N194" i="1"/>
  <c r="M194" i="1"/>
  <c r="I194" i="1"/>
  <c r="AM193" i="1"/>
  <c r="AK193" i="1"/>
  <c r="AJ193" i="1"/>
  <c r="AI193" i="1"/>
  <c r="AH193" i="1"/>
  <c r="AG193" i="1"/>
  <c r="S193" i="1"/>
  <c r="N193" i="1"/>
  <c r="M193" i="1"/>
  <c r="I193" i="1"/>
  <c r="AM192" i="1"/>
  <c r="AK192" i="1"/>
  <c r="AJ192" i="1"/>
  <c r="AI192" i="1"/>
  <c r="AH192" i="1"/>
  <c r="AG192" i="1"/>
  <c r="S192" i="1"/>
  <c r="N192" i="1"/>
  <c r="M192" i="1"/>
  <c r="I192" i="1"/>
  <c r="AM191" i="1"/>
  <c r="AK191" i="1"/>
  <c r="AJ191" i="1"/>
  <c r="AI191" i="1"/>
  <c r="AH191" i="1"/>
  <c r="AG191" i="1"/>
  <c r="S191" i="1"/>
  <c r="N191" i="1"/>
  <c r="M191" i="1"/>
  <c r="I191" i="1"/>
  <c r="AM190" i="1"/>
  <c r="AK190" i="1"/>
  <c r="AJ190" i="1"/>
  <c r="AI190" i="1"/>
  <c r="AH190" i="1"/>
  <c r="AG190" i="1"/>
  <c r="S190" i="1"/>
  <c r="N190" i="1"/>
  <c r="M190" i="1"/>
  <c r="I190" i="1"/>
  <c r="AM189" i="1"/>
  <c r="AK189" i="1"/>
  <c r="AJ189" i="1"/>
  <c r="AI189" i="1"/>
  <c r="AH189" i="1"/>
  <c r="AG189" i="1"/>
  <c r="S189" i="1"/>
  <c r="N189" i="1"/>
  <c r="M189" i="1"/>
  <c r="I189" i="1"/>
  <c r="AM188" i="1"/>
  <c r="AK188" i="1"/>
  <c r="AJ188" i="1"/>
  <c r="AI188" i="1"/>
  <c r="AH188" i="1"/>
  <c r="AG188" i="1"/>
  <c r="S188" i="1"/>
  <c r="N188" i="1"/>
  <c r="M188" i="1"/>
  <c r="I188" i="1"/>
  <c r="AM187" i="1"/>
  <c r="AK187" i="1"/>
  <c r="AJ187" i="1"/>
  <c r="AI187" i="1"/>
  <c r="AH187" i="1"/>
  <c r="AG187" i="1"/>
  <c r="S187" i="1"/>
  <c r="N187" i="1"/>
  <c r="M187" i="1"/>
  <c r="I187" i="1"/>
  <c r="AM186" i="1"/>
  <c r="AK186" i="1"/>
  <c r="AJ186" i="1"/>
  <c r="AI186" i="1"/>
  <c r="AH186" i="1"/>
  <c r="AG186" i="1"/>
  <c r="S186" i="1"/>
  <c r="N186" i="1"/>
  <c r="M186" i="1"/>
  <c r="I186" i="1"/>
  <c r="AM185" i="1"/>
  <c r="AK185" i="1"/>
  <c r="AJ185" i="1"/>
  <c r="AI185" i="1"/>
  <c r="AH185" i="1"/>
  <c r="AG185" i="1"/>
  <c r="S185" i="1"/>
  <c r="N185" i="1"/>
  <c r="M185" i="1"/>
  <c r="I185" i="1"/>
  <c r="AM184" i="1"/>
  <c r="AK184" i="1"/>
  <c r="AJ184" i="1"/>
  <c r="AI184" i="1"/>
  <c r="AH184" i="1"/>
  <c r="AG184" i="1"/>
  <c r="S184" i="1"/>
  <c r="N184" i="1"/>
  <c r="M184" i="1"/>
  <c r="I184" i="1"/>
  <c r="AM183" i="1"/>
  <c r="AK183" i="1"/>
  <c r="AJ183" i="1"/>
  <c r="AI183" i="1"/>
  <c r="AH183" i="1"/>
  <c r="AG183" i="1"/>
  <c r="S183" i="1"/>
  <c r="N183" i="1"/>
  <c r="M183" i="1"/>
  <c r="I183" i="1"/>
  <c r="AM182" i="1"/>
  <c r="AK182" i="1"/>
  <c r="AJ182" i="1"/>
  <c r="AI182" i="1"/>
  <c r="AH182" i="1"/>
  <c r="AG182" i="1"/>
  <c r="S182" i="1"/>
  <c r="N182" i="1"/>
  <c r="M182" i="1"/>
  <c r="I182" i="1"/>
  <c r="AM181" i="1"/>
  <c r="AK181" i="1"/>
  <c r="AJ181" i="1"/>
  <c r="AI181" i="1"/>
  <c r="AH181" i="1"/>
  <c r="AG181" i="1"/>
  <c r="S181" i="1"/>
  <c r="N181" i="1"/>
  <c r="M181" i="1"/>
  <c r="I181" i="1"/>
  <c r="AM180" i="1"/>
  <c r="AK180" i="1"/>
  <c r="AJ180" i="1"/>
  <c r="AI180" i="1"/>
  <c r="AH180" i="1"/>
  <c r="AG180" i="1"/>
  <c r="S180" i="1"/>
  <c r="N180" i="1"/>
  <c r="M180" i="1"/>
  <c r="I180" i="1"/>
  <c r="AM179" i="1"/>
  <c r="AK179" i="1"/>
  <c r="AJ179" i="1"/>
  <c r="AI179" i="1"/>
  <c r="AH179" i="1"/>
  <c r="AG179" i="1"/>
  <c r="S179" i="1"/>
  <c r="N179" i="1"/>
  <c r="M179" i="1"/>
  <c r="I179" i="1"/>
  <c r="AM178" i="1"/>
  <c r="AK178" i="1"/>
  <c r="AJ178" i="1"/>
  <c r="AI178" i="1"/>
  <c r="AH178" i="1"/>
  <c r="AG178" i="1"/>
  <c r="S178" i="1"/>
  <c r="N178" i="1"/>
  <c r="M178" i="1"/>
  <c r="I178" i="1"/>
  <c r="AM177" i="1"/>
  <c r="AK177" i="1"/>
  <c r="AJ177" i="1"/>
  <c r="AI177" i="1"/>
  <c r="AH177" i="1"/>
  <c r="AG177" i="1"/>
  <c r="S177" i="1"/>
  <c r="N177" i="1"/>
  <c r="M177" i="1"/>
  <c r="I177" i="1"/>
  <c r="AM176" i="1"/>
  <c r="AK176" i="1"/>
  <c r="AJ176" i="1"/>
  <c r="AI176" i="1"/>
  <c r="AH176" i="1"/>
  <c r="AG176" i="1"/>
  <c r="S176" i="1"/>
  <c r="N176" i="1"/>
  <c r="M176" i="1"/>
  <c r="I176" i="1"/>
  <c r="AM175" i="1"/>
  <c r="AK175" i="1"/>
  <c r="AJ175" i="1"/>
  <c r="AI175" i="1"/>
  <c r="AH175" i="1"/>
  <c r="AG175" i="1"/>
  <c r="S175" i="1"/>
  <c r="N175" i="1"/>
  <c r="M175" i="1"/>
  <c r="I175" i="1"/>
  <c r="AM174" i="1"/>
  <c r="AK174" i="1"/>
  <c r="AJ174" i="1"/>
  <c r="AI174" i="1"/>
  <c r="AH174" i="1"/>
  <c r="AG174" i="1"/>
  <c r="S174" i="1"/>
  <c r="N174" i="1"/>
  <c r="M174" i="1"/>
  <c r="I174" i="1"/>
  <c r="AM173" i="1"/>
  <c r="AK173" i="1"/>
  <c r="AJ173" i="1"/>
  <c r="AI173" i="1"/>
  <c r="AH173" i="1"/>
  <c r="AG173" i="1"/>
  <c r="S173" i="1"/>
  <c r="N173" i="1"/>
  <c r="M173" i="1"/>
  <c r="I173" i="1"/>
  <c r="AM172" i="1"/>
  <c r="AK172" i="1"/>
  <c r="AJ172" i="1"/>
  <c r="AI172" i="1"/>
  <c r="AH172" i="1"/>
  <c r="AG172" i="1"/>
  <c r="S172" i="1"/>
  <c r="N172" i="1"/>
  <c r="M172" i="1"/>
  <c r="I172" i="1"/>
  <c r="AM171" i="1"/>
  <c r="AK171" i="1"/>
  <c r="AJ171" i="1"/>
  <c r="AI171" i="1"/>
  <c r="AH171" i="1"/>
  <c r="AG171" i="1"/>
  <c r="S171" i="1"/>
  <c r="N171" i="1"/>
  <c r="M171" i="1"/>
  <c r="I171" i="1"/>
  <c r="AM170" i="1"/>
  <c r="AK170" i="1"/>
  <c r="AJ170" i="1"/>
  <c r="AI170" i="1"/>
  <c r="AH170" i="1"/>
  <c r="AG170" i="1"/>
  <c r="S170" i="1"/>
  <c r="N170" i="1"/>
  <c r="M170" i="1"/>
  <c r="I170" i="1"/>
  <c r="AM169" i="1"/>
  <c r="AK169" i="1"/>
  <c r="AJ169" i="1"/>
  <c r="AI169" i="1"/>
  <c r="AH169" i="1"/>
  <c r="AG169" i="1"/>
  <c r="S169" i="1"/>
  <c r="N169" i="1"/>
  <c r="M169" i="1"/>
  <c r="I169" i="1"/>
  <c r="AM168" i="1"/>
  <c r="AK168" i="1"/>
  <c r="AJ168" i="1"/>
  <c r="AI168" i="1"/>
  <c r="AH168" i="1"/>
  <c r="AG168" i="1"/>
  <c r="S168" i="1"/>
  <c r="N168" i="1"/>
  <c r="M168" i="1"/>
  <c r="I168" i="1"/>
  <c r="AM167" i="1"/>
  <c r="AK167" i="1"/>
  <c r="AJ167" i="1"/>
  <c r="AI167" i="1"/>
  <c r="AH167" i="1"/>
  <c r="AG167" i="1"/>
  <c r="S167" i="1"/>
  <c r="N167" i="1"/>
  <c r="M167" i="1"/>
  <c r="I167" i="1"/>
  <c r="AM166" i="1"/>
  <c r="AK166" i="1"/>
  <c r="AJ166" i="1"/>
  <c r="AI166" i="1"/>
  <c r="AH166" i="1"/>
  <c r="AG166" i="1"/>
  <c r="S166" i="1"/>
  <c r="N166" i="1"/>
  <c r="M166" i="1"/>
  <c r="I166" i="1"/>
  <c r="AM165" i="1"/>
  <c r="AK165" i="1"/>
  <c r="AJ165" i="1"/>
  <c r="AI165" i="1"/>
  <c r="AH165" i="1"/>
  <c r="AG165" i="1"/>
  <c r="S165" i="1"/>
  <c r="N165" i="1"/>
  <c r="M165" i="1"/>
  <c r="I165" i="1"/>
  <c r="AM164" i="1"/>
  <c r="AK164" i="1"/>
  <c r="AJ164" i="1"/>
  <c r="AI164" i="1"/>
  <c r="AH164" i="1"/>
  <c r="AG164" i="1"/>
  <c r="S164" i="1"/>
  <c r="N164" i="1"/>
  <c r="M164" i="1"/>
  <c r="I164" i="1"/>
  <c r="AM163" i="1"/>
  <c r="AK163" i="1"/>
  <c r="AJ163" i="1"/>
  <c r="AI163" i="1"/>
  <c r="AH163" i="1"/>
  <c r="AG163" i="1"/>
  <c r="S163" i="1"/>
  <c r="N163" i="1"/>
  <c r="M163" i="1"/>
  <c r="I163" i="1"/>
  <c r="AM162" i="1"/>
  <c r="AK162" i="1"/>
  <c r="AJ162" i="1"/>
  <c r="AI162" i="1"/>
  <c r="AH162" i="1"/>
  <c r="AG162" i="1"/>
  <c r="S162" i="1"/>
  <c r="N162" i="1"/>
  <c r="M162" i="1"/>
  <c r="I162" i="1"/>
  <c r="AM161" i="1"/>
  <c r="AK161" i="1"/>
  <c r="AJ161" i="1"/>
  <c r="AI161" i="1"/>
  <c r="AH161" i="1"/>
  <c r="AG161" i="1"/>
  <c r="S161" i="1"/>
  <c r="N161" i="1"/>
  <c r="M161" i="1"/>
  <c r="I161" i="1"/>
  <c r="AM160" i="1"/>
  <c r="AK160" i="1"/>
  <c r="AJ160" i="1"/>
  <c r="AI160" i="1"/>
  <c r="AH160" i="1"/>
  <c r="AG160" i="1"/>
  <c r="S160" i="1"/>
  <c r="N160" i="1"/>
  <c r="M160" i="1"/>
  <c r="I160" i="1"/>
  <c r="AM159" i="1"/>
  <c r="AK159" i="1"/>
  <c r="AJ159" i="1"/>
  <c r="AI159" i="1"/>
  <c r="AH159" i="1"/>
  <c r="AG159" i="1"/>
  <c r="S159" i="1"/>
  <c r="N159" i="1"/>
  <c r="M159" i="1"/>
  <c r="I159" i="1"/>
  <c r="AM158" i="1"/>
  <c r="AK158" i="1"/>
  <c r="AJ158" i="1"/>
  <c r="AI158" i="1"/>
  <c r="AH158" i="1"/>
  <c r="AG158" i="1"/>
  <c r="S158" i="1"/>
  <c r="N158" i="1"/>
  <c r="M158" i="1"/>
  <c r="I158" i="1"/>
  <c r="AM157" i="1"/>
  <c r="AK157" i="1"/>
  <c r="AJ157" i="1"/>
  <c r="AI157" i="1"/>
  <c r="AH157" i="1"/>
  <c r="AG157" i="1"/>
  <c r="S157" i="1"/>
  <c r="N157" i="1"/>
  <c r="M157" i="1"/>
  <c r="I157" i="1"/>
  <c r="AM156" i="1"/>
  <c r="AK156" i="1"/>
  <c r="AJ156" i="1"/>
  <c r="AI156" i="1"/>
  <c r="AH156" i="1"/>
  <c r="AG156" i="1"/>
  <c r="S156" i="1"/>
  <c r="N156" i="1"/>
  <c r="M156" i="1"/>
  <c r="I156" i="1"/>
  <c r="AM155" i="1"/>
  <c r="AK155" i="1"/>
  <c r="AJ155" i="1"/>
  <c r="AI155" i="1"/>
  <c r="AH155" i="1"/>
  <c r="AG155" i="1"/>
  <c r="S155" i="1"/>
  <c r="N155" i="1"/>
  <c r="M155" i="1"/>
  <c r="I155" i="1"/>
  <c r="AM154" i="1"/>
  <c r="AK154" i="1"/>
  <c r="AJ154" i="1"/>
  <c r="AI154" i="1"/>
  <c r="AH154" i="1"/>
  <c r="AG154" i="1"/>
  <c r="S154" i="1"/>
  <c r="N154" i="1"/>
  <c r="M154" i="1"/>
  <c r="I154" i="1"/>
  <c r="AM153" i="1"/>
  <c r="AK153" i="1"/>
  <c r="AJ153" i="1"/>
  <c r="AI153" i="1"/>
  <c r="AH153" i="1"/>
  <c r="AG153" i="1"/>
  <c r="S153" i="1"/>
  <c r="N153" i="1"/>
  <c r="M153" i="1"/>
  <c r="I153" i="1"/>
  <c r="AM152" i="1"/>
  <c r="AK152" i="1"/>
  <c r="AJ152" i="1"/>
  <c r="AI152" i="1"/>
  <c r="AH152" i="1"/>
  <c r="AG152" i="1"/>
  <c r="S152" i="1"/>
  <c r="N152" i="1"/>
  <c r="M152" i="1"/>
  <c r="I152" i="1"/>
  <c r="AM151" i="1"/>
  <c r="AK151" i="1"/>
  <c r="AJ151" i="1"/>
  <c r="AI151" i="1"/>
  <c r="AH151" i="1"/>
  <c r="AG151" i="1"/>
  <c r="S151" i="1"/>
  <c r="N151" i="1"/>
  <c r="M151" i="1"/>
  <c r="I151" i="1"/>
  <c r="AM150" i="1"/>
  <c r="AK150" i="1"/>
  <c r="AJ150" i="1"/>
  <c r="AI150" i="1"/>
  <c r="AH150" i="1"/>
  <c r="AG150" i="1"/>
  <c r="S150" i="1"/>
  <c r="N150" i="1"/>
  <c r="M150" i="1"/>
  <c r="I150" i="1"/>
  <c r="AM149" i="1"/>
  <c r="AK149" i="1"/>
  <c r="AJ149" i="1"/>
  <c r="AI149" i="1"/>
  <c r="AH149" i="1"/>
  <c r="AG149" i="1"/>
  <c r="S149" i="1"/>
  <c r="N149" i="1"/>
  <c r="M149" i="1"/>
  <c r="I149" i="1"/>
  <c r="AM148" i="1"/>
  <c r="AK148" i="1"/>
  <c r="AJ148" i="1"/>
  <c r="AI148" i="1"/>
  <c r="AH148" i="1"/>
  <c r="AG148" i="1"/>
  <c r="S148" i="1"/>
  <c r="N148" i="1"/>
  <c r="M148" i="1"/>
  <c r="I148" i="1"/>
  <c r="AM147" i="1"/>
  <c r="AK147" i="1"/>
  <c r="AJ147" i="1"/>
  <c r="AI147" i="1"/>
  <c r="AH147" i="1"/>
  <c r="AG147" i="1"/>
  <c r="S147" i="1"/>
  <c r="N147" i="1"/>
  <c r="M147" i="1"/>
  <c r="I147" i="1"/>
  <c r="AM146" i="1"/>
  <c r="AK146" i="1"/>
  <c r="AJ146" i="1"/>
  <c r="AI146" i="1"/>
  <c r="AH146" i="1"/>
  <c r="AG146" i="1"/>
  <c r="S146" i="1"/>
  <c r="N146" i="1"/>
  <c r="M146" i="1"/>
  <c r="I146" i="1"/>
  <c r="AM145" i="1"/>
  <c r="AK145" i="1"/>
  <c r="AJ145" i="1"/>
  <c r="AI145" i="1"/>
  <c r="AH145" i="1"/>
  <c r="AG145" i="1"/>
  <c r="S145" i="1"/>
  <c r="N145" i="1"/>
  <c r="M145" i="1"/>
  <c r="I145" i="1"/>
  <c r="AM144" i="1"/>
  <c r="AK144" i="1"/>
  <c r="AJ144" i="1"/>
  <c r="AI144" i="1"/>
  <c r="AH144" i="1"/>
  <c r="AG144" i="1"/>
  <c r="S144" i="1"/>
  <c r="N144" i="1"/>
  <c r="M144" i="1"/>
  <c r="I144" i="1"/>
  <c r="AM143" i="1"/>
  <c r="AK143" i="1"/>
  <c r="AJ143" i="1"/>
  <c r="AI143" i="1"/>
  <c r="AH143" i="1"/>
  <c r="AG143" i="1"/>
  <c r="S143" i="1"/>
  <c r="N143" i="1"/>
  <c r="M143" i="1"/>
  <c r="I143" i="1"/>
  <c r="AM142" i="1"/>
  <c r="AK142" i="1"/>
  <c r="AJ142" i="1"/>
  <c r="AI142" i="1"/>
  <c r="AH142" i="1"/>
  <c r="AG142" i="1"/>
  <c r="S142" i="1"/>
  <c r="N142" i="1"/>
  <c r="M142" i="1"/>
  <c r="I142" i="1"/>
  <c r="AM141" i="1"/>
  <c r="AK141" i="1"/>
  <c r="AJ141" i="1"/>
  <c r="AI141" i="1"/>
  <c r="AH141" i="1"/>
  <c r="AG141" i="1"/>
  <c r="S141" i="1"/>
  <c r="N141" i="1"/>
  <c r="M141" i="1"/>
  <c r="I141" i="1"/>
  <c r="AM140" i="1"/>
  <c r="AK140" i="1"/>
  <c r="AJ140" i="1"/>
  <c r="AI140" i="1"/>
  <c r="AH140" i="1"/>
  <c r="AG140" i="1"/>
  <c r="S140" i="1"/>
  <c r="N140" i="1"/>
  <c r="M140" i="1"/>
  <c r="I140" i="1"/>
  <c r="AM139" i="1"/>
  <c r="AK139" i="1"/>
  <c r="AJ139" i="1"/>
  <c r="AI139" i="1"/>
  <c r="AH139" i="1"/>
  <c r="AG139" i="1"/>
  <c r="S139" i="1"/>
  <c r="N139" i="1"/>
  <c r="M139" i="1"/>
  <c r="I139" i="1"/>
  <c r="AM138" i="1"/>
  <c r="AK138" i="1"/>
  <c r="AJ138" i="1"/>
  <c r="AI138" i="1"/>
  <c r="AH138" i="1"/>
  <c r="AG138" i="1"/>
  <c r="S138" i="1"/>
  <c r="N138" i="1"/>
  <c r="M138" i="1"/>
  <c r="I138" i="1"/>
  <c r="AM137" i="1"/>
  <c r="AK137" i="1"/>
  <c r="AJ137" i="1"/>
  <c r="AI137" i="1"/>
  <c r="AH137" i="1"/>
  <c r="AG137" i="1"/>
  <c r="S137" i="1"/>
  <c r="N137" i="1"/>
  <c r="M137" i="1"/>
  <c r="I137" i="1"/>
  <c r="AM136" i="1"/>
  <c r="AK136" i="1"/>
  <c r="AJ136" i="1"/>
  <c r="AI136" i="1"/>
  <c r="AH136" i="1"/>
  <c r="AG136" i="1"/>
  <c r="S136" i="1"/>
  <c r="N136" i="1"/>
  <c r="M136" i="1"/>
  <c r="I136" i="1"/>
  <c r="AM135" i="1"/>
  <c r="AK135" i="1"/>
  <c r="AJ135" i="1"/>
  <c r="AI135" i="1"/>
  <c r="AH135" i="1"/>
  <c r="AG135" i="1"/>
  <c r="S135" i="1"/>
  <c r="N135" i="1"/>
  <c r="M135" i="1"/>
  <c r="I135" i="1"/>
  <c r="AM134" i="1"/>
  <c r="AK134" i="1"/>
  <c r="AJ134" i="1"/>
  <c r="AI134" i="1"/>
  <c r="AH134" i="1"/>
  <c r="AG134" i="1"/>
  <c r="S134" i="1"/>
  <c r="N134" i="1"/>
  <c r="M134" i="1"/>
  <c r="I134" i="1"/>
  <c r="AM133" i="1"/>
  <c r="AK133" i="1"/>
  <c r="AJ133" i="1"/>
  <c r="AI133" i="1"/>
  <c r="AH133" i="1"/>
  <c r="AG133" i="1"/>
  <c r="S133" i="1"/>
  <c r="N133" i="1"/>
  <c r="M133" i="1"/>
  <c r="I133" i="1"/>
  <c r="AM132" i="1"/>
  <c r="AK132" i="1"/>
  <c r="AJ132" i="1"/>
  <c r="AI132" i="1"/>
  <c r="AH132" i="1"/>
  <c r="AG132" i="1"/>
  <c r="S132" i="1"/>
  <c r="N132" i="1"/>
  <c r="M132" i="1"/>
  <c r="I132" i="1"/>
  <c r="AM131" i="1"/>
  <c r="AK131" i="1"/>
  <c r="AJ131" i="1"/>
  <c r="AI131" i="1"/>
  <c r="AH131" i="1"/>
  <c r="AG131" i="1"/>
  <c r="S131" i="1"/>
  <c r="N131" i="1"/>
  <c r="M131" i="1"/>
  <c r="I131" i="1"/>
  <c r="AM130" i="1"/>
  <c r="AK130" i="1"/>
  <c r="AJ130" i="1"/>
  <c r="AI130" i="1"/>
  <c r="AH130" i="1"/>
  <c r="AG130" i="1"/>
  <c r="S130" i="1"/>
  <c r="N130" i="1"/>
  <c r="M130" i="1"/>
  <c r="I130" i="1"/>
  <c r="AM129" i="1"/>
  <c r="AK129" i="1"/>
  <c r="AJ129" i="1"/>
  <c r="AI129" i="1"/>
  <c r="AH129" i="1"/>
  <c r="AG129" i="1"/>
  <c r="S129" i="1"/>
  <c r="N129" i="1"/>
  <c r="M129" i="1"/>
  <c r="I129" i="1"/>
  <c r="AM128" i="1"/>
  <c r="AK128" i="1"/>
  <c r="AJ128" i="1"/>
  <c r="AI128" i="1"/>
  <c r="AH128" i="1"/>
  <c r="AG128" i="1"/>
  <c r="S128" i="1"/>
  <c r="N128" i="1"/>
  <c r="M128" i="1"/>
  <c r="I128" i="1"/>
  <c r="AM127" i="1"/>
  <c r="AK127" i="1"/>
  <c r="AJ127" i="1"/>
  <c r="AI127" i="1"/>
  <c r="AH127" i="1"/>
  <c r="AG127" i="1"/>
  <c r="S127" i="1"/>
  <c r="N127" i="1"/>
  <c r="M127" i="1"/>
  <c r="I127" i="1"/>
  <c r="AM126" i="1"/>
  <c r="AK126" i="1"/>
  <c r="AJ126" i="1"/>
  <c r="AI126" i="1"/>
  <c r="AH126" i="1"/>
  <c r="AG126" i="1"/>
  <c r="S126" i="1"/>
  <c r="N126" i="1"/>
  <c r="M126" i="1"/>
  <c r="I126" i="1"/>
  <c r="AM125" i="1"/>
  <c r="AK125" i="1"/>
  <c r="AJ125" i="1"/>
  <c r="AI125" i="1"/>
  <c r="AH125" i="1"/>
  <c r="AG125" i="1"/>
  <c r="S125" i="1"/>
  <c r="N125" i="1"/>
  <c r="M125" i="1"/>
  <c r="I125" i="1"/>
  <c r="AM124" i="1"/>
  <c r="AK124" i="1"/>
  <c r="AJ124" i="1"/>
  <c r="AI124" i="1"/>
  <c r="AH124" i="1"/>
  <c r="AG124" i="1"/>
  <c r="S124" i="1"/>
  <c r="N124" i="1"/>
  <c r="M124" i="1"/>
  <c r="I124" i="1"/>
  <c r="AM123" i="1"/>
  <c r="AK123" i="1"/>
  <c r="AJ123" i="1"/>
  <c r="AI123" i="1"/>
  <c r="AH123" i="1"/>
  <c r="AG123" i="1"/>
  <c r="S123" i="1"/>
  <c r="N123" i="1"/>
  <c r="M123" i="1"/>
  <c r="I123" i="1"/>
  <c r="AM122" i="1"/>
  <c r="AK122" i="1"/>
  <c r="AJ122" i="1"/>
  <c r="AI122" i="1"/>
  <c r="AH122" i="1"/>
  <c r="AG122" i="1"/>
  <c r="S122" i="1"/>
  <c r="N122" i="1"/>
  <c r="M122" i="1"/>
  <c r="I122" i="1"/>
  <c r="AM121" i="1"/>
  <c r="AK121" i="1"/>
  <c r="AJ121" i="1"/>
  <c r="AI121" i="1"/>
  <c r="AH121" i="1"/>
  <c r="AG121" i="1"/>
  <c r="S121" i="1"/>
  <c r="N121" i="1"/>
  <c r="M121" i="1"/>
  <c r="I121" i="1"/>
  <c r="AM120" i="1"/>
  <c r="AK120" i="1"/>
  <c r="AJ120" i="1"/>
  <c r="AI120" i="1"/>
  <c r="AH120" i="1"/>
  <c r="AG120" i="1"/>
  <c r="S120" i="1"/>
  <c r="N120" i="1"/>
  <c r="M120" i="1"/>
  <c r="I120" i="1"/>
  <c r="AM119" i="1"/>
  <c r="AK119" i="1"/>
  <c r="AJ119" i="1"/>
  <c r="AI119" i="1"/>
  <c r="AH119" i="1"/>
  <c r="AG119" i="1"/>
  <c r="S119" i="1"/>
  <c r="N119" i="1"/>
  <c r="M119" i="1"/>
  <c r="I119" i="1"/>
  <c r="AM118" i="1"/>
  <c r="AK118" i="1"/>
  <c r="AJ118" i="1"/>
  <c r="AI118" i="1"/>
  <c r="AH118" i="1"/>
  <c r="AG118" i="1"/>
  <c r="S118" i="1"/>
  <c r="N118" i="1"/>
  <c r="M118" i="1"/>
  <c r="I118" i="1"/>
  <c r="AM117" i="1"/>
  <c r="AK117" i="1"/>
  <c r="AJ117" i="1"/>
  <c r="AI117" i="1"/>
  <c r="AH117" i="1"/>
  <c r="AG117" i="1"/>
  <c r="S117" i="1"/>
  <c r="N117" i="1"/>
  <c r="M117" i="1"/>
  <c r="I117" i="1"/>
  <c r="AM116" i="1"/>
  <c r="AK116" i="1"/>
  <c r="AJ116" i="1"/>
  <c r="AI116" i="1"/>
  <c r="AH116" i="1"/>
  <c r="AG116" i="1"/>
  <c r="S116" i="1"/>
  <c r="N116" i="1"/>
  <c r="M116" i="1"/>
  <c r="I116" i="1"/>
  <c r="AM115" i="1"/>
  <c r="AK115" i="1"/>
  <c r="AJ115" i="1"/>
  <c r="AI115" i="1"/>
  <c r="AH115" i="1"/>
  <c r="AG115" i="1"/>
  <c r="S115" i="1"/>
  <c r="N115" i="1"/>
  <c r="M115" i="1"/>
  <c r="I115" i="1"/>
  <c r="AM114" i="1"/>
  <c r="AK114" i="1"/>
  <c r="AJ114" i="1"/>
  <c r="AI114" i="1"/>
  <c r="AH114" i="1"/>
  <c r="AG114" i="1"/>
  <c r="S114" i="1"/>
  <c r="N114" i="1"/>
  <c r="M114" i="1"/>
  <c r="I114" i="1"/>
  <c r="AM113" i="1"/>
  <c r="AK113" i="1"/>
  <c r="AJ113" i="1"/>
  <c r="AI113" i="1"/>
  <c r="AH113" i="1"/>
  <c r="AG113" i="1"/>
  <c r="S113" i="1"/>
  <c r="N113" i="1"/>
  <c r="M113" i="1"/>
  <c r="I113" i="1"/>
  <c r="AM112" i="1"/>
  <c r="AK112" i="1"/>
  <c r="AJ112" i="1"/>
  <c r="AI112" i="1"/>
  <c r="AH112" i="1"/>
  <c r="AG112" i="1"/>
  <c r="S112" i="1"/>
  <c r="N112" i="1"/>
  <c r="M112" i="1"/>
  <c r="I112" i="1"/>
  <c r="AM111" i="1"/>
  <c r="AK111" i="1"/>
  <c r="AJ111" i="1"/>
  <c r="AI111" i="1"/>
  <c r="AH111" i="1"/>
  <c r="AG111" i="1"/>
  <c r="S111" i="1"/>
  <c r="N111" i="1"/>
  <c r="M111" i="1"/>
  <c r="I111" i="1"/>
  <c r="AM110" i="1"/>
  <c r="AK110" i="1"/>
  <c r="AJ110" i="1"/>
  <c r="AI110" i="1"/>
  <c r="AH110" i="1"/>
  <c r="AG110" i="1"/>
  <c r="S110" i="1"/>
  <c r="N110" i="1"/>
  <c r="M110" i="1"/>
  <c r="I110" i="1"/>
  <c r="AM109" i="1"/>
  <c r="AK109" i="1"/>
  <c r="AJ109" i="1"/>
  <c r="AI109" i="1"/>
  <c r="AH109" i="1"/>
  <c r="AG109" i="1"/>
  <c r="S109" i="1"/>
  <c r="N109" i="1"/>
  <c r="M109" i="1"/>
  <c r="I109" i="1"/>
  <c r="AM108" i="1"/>
  <c r="AK108" i="1"/>
  <c r="AJ108" i="1"/>
  <c r="AI108" i="1"/>
  <c r="AH108" i="1"/>
  <c r="AG108" i="1"/>
  <c r="S108" i="1"/>
  <c r="N108" i="1"/>
  <c r="M108" i="1"/>
  <c r="I108" i="1"/>
  <c r="AM107" i="1"/>
  <c r="AK107" i="1"/>
  <c r="AJ107" i="1"/>
  <c r="AI107" i="1"/>
  <c r="AH107" i="1"/>
  <c r="AG107" i="1"/>
  <c r="S107" i="1"/>
  <c r="N107" i="1"/>
  <c r="M107" i="1"/>
  <c r="I107" i="1"/>
  <c r="AM106" i="1"/>
  <c r="AK106" i="1"/>
  <c r="AJ106" i="1"/>
  <c r="AI106" i="1"/>
  <c r="AH106" i="1"/>
  <c r="AG106" i="1"/>
  <c r="S106" i="1"/>
  <c r="N106" i="1"/>
  <c r="M106" i="1"/>
  <c r="I106" i="1"/>
  <c r="AM105" i="1"/>
  <c r="AK105" i="1"/>
  <c r="AJ105" i="1"/>
  <c r="AI105" i="1"/>
  <c r="AH105" i="1"/>
  <c r="AG105" i="1"/>
  <c r="S105" i="1"/>
  <c r="N105" i="1"/>
  <c r="M105" i="1"/>
  <c r="I105" i="1"/>
  <c r="AM104" i="1"/>
  <c r="AK104" i="1"/>
  <c r="AJ104" i="1"/>
  <c r="AI104" i="1"/>
  <c r="AH104" i="1"/>
  <c r="AG104" i="1"/>
  <c r="S104" i="1"/>
  <c r="N104" i="1"/>
  <c r="M104" i="1"/>
  <c r="I104" i="1"/>
  <c r="AM103" i="1"/>
  <c r="AK103" i="1"/>
  <c r="AJ103" i="1"/>
  <c r="AI103" i="1"/>
  <c r="AH103" i="1"/>
  <c r="AG103" i="1"/>
  <c r="S103" i="1"/>
  <c r="N103" i="1"/>
  <c r="M103" i="1"/>
  <c r="I103" i="1"/>
  <c r="AM102" i="1"/>
  <c r="AK102" i="1"/>
  <c r="AJ102" i="1"/>
  <c r="AI102" i="1"/>
  <c r="AH102" i="1"/>
  <c r="AG102" i="1"/>
  <c r="S102" i="1"/>
  <c r="N102" i="1"/>
  <c r="M102" i="1"/>
  <c r="I102" i="1"/>
  <c r="AM101" i="1"/>
  <c r="AK101" i="1"/>
  <c r="AJ101" i="1"/>
  <c r="AI101" i="1"/>
  <c r="AH101" i="1"/>
  <c r="AG101" i="1"/>
  <c r="S101" i="1"/>
  <c r="N101" i="1"/>
  <c r="M101" i="1"/>
  <c r="I101" i="1"/>
  <c r="AM100" i="1"/>
  <c r="AK100" i="1"/>
  <c r="AJ100" i="1"/>
  <c r="AI100" i="1"/>
  <c r="AH100" i="1"/>
  <c r="AG100" i="1"/>
  <c r="S100" i="1"/>
  <c r="N100" i="1"/>
  <c r="M100" i="1"/>
  <c r="I100" i="1"/>
  <c r="AM99" i="1"/>
  <c r="AK99" i="1"/>
  <c r="AJ99" i="1"/>
  <c r="AI99" i="1"/>
  <c r="AH99" i="1"/>
  <c r="AG99" i="1"/>
  <c r="S99" i="1"/>
  <c r="N99" i="1"/>
  <c r="M99" i="1"/>
  <c r="I99" i="1"/>
  <c r="AM98" i="1"/>
  <c r="AK98" i="1"/>
  <c r="AJ98" i="1"/>
  <c r="AI98" i="1"/>
  <c r="AH98" i="1"/>
  <c r="AG98" i="1"/>
  <c r="S98" i="1"/>
  <c r="N98" i="1"/>
  <c r="M98" i="1"/>
  <c r="I98" i="1"/>
  <c r="AM97" i="1"/>
  <c r="AK97" i="1"/>
  <c r="AJ97" i="1"/>
  <c r="AI97" i="1"/>
  <c r="AH97" i="1"/>
  <c r="AG97" i="1"/>
  <c r="S97" i="1"/>
  <c r="N97" i="1"/>
  <c r="M97" i="1"/>
  <c r="I97" i="1"/>
  <c r="AM96" i="1"/>
  <c r="AK96" i="1"/>
  <c r="AJ96" i="1"/>
  <c r="AI96" i="1"/>
  <c r="AH96" i="1"/>
  <c r="AG96" i="1"/>
  <c r="S96" i="1"/>
  <c r="N96" i="1"/>
  <c r="M96" i="1"/>
  <c r="I96" i="1"/>
  <c r="AM95" i="1"/>
  <c r="AK95" i="1"/>
  <c r="AJ95" i="1"/>
  <c r="AI95" i="1"/>
  <c r="AH95" i="1"/>
  <c r="AG95" i="1"/>
  <c r="S95" i="1"/>
  <c r="N95" i="1"/>
  <c r="M95" i="1"/>
  <c r="I95" i="1"/>
  <c r="AM94" i="1"/>
  <c r="AK94" i="1"/>
  <c r="AJ94" i="1"/>
  <c r="AI94" i="1"/>
  <c r="AH94" i="1"/>
  <c r="AG94" i="1"/>
  <c r="S94" i="1"/>
  <c r="N94" i="1"/>
  <c r="M94" i="1"/>
  <c r="I94" i="1"/>
  <c r="AM93" i="1"/>
  <c r="AK93" i="1"/>
  <c r="AJ93" i="1"/>
  <c r="AI93" i="1"/>
  <c r="AH93" i="1"/>
  <c r="AG93" i="1"/>
  <c r="S93" i="1"/>
  <c r="N93" i="1"/>
  <c r="M93" i="1"/>
  <c r="I93" i="1"/>
  <c r="AM92" i="1"/>
  <c r="AK92" i="1"/>
  <c r="AJ92" i="1"/>
  <c r="AI92" i="1"/>
  <c r="AH92" i="1"/>
  <c r="AG92" i="1"/>
  <c r="S92" i="1"/>
  <c r="N92" i="1"/>
  <c r="M92" i="1"/>
  <c r="I92" i="1"/>
  <c r="AM91" i="1"/>
  <c r="AK91" i="1"/>
  <c r="AJ91" i="1"/>
  <c r="AI91" i="1"/>
  <c r="AH91" i="1"/>
  <c r="AG91" i="1"/>
  <c r="S91" i="1"/>
  <c r="N91" i="1"/>
  <c r="M91" i="1"/>
  <c r="I91" i="1"/>
  <c r="AM90" i="1"/>
  <c r="AK90" i="1"/>
  <c r="AJ90" i="1"/>
  <c r="AI90" i="1"/>
  <c r="AH90" i="1"/>
  <c r="AG90" i="1"/>
  <c r="S90" i="1"/>
  <c r="N90" i="1"/>
  <c r="M90" i="1"/>
  <c r="I90" i="1"/>
  <c r="AM89" i="1"/>
  <c r="AK89" i="1"/>
  <c r="AJ89" i="1"/>
  <c r="AI89" i="1"/>
  <c r="AH89" i="1"/>
  <c r="AG89" i="1"/>
  <c r="S89" i="1"/>
  <c r="N89" i="1"/>
  <c r="M89" i="1"/>
  <c r="I89" i="1"/>
  <c r="AM88" i="1"/>
  <c r="AK88" i="1"/>
  <c r="AJ88" i="1"/>
  <c r="AI88" i="1"/>
  <c r="AH88" i="1"/>
  <c r="AG88" i="1"/>
  <c r="S88" i="1"/>
  <c r="N88" i="1"/>
  <c r="M88" i="1"/>
  <c r="I88" i="1"/>
  <c r="AM87" i="1"/>
  <c r="AK87" i="1"/>
  <c r="AJ87" i="1"/>
  <c r="AI87" i="1"/>
  <c r="AH87" i="1"/>
  <c r="AG87" i="1"/>
  <c r="S87" i="1"/>
  <c r="N87" i="1"/>
  <c r="M87" i="1"/>
  <c r="I87" i="1"/>
  <c r="AM86" i="1"/>
  <c r="AK86" i="1"/>
  <c r="AJ86" i="1"/>
  <c r="AI86" i="1"/>
  <c r="AH86" i="1"/>
  <c r="AG86" i="1"/>
  <c r="S86" i="1"/>
  <c r="N86" i="1"/>
  <c r="M86" i="1"/>
  <c r="I86" i="1"/>
  <c r="AM85" i="1"/>
  <c r="AK85" i="1"/>
  <c r="AJ85" i="1"/>
  <c r="AI85" i="1"/>
  <c r="AH85" i="1"/>
  <c r="AG85" i="1"/>
  <c r="S85" i="1"/>
  <c r="N85" i="1"/>
  <c r="M85" i="1"/>
  <c r="I85" i="1"/>
  <c r="AM84" i="1"/>
  <c r="AK84" i="1"/>
  <c r="AJ84" i="1"/>
  <c r="AI84" i="1"/>
  <c r="AH84" i="1"/>
  <c r="AG84" i="1"/>
  <c r="S84" i="1"/>
  <c r="N84" i="1"/>
  <c r="M84" i="1"/>
  <c r="I84" i="1"/>
  <c r="AM83" i="1"/>
  <c r="AK83" i="1"/>
  <c r="AJ83" i="1"/>
  <c r="AI83" i="1"/>
  <c r="AH83" i="1"/>
  <c r="AG83" i="1"/>
  <c r="S83" i="1"/>
  <c r="N83" i="1"/>
  <c r="M83" i="1"/>
  <c r="I83" i="1"/>
  <c r="AM82" i="1"/>
  <c r="AK82" i="1"/>
  <c r="AJ82" i="1"/>
  <c r="AI82" i="1"/>
  <c r="AH82" i="1"/>
  <c r="AG82" i="1"/>
  <c r="S82" i="1"/>
  <c r="N82" i="1"/>
  <c r="M82" i="1"/>
  <c r="I82" i="1"/>
  <c r="AM81" i="1"/>
  <c r="AK81" i="1"/>
  <c r="AJ81" i="1"/>
  <c r="AI81" i="1"/>
  <c r="AH81" i="1"/>
  <c r="AG81" i="1"/>
  <c r="S81" i="1"/>
  <c r="N81" i="1"/>
  <c r="M81" i="1"/>
  <c r="I81" i="1"/>
  <c r="AM80" i="1"/>
  <c r="AK80" i="1"/>
  <c r="AJ80" i="1"/>
  <c r="AI80" i="1"/>
  <c r="AH80" i="1"/>
  <c r="AG80" i="1"/>
  <c r="S80" i="1"/>
  <c r="N80" i="1"/>
  <c r="M80" i="1"/>
  <c r="I80" i="1"/>
  <c r="AM79" i="1"/>
  <c r="AK79" i="1"/>
  <c r="AJ79" i="1"/>
  <c r="AI79" i="1"/>
  <c r="AH79" i="1"/>
  <c r="AG79" i="1"/>
  <c r="S79" i="1"/>
  <c r="N79" i="1"/>
  <c r="M79" i="1"/>
  <c r="I79" i="1"/>
  <c r="AM78" i="1"/>
  <c r="AK78" i="1"/>
  <c r="AJ78" i="1"/>
  <c r="AI78" i="1"/>
  <c r="AH78" i="1"/>
  <c r="AG78" i="1"/>
  <c r="S78" i="1"/>
  <c r="N78" i="1"/>
  <c r="M78" i="1"/>
  <c r="I78" i="1"/>
  <c r="AM77" i="1"/>
  <c r="AK77" i="1"/>
  <c r="AJ77" i="1"/>
  <c r="AI77" i="1"/>
  <c r="AH77" i="1"/>
  <c r="AG77" i="1"/>
  <c r="S77" i="1"/>
  <c r="N77" i="1"/>
  <c r="M77" i="1"/>
  <c r="I77" i="1"/>
  <c r="AM76" i="1"/>
  <c r="AK76" i="1"/>
  <c r="AJ76" i="1"/>
  <c r="AI76" i="1"/>
  <c r="AH76" i="1"/>
  <c r="AG76" i="1"/>
  <c r="S76" i="1"/>
  <c r="N76" i="1"/>
  <c r="M76" i="1"/>
  <c r="I76" i="1"/>
  <c r="AM75" i="1"/>
  <c r="AK75" i="1"/>
  <c r="AJ75" i="1"/>
  <c r="AI75" i="1"/>
  <c r="AH75" i="1"/>
  <c r="AG75" i="1"/>
  <c r="S75" i="1"/>
  <c r="N75" i="1"/>
  <c r="M75" i="1"/>
  <c r="I75" i="1"/>
  <c r="AM74" i="1"/>
  <c r="AK74" i="1"/>
  <c r="AJ74" i="1"/>
  <c r="AI74" i="1"/>
  <c r="AH74" i="1"/>
  <c r="AG74" i="1"/>
  <c r="S74" i="1"/>
  <c r="N74" i="1"/>
  <c r="M74" i="1"/>
  <c r="I74" i="1"/>
  <c r="AM73" i="1"/>
  <c r="AK73" i="1"/>
  <c r="AJ73" i="1"/>
  <c r="AI73" i="1"/>
  <c r="AH73" i="1"/>
  <c r="AG73" i="1"/>
  <c r="S73" i="1"/>
  <c r="N73" i="1"/>
  <c r="M73" i="1"/>
  <c r="I73" i="1"/>
  <c r="AM72" i="1"/>
  <c r="AK72" i="1"/>
  <c r="AJ72" i="1"/>
  <c r="AI72" i="1"/>
  <c r="AH72" i="1"/>
  <c r="AG72" i="1"/>
  <c r="S72" i="1"/>
  <c r="N72" i="1"/>
  <c r="M72" i="1"/>
  <c r="I72" i="1"/>
  <c r="AM71" i="1"/>
  <c r="AK71" i="1"/>
  <c r="AJ71" i="1"/>
  <c r="AI71" i="1"/>
  <c r="AH71" i="1"/>
  <c r="AG71" i="1"/>
  <c r="S71" i="1"/>
  <c r="N71" i="1"/>
  <c r="M71" i="1"/>
  <c r="I71" i="1"/>
  <c r="AM70" i="1"/>
  <c r="AK70" i="1"/>
  <c r="AJ70" i="1"/>
  <c r="AI70" i="1"/>
  <c r="AH70" i="1"/>
  <c r="AG70" i="1"/>
  <c r="S70" i="1"/>
  <c r="N70" i="1"/>
  <c r="M70" i="1"/>
  <c r="I70" i="1"/>
  <c r="AM69" i="1"/>
  <c r="AK69" i="1"/>
  <c r="AJ69" i="1"/>
  <c r="AI69" i="1"/>
  <c r="AH69" i="1"/>
  <c r="AG69" i="1"/>
  <c r="S69" i="1"/>
  <c r="N69" i="1"/>
  <c r="M69" i="1"/>
  <c r="I69" i="1"/>
  <c r="AM68" i="1"/>
  <c r="AK68" i="1"/>
  <c r="AJ68" i="1"/>
  <c r="AI68" i="1"/>
  <c r="AH68" i="1"/>
  <c r="AG68" i="1"/>
  <c r="S68" i="1"/>
  <c r="N68" i="1"/>
  <c r="M68" i="1"/>
  <c r="I68" i="1"/>
  <c r="AM67" i="1"/>
  <c r="AK67" i="1"/>
  <c r="AJ67" i="1"/>
  <c r="AI67" i="1"/>
  <c r="AH67" i="1"/>
  <c r="AG67" i="1"/>
  <c r="S67" i="1"/>
  <c r="N67" i="1"/>
  <c r="M67" i="1"/>
  <c r="I67" i="1"/>
  <c r="AM66" i="1"/>
  <c r="AK66" i="1"/>
  <c r="AJ66" i="1"/>
  <c r="AI66" i="1"/>
  <c r="AH66" i="1"/>
  <c r="AG66" i="1"/>
  <c r="S66" i="1"/>
  <c r="N66" i="1"/>
  <c r="M66" i="1"/>
  <c r="I66" i="1"/>
  <c r="AM65" i="1"/>
  <c r="AK65" i="1"/>
  <c r="AJ65" i="1"/>
  <c r="AI65" i="1"/>
  <c r="AH65" i="1"/>
  <c r="AG65" i="1"/>
  <c r="S65" i="1"/>
  <c r="N65" i="1"/>
  <c r="M65" i="1"/>
  <c r="I65" i="1"/>
  <c r="AM64" i="1"/>
  <c r="AK64" i="1"/>
  <c r="AJ64" i="1"/>
  <c r="AI64" i="1"/>
  <c r="AH64" i="1"/>
  <c r="AG64" i="1"/>
  <c r="S64" i="1"/>
  <c r="N64" i="1"/>
  <c r="M64" i="1"/>
  <c r="I64" i="1"/>
  <c r="AM63" i="1"/>
  <c r="AK63" i="1"/>
  <c r="AJ63" i="1"/>
  <c r="AI63" i="1"/>
  <c r="AH63" i="1"/>
  <c r="AG63" i="1"/>
  <c r="S63" i="1"/>
  <c r="N63" i="1"/>
  <c r="M63" i="1"/>
  <c r="I63" i="1"/>
  <c r="AM62" i="1"/>
  <c r="AK62" i="1"/>
  <c r="AJ62" i="1"/>
  <c r="AI62" i="1"/>
  <c r="AH62" i="1"/>
  <c r="AG62" i="1"/>
  <c r="S62" i="1"/>
  <c r="N62" i="1"/>
  <c r="M62" i="1"/>
  <c r="I62" i="1"/>
  <c r="AM61" i="1"/>
  <c r="AK61" i="1"/>
  <c r="AJ61" i="1"/>
  <c r="AI61" i="1"/>
  <c r="AH61" i="1"/>
  <c r="AG61" i="1"/>
  <c r="S61" i="1"/>
  <c r="N61" i="1"/>
  <c r="M61" i="1"/>
  <c r="I61" i="1"/>
  <c r="AM60" i="1"/>
  <c r="AK60" i="1"/>
  <c r="AJ60" i="1"/>
  <c r="AI60" i="1"/>
  <c r="AH60" i="1"/>
  <c r="AG60" i="1"/>
  <c r="S60" i="1"/>
  <c r="N60" i="1"/>
  <c r="M60" i="1"/>
  <c r="I60" i="1"/>
  <c r="AM59" i="1"/>
  <c r="AK59" i="1"/>
  <c r="AJ59" i="1"/>
  <c r="AI59" i="1"/>
  <c r="AH59" i="1"/>
  <c r="AG59" i="1"/>
  <c r="S59" i="1"/>
  <c r="N59" i="1"/>
  <c r="M59" i="1"/>
  <c r="I59" i="1"/>
  <c r="AM58" i="1"/>
  <c r="AK58" i="1"/>
  <c r="AJ58" i="1"/>
  <c r="AI58" i="1"/>
  <c r="AH58" i="1"/>
  <c r="AG58" i="1"/>
  <c r="S58" i="1"/>
  <c r="N58" i="1"/>
  <c r="M58" i="1"/>
  <c r="I58" i="1"/>
  <c r="AM57" i="1"/>
  <c r="AK57" i="1"/>
  <c r="AJ57" i="1"/>
  <c r="AI57" i="1"/>
  <c r="AH57" i="1"/>
  <c r="AG57" i="1"/>
  <c r="S57" i="1"/>
  <c r="N57" i="1"/>
  <c r="M57" i="1"/>
  <c r="I57" i="1"/>
  <c r="AM56" i="1"/>
  <c r="AK56" i="1"/>
  <c r="AJ56" i="1"/>
  <c r="AI56" i="1"/>
  <c r="AH56" i="1"/>
  <c r="AG56" i="1"/>
  <c r="S56" i="1"/>
  <c r="N56" i="1"/>
  <c r="M56" i="1"/>
  <c r="I56" i="1"/>
  <c r="AM55" i="1"/>
  <c r="AK55" i="1"/>
  <c r="AJ55" i="1"/>
  <c r="AI55" i="1"/>
  <c r="AH55" i="1"/>
  <c r="AG55" i="1"/>
  <c r="S55" i="1"/>
  <c r="N55" i="1"/>
  <c r="M55" i="1"/>
  <c r="I55" i="1"/>
  <c r="AM54" i="1"/>
  <c r="AK54" i="1"/>
  <c r="AJ54" i="1"/>
  <c r="AI54" i="1"/>
  <c r="AH54" i="1"/>
  <c r="AG54" i="1"/>
  <c r="S54" i="1"/>
  <c r="N54" i="1"/>
  <c r="M54" i="1"/>
  <c r="I54" i="1"/>
  <c r="AM53" i="1"/>
  <c r="AK53" i="1"/>
  <c r="AJ53" i="1"/>
  <c r="AI53" i="1"/>
  <c r="AH53" i="1"/>
  <c r="AG53" i="1"/>
  <c r="S53" i="1"/>
  <c r="N53" i="1"/>
  <c r="M53" i="1"/>
  <c r="I53" i="1"/>
  <c r="AM52" i="1"/>
  <c r="AK52" i="1"/>
  <c r="AJ52" i="1"/>
  <c r="AI52" i="1"/>
  <c r="AH52" i="1"/>
  <c r="AG52" i="1"/>
  <c r="S52" i="1"/>
  <c r="N52" i="1"/>
  <c r="M52" i="1"/>
  <c r="I52" i="1"/>
  <c r="AM51" i="1"/>
  <c r="AK51" i="1"/>
  <c r="AJ51" i="1"/>
  <c r="AI51" i="1"/>
  <c r="AH51" i="1"/>
  <c r="AG51" i="1"/>
  <c r="S51" i="1"/>
  <c r="N51" i="1"/>
  <c r="M51" i="1"/>
  <c r="I51" i="1"/>
  <c r="AM50" i="1"/>
  <c r="AK50" i="1"/>
  <c r="AJ50" i="1"/>
  <c r="AI50" i="1"/>
  <c r="AH50" i="1"/>
  <c r="AG50" i="1"/>
  <c r="S50" i="1"/>
  <c r="N50" i="1"/>
  <c r="M50" i="1"/>
  <c r="I50" i="1"/>
  <c r="AM49" i="1"/>
  <c r="AK49" i="1"/>
  <c r="AJ49" i="1"/>
  <c r="AI49" i="1"/>
  <c r="AH49" i="1"/>
  <c r="AG49" i="1"/>
  <c r="S49" i="1"/>
  <c r="N49" i="1"/>
  <c r="M49" i="1"/>
  <c r="I49" i="1"/>
  <c r="AM48" i="1"/>
  <c r="AK48" i="1"/>
  <c r="AJ48" i="1"/>
  <c r="AI48" i="1"/>
  <c r="AH48" i="1"/>
  <c r="AG48" i="1"/>
  <c r="S48" i="1"/>
  <c r="N48" i="1"/>
  <c r="M48" i="1"/>
  <c r="I48" i="1"/>
  <c r="AM47" i="1"/>
  <c r="AK47" i="1"/>
  <c r="AJ47" i="1"/>
  <c r="AI47" i="1"/>
  <c r="AH47" i="1"/>
  <c r="AG47" i="1"/>
  <c r="S47" i="1"/>
  <c r="N47" i="1"/>
  <c r="M47" i="1"/>
  <c r="I47" i="1"/>
  <c r="AM46" i="1"/>
  <c r="AK46" i="1"/>
  <c r="AJ46" i="1"/>
  <c r="AI46" i="1"/>
  <c r="AH46" i="1"/>
  <c r="AG46" i="1"/>
  <c r="S46" i="1"/>
  <c r="N46" i="1"/>
  <c r="M46" i="1"/>
  <c r="I46" i="1"/>
  <c r="AM45" i="1"/>
  <c r="AK45" i="1"/>
  <c r="AJ45" i="1"/>
  <c r="AI45" i="1"/>
  <c r="AH45" i="1"/>
  <c r="AG45" i="1"/>
  <c r="S45" i="1"/>
  <c r="N45" i="1"/>
  <c r="M45" i="1"/>
  <c r="I45" i="1"/>
  <c r="AM44" i="1"/>
  <c r="AK44" i="1"/>
  <c r="AJ44" i="1"/>
  <c r="AI44" i="1"/>
  <c r="AH44" i="1"/>
  <c r="AG44" i="1"/>
  <c r="S44" i="1"/>
  <c r="N44" i="1"/>
  <c r="M44" i="1"/>
  <c r="I44" i="1"/>
  <c r="AM43" i="1"/>
  <c r="AK43" i="1"/>
  <c r="AJ43" i="1"/>
  <c r="AI43" i="1"/>
  <c r="AH43" i="1"/>
  <c r="AG43" i="1"/>
  <c r="S43" i="1"/>
  <c r="N43" i="1"/>
  <c r="M43" i="1"/>
  <c r="I43" i="1"/>
  <c r="AM42" i="1"/>
  <c r="AK42" i="1"/>
  <c r="AJ42" i="1"/>
  <c r="AI42" i="1"/>
  <c r="AH42" i="1"/>
  <c r="AG42" i="1"/>
  <c r="S42" i="1"/>
  <c r="N42" i="1"/>
  <c r="M42" i="1"/>
  <c r="I42" i="1"/>
  <c r="AM41" i="1"/>
  <c r="AK41" i="1"/>
  <c r="AJ41" i="1"/>
  <c r="AI41" i="1"/>
  <c r="AH41" i="1"/>
  <c r="AG41" i="1"/>
  <c r="S41" i="1"/>
  <c r="N41" i="1"/>
  <c r="M41" i="1"/>
  <c r="I41" i="1"/>
  <c r="AM40" i="1"/>
  <c r="AK40" i="1"/>
  <c r="AJ40" i="1"/>
  <c r="AI40" i="1"/>
  <c r="AH40" i="1"/>
  <c r="AG40" i="1"/>
  <c r="S40" i="1"/>
  <c r="N40" i="1"/>
  <c r="M40" i="1"/>
  <c r="I40" i="1"/>
  <c r="AM39" i="1"/>
  <c r="AK39" i="1"/>
  <c r="AJ39" i="1"/>
  <c r="AI39" i="1"/>
  <c r="AH39" i="1"/>
  <c r="AG39" i="1"/>
  <c r="S39" i="1"/>
  <c r="N39" i="1"/>
  <c r="M39" i="1"/>
  <c r="I39" i="1"/>
  <c r="AM38" i="1"/>
  <c r="AK38" i="1"/>
  <c r="AJ38" i="1"/>
  <c r="AI38" i="1"/>
  <c r="AH38" i="1"/>
  <c r="AG38" i="1"/>
  <c r="S38" i="1"/>
  <c r="N38" i="1"/>
  <c r="M38" i="1"/>
  <c r="I38" i="1"/>
  <c r="AM37" i="1"/>
  <c r="AK37" i="1"/>
  <c r="AJ37" i="1"/>
  <c r="AI37" i="1"/>
  <c r="AH37" i="1"/>
  <c r="AG37" i="1"/>
  <c r="S37" i="1"/>
  <c r="N37" i="1"/>
  <c r="M37" i="1"/>
  <c r="I37" i="1"/>
  <c r="AM36" i="1"/>
  <c r="AK36" i="1"/>
  <c r="AJ36" i="1"/>
  <c r="AI36" i="1"/>
  <c r="AH36" i="1"/>
  <c r="AG36" i="1"/>
  <c r="S36" i="1"/>
  <c r="N36" i="1"/>
  <c r="M36" i="1"/>
  <c r="I36" i="1"/>
  <c r="AM35" i="1"/>
  <c r="AK35" i="1"/>
  <c r="AJ35" i="1"/>
  <c r="AI35" i="1"/>
  <c r="AH35" i="1"/>
  <c r="AG35" i="1"/>
  <c r="S35" i="1"/>
  <c r="N35" i="1"/>
  <c r="M35" i="1"/>
  <c r="I35" i="1"/>
  <c r="AM34" i="1"/>
  <c r="AK34" i="1"/>
  <c r="AJ34" i="1"/>
  <c r="AI34" i="1"/>
  <c r="AH34" i="1"/>
  <c r="AG34" i="1"/>
  <c r="S34" i="1"/>
  <c r="N34" i="1"/>
  <c r="M34" i="1"/>
  <c r="I34" i="1"/>
  <c r="AM33" i="1"/>
  <c r="AK33" i="1"/>
  <c r="AJ33" i="1"/>
  <c r="AI33" i="1"/>
  <c r="AH33" i="1"/>
  <c r="AG33" i="1"/>
  <c r="S33" i="1"/>
  <c r="N33" i="1"/>
  <c r="M33" i="1"/>
  <c r="I33" i="1"/>
  <c r="AM32" i="1"/>
  <c r="AK32" i="1"/>
  <c r="AJ32" i="1"/>
  <c r="AI32" i="1"/>
  <c r="AH32" i="1"/>
  <c r="AG32" i="1"/>
  <c r="S32" i="1"/>
  <c r="N32" i="1"/>
  <c r="M32" i="1"/>
  <c r="I32" i="1"/>
  <c r="AM31" i="1"/>
  <c r="AK31" i="1"/>
  <c r="AJ31" i="1"/>
  <c r="AI31" i="1"/>
  <c r="AH31" i="1"/>
  <c r="AG31" i="1"/>
  <c r="S31" i="1"/>
  <c r="N31" i="1"/>
  <c r="M31" i="1"/>
  <c r="I31" i="1"/>
  <c r="AM30" i="1"/>
  <c r="AK30" i="1"/>
  <c r="AJ30" i="1"/>
  <c r="AI30" i="1"/>
  <c r="AH30" i="1"/>
  <c r="AG30" i="1"/>
  <c r="S30" i="1"/>
  <c r="N30" i="1"/>
  <c r="M30" i="1"/>
  <c r="I30" i="1"/>
  <c r="AM29" i="1"/>
  <c r="AK29" i="1"/>
  <c r="AJ29" i="1"/>
  <c r="AI29" i="1"/>
  <c r="AH29" i="1"/>
  <c r="AG29" i="1"/>
  <c r="S29" i="1"/>
  <c r="N29" i="1"/>
  <c r="M29" i="1"/>
  <c r="I29" i="1"/>
  <c r="AM28" i="1"/>
  <c r="AK28" i="1"/>
  <c r="AJ28" i="1"/>
  <c r="AI28" i="1"/>
  <c r="AH28" i="1"/>
  <c r="AG28" i="1"/>
  <c r="S28" i="1"/>
  <c r="N28" i="1"/>
  <c r="M28" i="1"/>
  <c r="I28" i="1"/>
  <c r="AM27" i="1"/>
  <c r="AK27" i="1"/>
  <c r="AJ27" i="1"/>
  <c r="AI27" i="1"/>
  <c r="AH27" i="1"/>
  <c r="AG27" i="1"/>
  <c r="S27" i="1"/>
  <c r="N27" i="1"/>
  <c r="M27" i="1"/>
  <c r="I27" i="1"/>
  <c r="AM26" i="1"/>
  <c r="AK26" i="1"/>
  <c r="AJ26" i="1"/>
  <c r="AI26" i="1"/>
  <c r="AH26" i="1"/>
  <c r="AG26" i="1"/>
  <c r="S26" i="1"/>
  <c r="N26" i="1"/>
  <c r="M26" i="1"/>
  <c r="I26" i="1"/>
  <c r="AM25" i="1"/>
  <c r="AK25" i="1"/>
  <c r="AJ25" i="1"/>
  <c r="AI25" i="1"/>
  <c r="AH25" i="1"/>
  <c r="AG25" i="1"/>
  <c r="S25" i="1"/>
  <c r="N25" i="1"/>
  <c r="M25" i="1"/>
  <c r="I25" i="1"/>
  <c r="AM24" i="1"/>
  <c r="AK24" i="1"/>
  <c r="AJ24" i="1"/>
  <c r="AI24" i="1"/>
  <c r="AH24" i="1"/>
  <c r="AG24" i="1"/>
  <c r="S24" i="1"/>
  <c r="N24" i="1"/>
  <c r="M24" i="1"/>
  <c r="I24" i="1"/>
  <c r="AM23" i="1"/>
  <c r="AK23" i="1"/>
  <c r="AJ23" i="1"/>
  <c r="AI23" i="1"/>
  <c r="AH23" i="1"/>
  <c r="AG23" i="1"/>
  <c r="S23" i="1"/>
  <c r="N23" i="1"/>
  <c r="M23" i="1"/>
  <c r="I23" i="1"/>
  <c r="AM22" i="1"/>
  <c r="AK22" i="1"/>
  <c r="AJ22" i="1"/>
  <c r="AI22" i="1"/>
  <c r="AH22" i="1"/>
  <c r="AG22" i="1"/>
  <c r="S22" i="1"/>
  <c r="N22" i="1"/>
  <c r="M22" i="1"/>
  <c r="I22" i="1"/>
  <c r="AM21" i="1"/>
  <c r="AK21" i="1"/>
  <c r="AJ21" i="1"/>
  <c r="AI21" i="1"/>
  <c r="AH21" i="1"/>
  <c r="AG21" i="1"/>
  <c r="S21" i="1"/>
  <c r="N21" i="1"/>
  <c r="M21" i="1"/>
  <c r="I21" i="1"/>
  <c r="AM20" i="1"/>
  <c r="AK20" i="1"/>
  <c r="AJ20" i="1"/>
  <c r="AI20" i="1"/>
  <c r="AH20" i="1"/>
  <c r="AG20" i="1"/>
  <c r="S20" i="1"/>
  <c r="N20" i="1"/>
  <c r="M20" i="1"/>
  <c r="I20" i="1"/>
  <c r="AM19" i="1"/>
  <c r="AK19" i="1"/>
  <c r="AJ19" i="1"/>
  <c r="AI19" i="1"/>
  <c r="AH19" i="1"/>
  <c r="AG19" i="1"/>
  <c r="S19" i="1"/>
  <c r="N19" i="1"/>
  <c r="M19" i="1"/>
  <c r="I19" i="1"/>
  <c r="AM18" i="1"/>
  <c r="AK18" i="1"/>
  <c r="AJ18" i="1"/>
  <c r="AI18" i="1"/>
  <c r="AH18" i="1"/>
  <c r="AG18" i="1"/>
  <c r="S18" i="1"/>
  <c r="N18" i="1"/>
  <c r="M18" i="1"/>
  <c r="I18" i="1"/>
  <c r="AM17" i="1"/>
  <c r="AK17" i="1"/>
  <c r="AJ17" i="1"/>
  <c r="AI17" i="1"/>
  <c r="AH17" i="1"/>
  <c r="AG17" i="1"/>
  <c r="S17" i="1"/>
  <c r="N17" i="1"/>
  <c r="M17" i="1"/>
  <c r="I17" i="1"/>
  <c r="AM16" i="1"/>
  <c r="AK16" i="1"/>
  <c r="AJ16" i="1"/>
  <c r="AI16" i="1"/>
  <c r="AH16" i="1"/>
  <c r="AG16" i="1"/>
  <c r="S16" i="1"/>
  <c r="N16" i="1"/>
  <c r="M16" i="1"/>
  <c r="I16" i="1"/>
  <c r="AM15" i="1"/>
  <c r="AK15" i="1"/>
  <c r="AJ15" i="1"/>
  <c r="AI15" i="1"/>
  <c r="AH15" i="1"/>
  <c r="AG15" i="1"/>
  <c r="S15" i="1"/>
  <c r="N15" i="1"/>
  <c r="M15" i="1"/>
  <c r="I15" i="1"/>
  <c r="AM14" i="1"/>
  <c r="AK14" i="1"/>
  <c r="AJ14" i="1"/>
  <c r="AI14" i="1"/>
  <c r="AH14" i="1"/>
  <c r="AG14" i="1"/>
  <c r="S14" i="1"/>
  <c r="N14" i="1"/>
  <c r="M14" i="1"/>
  <c r="I14" i="1"/>
  <c r="AM13" i="1"/>
  <c r="AK13" i="1"/>
  <c r="AJ13" i="1"/>
  <c r="AI13" i="1"/>
  <c r="AH13" i="1"/>
  <c r="AG13" i="1"/>
  <c r="S13" i="1"/>
  <c r="N13" i="1"/>
  <c r="M13" i="1"/>
  <c r="I13" i="1"/>
  <c r="AM12" i="1"/>
  <c r="AK12" i="1"/>
  <c r="AJ12" i="1"/>
  <c r="AI12" i="1"/>
  <c r="AH12" i="1"/>
  <c r="AG12" i="1"/>
  <c r="S12" i="1"/>
  <c r="N12" i="1"/>
  <c r="M12" i="1"/>
  <c r="I12" i="1"/>
  <c r="AM11" i="1"/>
  <c r="AK11" i="1"/>
  <c r="AJ11" i="1"/>
  <c r="AI11" i="1"/>
  <c r="AH11" i="1"/>
  <c r="AG11" i="1"/>
  <c r="S11" i="1"/>
  <c r="N11" i="1"/>
  <c r="M11" i="1"/>
  <c r="I11" i="1"/>
  <c r="AM10" i="1"/>
  <c r="AK10" i="1"/>
  <c r="AJ10" i="1"/>
  <c r="AI10" i="1"/>
  <c r="AH10" i="1"/>
  <c r="AG10" i="1"/>
  <c r="S10" i="1"/>
  <c r="N10" i="1"/>
  <c r="M10" i="1"/>
  <c r="I10" i="1"/>
  <c r="AM9" i="1"/>
  <c r="AK9" i="1"/>
  <c r="AJ9" i="1"/>
  <c r="AI9" i="1"/>
  <c r="AH9" i="1"/>
  <c r="AG9" i="1"/>
  <c r="S9" i="1"/>
  <c r="N9" i="1"/>
  <c r="M9" i="1"/>
  <c r="I9" i="1"/>
  <c r="AM8" i="1"/>
  <c r="AK8" i="1"/>
  <c r="AJ8" i="1"/>
  <c r="AI8" i="1"/>
  <c r="AH8" i="1"/>
  <c r="AG8" i="1"/>
  <c r="S8" i="1"/>
  <c r="N8" i="1"/>
  <c r="M8" i="1"/>
  <c r="I8" i="1"/>
  <c r="AM7" i="1"/>
  <c r="AK7" i="1"/>
  <c r="AJ7" i="1"/>
  <c r="AI7" i="1"/>
  <c r="AH7" i="1"/>
  <c r="AG7" i="1"/>
  <c r="S7" i="1"/>
  <c r="N7" i="1"/>
  <c r="M7" i="1"/>
  <c r="I7" i="1"/>
  <c r="AM6" i="1"/>
  <c r="AK6" i="1"/>
  <c r="AJ6" i="1"/>
  <c r="AI6" i="1"/>
  <c r="AH6" i="1"/>
  <c r="AG6" i="1"/>
  <c r="S6" i="1"/>
  <c r="N6" i="1"/>
  <c r="M6" i="1"/>
  <c r="I6" i="1"/>
  <c r="AM5" i="1"/>
  <c r="AK5" i="1"/>
  <c r="AJ5" i="1"/>
  <c r="AI5" i="1"/>
  <c r="AH5" i="1"/>
  <c r="AG5" i="1"/>
  <c r="S5" i="1"/>
  <c r="N5" i="1"/>
  <c r="M5" i="1"/>
  <c r="I5" i="1"/>
  <c r="AM4" i="1"/>
  <c r="AK4" i="1"/>
  <c r="AJ4" i="1"/>
  <c r="AI4" i="1"/>
  <c r="AH4" i="1"/>
  <c r="AG4" i="1"/>
  <c r="S4" i="1"/>
  <c r="N4" i="1"/>
  <c r="M4" i="1"/>
  <c r="I4" i="1"/>
  <c r="AM3" i="1"/>
  <c r="AK3" i="1"/>
  <c r="AJ3" i="1"/>
  <c r="AI3" i="1"/>
  <c r="AH3" i="1"/>
  <c r="AG3" i="1"/>
  <c r="S3" i="1"/>
  <c r="N3" i="1"/>
  <c r="M3" i="1"/>
  <c r="I3" i="1"/>
  <c r="BI4" i="1"/>
  <c r="BJ4" i="1"/>
  <c r="BK4" i="1"/>
  <c r="BI5" i="1"/>
  <c r="BJ5" i="1"/>
  <c r="BK5" i="1"/>
  <c r="BI6" i="1"/>
  <c r="BJ6" i="1"/>
  <c r="BK6" i="1"/>
  <c r="BI7" i="1"/>
  <c r="BJ7" i="1"/>
  <c r="BK7" i="1"/>
  <c r="BI8" i="1"/>
  <c r="BJ8" i="1"/>
  <c r="BK8" i="1"/>
  <c r="BI9" i="1"/>
  <c r="BJ9" i="1"/>
  <c r="BK9" i="1"/>
  <c r="BI10" i="1"/>
  <c r="BJ10" i="1"/>
  <c r="BK10" i="1"/>
  <c r="BI11" i="1"/>
  <c r="BJ11" i="1"/>
  <c r="BK11" i="1"/>
  <c r="BI12" i="1"/>
  <c r="BJ12" i="1"/>
  <c r="BK12" i="1"/>
  <c r="BI13" i="1"/>
  <c r="BJ13" i="1"/>
  <c r="BK13" i="1"/>
  <c r="BI14" i="1"/>
  <c r="BJ14" i="1"/>
  <c r="BK14" i="1"/>
  <c r="BI15" i="1"/>
  <c r="BJ15" i="1"/>
  <c r="BK15" i="1"/>
  <c r="BI16" i="1"/>
  <c r="BJ16" i="1"/>
  <c r="BK16" i="1"/>
  <c r="BI17" i="1"/>
  <c r="BJ17" i="1"/>
  <c r="BK17" i="1"/>
  <c r="BI18" i="1"/>
  <c r="BJ18" i="1"/>
  <c r="BK18" i="1"/>
  <c r="BI19" i="1"/>
  <c r="BJ19" i="1"/>
  <c r="BK19" i="1"/>
  <c r="BI20" i="1"/>
  <c r="BJ20" i="1"/>
  <c r="BK20" i="1"/>
  <c r="BI21" i="1"/>
  <c r="BJ21" i="1"/>
  <c r="BK21" i="1"/>
  <c r="BI22" i="1"/>
  <c r="BJ22" i="1"/>
  <c r="BK22" i="1"/>
  <c r="BI23" i="1"/>
  <c r="BJ23" i="1"/>
  <c r="BK23" i="1"/>
  <c r="BI24" i="1"/>
  <c r="BJ24" i="1"/>
  <c r="BK24" i="1"/>
  <c r="BI25" i="1"/>
  <c r="BJ25" i="1"/>
  <c r="BK25" i="1"/>
  <c r="BI26" i="1"/>
  <c r="BJ26" i="1"/>
  <c r="BK26" i="1"/>
  <c r="BI27" i="1"/>
  <c r="BJ27" i="1"/>
  <c r="BK27" i="1"/>
  <c r="BI28" i="1"/>
  <c r="BJ28" i="1"/>
  <c r="BK28" i="1"/>
  <c r="BI29" i="1"/>
  <c r="BJ29" i="1"/>
  <c r="BK29" i="1"/>
  <c r="BI30" i="1"/>
  <c r="BJ30" i="1"/>
  <c r="BK30" i="1"/>
  <c r="BI31" i="1"/>
  <c r="BJ31" i="1"/>
  <c r="BK31" i="1"/>
  <c r="BI32" i="1"/>
  <c r="BJ32" i="1"/>
  <c r="BK32" i="1"/>
  <c r="BI33" i="1"/>
  <c r="BJ33" i="1"/>
  <c r="BK33" i="1"/>
  <c r="BI34" i="1"/>
  <c r="BJ34" i="1"/>
  <c r="BK34" i="1"/>
  <c r="BI35" i="1"/>
  <c r="BJ35" i="1"/>
  <c r="BK35" i="1"/>
  <c r="BI36" i="1"/>
  <c r="BJ36" i="1"/>
  <c r="BK36" i="1"/>
  <c r="BI37" i="1"/>
  <c r="BJ37" i="1"/>
  <c r="BK37" i="1"/>
  <c r="BI38" i="1"/>
  <c r="BJ38" i="1"/>
  <c r="BK38" i="1"/>
  <c r="BI39" i="1"/>
  <c r="BJ39" i="1"/>
  <c r="BK39" i="1"/>
  <c r="BI40" i="1"/>
  <c r="BJ40" i="1"/>
  <c r="BK40" i="1"/>
  <c r="BI41" i="1"/>
  <c r="BJ41" i="1"/>
  <c r="BK41" i="1"/>
  <c r="BI42" i="1"/>
  <c r="BJ42" i="1"/>
  <c r="BK42" i="1"/>
  <c r="BI43" i="1"/>
  <c r="BJ43" i="1"/>
  <c r="BK43" i="1"/>
  <c r="BI44" i="1"/>
  <c r="BJ44" i="1"/>
  <c r="BK44" i="1"/>
  <c r="BI45" i="1"/>
  <c r="BJ45" i="1"/>
  <c r="BK45" i="1"/>
  <c r="BI46" i="1"/>
  <c r="BJ46" i="1"/>
  <c r="BK46" i="1"/>
  <c r="BI47" i="1"/>
  <c r="BJ47" i="1"/>
  <c r="BK47" i="1"/>
  <c r="BI48" i="1"/>
  <c r="BJ48" i="1"/>
  <c r="BK48" i="1"/>
  <c r="BI49" i="1"/>
  <c r="BJ49" i="1"/>
  <c r="BK49" i="1"/>
  <c r="BI50" i="1"/>
  <c r="BJ50" i="1"/>
  <c r="BK50" i="1"/>
  <c r="BI51" i="1"/>
  <c r="BJ51" i="1"/>
  <c r="BK51" i="1"/>
  <c r="BI52" i="1"/>
  <c r="BJ52" i="1"/>
  <c r="BK52" i="1"/>
  <c r="BI53" i="1"/>
  <c r="BJ53" i="1"/>
  <c r="BK53" i="1"/>
  <c r="BI54" i="1"/>
  <c r="BJ54" i="1"/>
  <c r="BK54" i="1"/>
  <c r="BI55" i="1"/>
  <c r="BJ55" i="1"/>
  <c r="BK55" i="1"/>
  <c r="BI56" i="1"/>
  <c r="BJ56" i="1"/>
  <c r="BK56" i="1"/>
  <c r="BI57" i="1"/>
  <c r="BJ57" i="1"/>
  <c r="BK57" i="1"/>
  <c r="BI58" i="1"/>
  <c r="BJ58" i="1"/>
  <c r="BK58" i="1"/>
  <c r="BI59" i="1"/>
  <c r="BJ59" i="1"/>
  <c r="BK59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I71" i="1"/>
  <c r="BJ71" i="1"/>
  <c r="BK71" i="1"/>
  <c r="BI72" i="1"/>
  <c r="BJ72" i="1"/>
  <c r="BK72" i="1"/>
  <c r="BI73" i="1"/>
  <c r="BJ73" i="1"/>
  <c r="BK73" i="1"/>
  <c r="BI74" i="1"/>
  <c r="BJ74" i="1"/>
  <c r="BK74" i="1"/>
  <c r="BI75" i="1"/>
  <c r="BJ75" i="1"/>
  <c r="BK75" i="1"/>
  <c r="BI76" i="1"/>
  <c r="BJ76" i="1"/>
  <c r="BK76" i="1"/>
  <c r="BI77" i="1"/>
  <c r="BJ77" i="1"/>
  <c r="BK77" i="1"/>
  <c r="BI78" i="1"/>
  <c r="BJ78" i="1"/>
  <c r="BK78" i="1"/>
  <c r="BI79" i="1"/>
  <c r="BJ79" i="1"/>
  <c r="BK79" i="1"/>
  <c r="BI80" i="1"/>
  <c r="BJ80" i="1"/>
  <c r="BK80" i="1"/>
  <c r="BI81" i="1"/>
  <c r="BJ81" i="1"/>
  <c r="BK81" i="1"/>
  <c r="BI82" i="1"/>
  <c r="BJ82" i="1"/>
  <c r="BK82" i="1"/>
  <c r="BI83" i="1"/>
  <c r="BJ83" i="1"/>
  <c r="BK83" i="1"/>
  <c r="BI84" i="1"/>
  <c r="BJ84" i="1"/>
  <c r="BK84" i="1"/>
  <c r="BI85" i="1"/>
  <c r="BJ85" i="1"/>
  <c r="BK85" i="1"/>
  <c r="BI86" i="1"/>
  <c r="BJ86" i="1"/>
  <c r="BK86" i="1"/>
  <c r="BI87" i="1"/>
  <c r="BJ87" i="1"/>
  <c r="BK87" i="1"/>
  <c r="BI88" i="1"/>
  <c r="BJ88" i="1"/>
  <c r="BK88" i="1"/>
  <c r="BI89" i="1"/>
  <c r="BJ89" i="1"/>
  <c r="BK89" i="1"/>
  <c r="BI90" i="1"/>
  <c r="BJ90" i="1"/>
  <c r="BK90" i="1"/>
  <c r="BI91" i="1"/>
  <c r="BJ91" i="1"/>
  <c r="BK91" i="1"/>
  <c r="BI92" i="1"/>
  <c r="BJ92" i="1"/>
  <c r="BK92" i="1"/>
  <c r="BI93" i="1"/>
  <c r="BJ93" i="1"/>
  <c r="BK93" i="1"/>
  <c r="BI94" i="1"/>
  <c r="BJ94" i="1"/>
  <c r="BK94" i="1"/>
  <c r="BI95" i="1"/>
  <c r="BJ95" i="1"/>
  <c r="BK95" i="1"/>
  <c r="BI96" i="1"/>
  <c r="BJ96" i="1"/>
  <c r="BK96" i="1"/>
  <c r="BI97" i="1"/>
  <c r="BJ97" i="1"/>
  <c r="BK97" i="1"/>
  <c r="BJ98" i="1"/>
  <c r="BK98" i="1"/>
  <c r="BJ99" i="1"/>
  <c r="BK99" i="1"/>
  <c r="BI100" i="1"/>
  <c r="BJ100" i="1"/>
  <c r="BK100" i="1"/>
  <c r="BI101" i="1"/>
  <c r="BJ101" i="1"/>
  <c r="BK101" i="1"/>
  <c r="BI102" i="1"/>
  <c r="BJ102" i="1"/>
  <c r="BK102" i="1"/>
  <c r="BI103" i="1"/>
  <c r="BJ103" i="1"/>
  <c r="BK103" i="1"/>
  <c r="BI104" i="1"/>
  <c r="BJ104" i="1"/>
  <c r="BK104" i="1"/>
  <c r="BI105" i="1"/>
  <c r="BJ105" i="1"/>
  <c r="BK105" i="1"/>
  <c r="BI106" i="1"/>
  <c r="BJ106" i="1"/>
  <c r="BK106" i="1"/>
  <c r="BI107" i="1"/>
  <c r="BJ107" i="1"/>
  <c r="BK107" i="1"/>
  <c r="BI108" i="1"/>
  <c r="BJ108" i="1"/>
  <c r="BK108" i="1"/>
  <c r="BI109" i="1"/>
  <c r="BJ109" i="1"/>
  <c r="BK109" i="1"/>
  <c r="BI110" i="1"/>
  <c r="BJ110" i="1"/>
  <c r="BK110" i="1"/>
  <c r="BI111" i="1"/>
  <c r="BJ111" i="1"/>
  <c r="BK111" i="1"/>
  <c r="BI112" i="1"/>
  <c r="BJ112" i="1"/>
  <c r="BK112" i="1"/>
  <c r="BI113" i="1"/>
  <c r="BJ113" i="1"/>
  <c r="BK113" i="1"/>
  <c r="BI114" i="1"/>
  <c r="BJ114" i="1"/>
  <c r="BK114" i="1"/>
  <c r="BI115" i="1"/>
  <c r="BJ115" i="1"/>
  <c r="BK115" i="1"/>
  <c r="BI116" i="1"/>
  <c r="BJ116" i="1"/>
  <c r="BK116" i="1"/>
  <c r="BI117" i="1"/>
  <c r="BJ117" i="1"/>
  <c r="BK117" i="1"/>
  <c r="BI118" i="1"/>
  <c r="BJ118" i="1"/>
  <c r="BK118" i="1"/>
  <c r="BI119" i="1"/>
  <c r="BJ119" i="1"/>
  <c r="BK119" i="1"/>
  <c r="BI120" i="1"/>
  <c r="BJ120" i="1"/>
  <c r="BK120" i="1"/>
  <c r="BI121" i="1"/>
  <c r="BJ121" i="1"/>
  <c r="BK121" i="1"/>
  <c r="BI122" i="1"/>
  <c r="BJ122" i="1"/>
  <c r="BK122" i="1"/>
  <c r="BI123" i="1"/>
  <c r="BJ123" i="1"/>
  <c r="BK123" i="1"/>
  <c r="BI124" i="1"/>
  <c r="BJ124" i="1"/>
  <c r="BK124" i="1"/>
  <c r="BI125" i="1"/>
  <c r="BJ125" i="1"/>
  <c r="BK125" i="1"/>
  <c r="BI126" i="1"/>
  <c r="BJ126" i="1"/>
  <c r="BK126" i="1"/>
  <c r="BI127" i="1"/>
  <c r="BJ127" i="1"/>
  <c r="BK127" i="1"/>
  <c r="BI128" i="1"/>
  <c r="BJ128" i="1"/>
  <c r="BK128" i="1"/>
  <c r="BI129" i="1"/>
  <c r="BJ129" i="1"/>
  <c r="BK129" i="1"/>
  <c r="BI130" i="1"/>
  <c r="BJ130" i="1"/>
  <c r="BK130" i="1"/>
  <c r="BI131" i="1"/>
  <c r="BJ131" i="1"/>
  <c r="BK131" i="1"/>
  <c r="BI132" i="1"/>
  <c r="BJ132" i="1"/>
  <c r="BK132" i="1"/>
  <c r="BI133" i="1"/>
  <c r="BJ133" i="1"/>
  <c r="BK133" i="1"/>
  <c r="BI134" i="1"/>
  <c r="BJ134" i="1"/>
  <c r="BK134" i="1"/>
  <c r="BI135" i="1"/>
  <c r="BJ135" i="1"/>
  <c r="BK135" i="1"/>
  <c r="BI136" i="1"/>
  <c r="BJ136" i="1"/>
  <c r="BK136" i="1"/>
  <c r="BI137" i="1"/>
  <c r="BJ137" i="1"/>
  <c r="BK137" i="1"/>
  <c r="BI138" i="1"/>
  <c r="BJ138" i="1"/>
  <c r="BK138" i="1"/>
  <c r="BI139" i="1"/>
  <c r="BJ139" i="1"/>
  <c r="BK139" i="1"/>
  <c r="BI140" i="1"/>
  <c r="BJ140" i="1"/>
  <c r="BK140" i="1"/>
  <c r="BI141" i="1"/>
  <c r="BJ141" i="1"/>
  <c r="BK141" i="1"/>
  <c r="BI142" i="1"/>
  <c r="BJ142" i="1"/>
  <c r="BK142" i="1"/>
  <c r="BI143" i="1"/>
  <c r="BJ143" i="1"/>
  <c r="BK143" i="1"/>
  <c r="BI144" i="1"/>
  <c r="BJ144" i="1"/>
  <c r="BK144" i="1"/>
  <c r="BI145" i="1"/>
  <c r="BJ145" i="1"/>
  <c r="BK145" i="1"/>
  <c r="BI146" i="1"/>
  <c r="BJ146" i="1"/>
  <c r="BK146" i="1"/>
  <c r="BI147" i="1"/>
  <c r="BJ147" i="1"/>
  <c r="BK147" i="1"/>
  <c r="BJ148" i="1"/>
  <c r="BK148" i="1"/>
  <c r="BJ149" i="1"/>
  <c r="BK149" i="1"/>
  <c r="BI150" i="1"/>
  <c r="BJ150" i="1"/>
  <c r="BK150" i="1"/>
  <c r="BI151" i="1"/>
  <c r="BJ151" i="1"/>
  <c r="BK151" i="1"/>
  <c r="BI152" i="1"/>
  <c r="BJ152" i="1"/>
  <c r="BK152" i="1"/>
  <c r="BI153" i="1"/>
  <c r="BJ153" i="1"/>
  <c r="BK153" i="1"/>
  <c r="BI154" i="1"/>
  <c r="BJ154" i="1"/>
  <c r="BK154" i="1"/>
  <c r="BI155" i="1"/>
  <c r="BJ155" i="1"/>
  <c r="BK155" i="1"/>
  <c r="BI156" i="1"/>
  <c r="BJ156" i="1"/>
  <c r="BK156" i="1"/>
  <c r="BI157" i="1"/>
  <c r="BJ157" i="1"/>
  <c r="BK157" i="1"/>
  <c r="BI158" i="1"/>
  <c r="BJ158" i="1"/>
  <c r="BK158" i="1"/>
  <c r="BI159" i="1"/>
  <c r="BJ159" i="1"/>
  <c r="BK159" i="1"/>
  <c r="BI160" i="1"/>
  <c r="BJ160" i="1"/>
  <c r="BK160" i="1"/>
  <c r="BI161" i="1"/>
  <c r="BJ161" i="1"/>
  <c r="BK161" i="1"/>
  <c r="BI162" i="1"/>
  <c r="BJ162" i="1"/>
  <c r="BK162" i="1"/>
  <c r="BI163" i="1"/>
  <c r="BJ163" i="1"/>
  <c r="BK163" i="1"/>
  <c r="BI164" i="1"/>
  <c r="BJ164" i="1"/>
  <c r="BK164" i="1"/>
  <c r="BI165" i="1"/>
  <c r="BJ165" i="1"/>
  <c r="BK165" i="1"/>
  <c r="BI166" i="1"/>
  <c r="BJ166" i="1"/>
  <c r="BK166" i="1"/>
  <c r="BI167" i="1"/>
  <c r="BJ167" i="1"/>
  <c r="BK167" i="1"/>
  <c r="BI168" i="1"/>
  <c r="BJ168" i="1"/>
  <c r="BK168" i="1"/>
  <c r="BI169" i="1"/>
  <c r="BJ169" i="1"/>
  <c r="BK169" i="1"/>
  <c r="BI170" i="1"/>
  <c r="BJ170" i="1"/>
  <c r="BK170" i="1"/>
  <c r="BI171" i="1"/>
  <c r="BJ171" i="1"/>
  <c r="BK171" i="1"/>
  <c r="BI172" i="1"/>
  <c r="BJ172" i="1"/>
  <c r="BK172" i="1"/>
  <c r="BI173" i="1"/>
  <c r="BJ173" i="1"/>
  <c r="BK173" i="1"/>
  <c r="BI174" i="1"/>
  <c r="BJ174" i="1"/>
  <c r="BK174" i="1"/>
  <c r="BI175" i="1"/>
  <c r="BJ175" i="1"/>
  <c r="BK175" i="1"/>
  <c r="BI176" i="1"/>
  <c r="BJ176" i="1"/>
  <c r="BK176" i="1"/>
  <c r="BI177" i="1"/>
  <c r="BJ177" i="1"/>
  <c r="BK177" i="1"/>
  <c r="BI178" i="1"/>
  <c r="BJ178" i="1"/>
  <c r="BK178" i="1"/>
  <c r="BI179" i="1"/>
  <c r="BJ179" i="1"/>
  <c r="BK179" i="1"/>
  <c r="BI180" i="1"/>
  <c r="BJ180" i="1"/>
  <c r="BK180" i="1"/>
  <c r="BI181" i="1"/>
  <c r="BJ181" i="1"/>
  <c r="BK181" i="1"/>
  <c r="BI182" i="1"/>
  <c r="BJ182" i="1"/>
  <c r="BK182" i="1"/>
  <c r="BI183" i="1"/>
  <c r="BJ183" i="1"/>
  <c r="BK183" i="1"/>
  <c r="BI184" i="1"/>
  <c r="BJ184" i="1"/>
  <c r="BK184" i="1"/>
  <c r="BI185" i="1"/>
  <c r="BJ185" i="1"/>
  <c r="BK185" i="1"/>
  <c r="BI186" i="1"/>
  <c r="BJ186" i="1"/>
  <c r="BK186" i="1"/>
  <c r="BI187" i="1"/>
  <c r="BJ187" i="1"/>
  <c r="BK187" i="1"/>
  <c r="BI188" i="1"/>
  <c r="BJ188" i="1"/>
  <c r="BK188" i="1"/>
  <c r="BI189" i="1"/>
  <c r="BJ189" i="1"/>
  <c r="BK189" i="1"/>
  <c r="BI190" i="1"/>
  <c r="BJ190" i="1"/>
  <c r="BK190" i="1"/>
  <c r="BI191" i="1"/>
  <c r="BJ191" i="1"/>
  <c r="BK191" i="1"/>
  <c r="BI192" i="1"/>
  <c r="BJ192" i="1"/>
  <c r="BK192" i="1"/>
  <c r="BI193" i="1"/>
  <c r="BJ193" i="1"/>
  <c r="BK193" i="1"/>
  <c r="BI194" i="1"/>
  <c r="BJ194" i="1"/>
  <c r="BK194" i="1"/>
  <c r="BI195" i="1"/>
  <c r="BJ195" i="1"/>
  <c r="BK195" i="1"/>
  <c r="BI196" i="1"/>
  <c r="BJ196" i="1"/>
  <c r="BK196" i="1"/>
  <c r="BI197" i="1"/>
  <c r="BJ197" i="1"/>
  <c r="BK197" i="1"/>
  <c r="BJ198" i="1"/>
  <c r="BK198" i="1"/>
  <c r="BJ199" i="1"/>
  <c r="BK199" i="1"/>
  <c r="BI200" i="1"/>
  <c r="BJ200" i="1"/>
  <c r="BK200" i="1"/>
  <c r="BI201" i="1"/>
  <c r="BJ201" i="1"/>
  <c r="BK201" i="1"/>
  <c r="BI202" i="1"/>
  <c r="BJ202" i="1"/>
  <c r="BK202" i="1"/>
  <c r="BI203" i="1"/>
  <c r="BJ203" i="1"/>
  <c r="BK203" i="1"/>
  <c r="BI204" i="1"/>
  <c r="BJ204" i="1"/>
  <c r="BK204" i="1"/>
  <c r="BI205" i="1"/>
  <c r="BJ205" i="1"/>
  <c r="BK205" i="1"/>
  <c r="BI206" i="1"/>
  <c r="BJ206" i="1"/>
  <c r="BK206" i="1"/>
  <c r="BI207" i="1"/>
  <c r="BJ207" i="1"/>
  <c r="BK207" i="1"/>
  <c r="BI208" i="1"/>
  <c r="BJ208" i="1"/>
  <c r="BK208" i="1"/>
  <c r="BI209" i="1"/>
  <c r="BJ209" i="1"/>
  <c r="BK209" i="1"/>
  <c r="BI210" i="1"/>
  <c r="BJ210" i="1"/>
  <c r="BK210" i="1"/>
  <c r="BI211" i="1"/>
  <c r="BJ211" i="1"/>
  <c r="BK211" i="1"/>
  <c r="BI212" i="1"/>
  <c r="BJ212" i="1"/>
  <c r="BK212" i="1"/>
  <c r="BI213" i="1"/>
  <c r="BJ213" i="1"/>
  <c r="BK213" i="1"/>
  <c r="BI214" i="1"/>
  <c r="BJ214" i="1"/>
  <c r="BK214" i="1"/>
  <c r="BI215" i="1"/>
  <c r="BJ215" i="1"/>
  <c r="BK215" i="1"/>
  <c r="BI216" i="1"/>
  <c r="BJ216" i="1"/>
  <c r="BK216" i="1"/>
  <c r="BI217" i="1"/>
  <c r="BJ217" i="1"/>
  <c r="BK217" i="1"/>
  <c r="BI218" i="1"/>
  <c r="BJ218" i="1"/>
  <c r="BK218" i="1"/>
  <c r="BI219" i="1"/>
  <c r="BJ219" i="1"/>
  <c r="BK219" i="1"/>
  <c r="BI220" i="1"/>
  <c r="BJ220" i="1"/>
  <c r="BK220" i="1"/>
  <c r="BI221" i="1"/>
  <c r="BJ221" i="1"/>
  <c r="BK221" i="1"/>
  <c r="BI222" i="1"/>
  <c r="BJ222" i="1"/>
  <c r="BK222" i="1"/>
  <c r="BI223" i="1"/>
  <c r="BJ223" i="1"/>
  <c r="BK223" i="1"/>
  <c r="BI224" i="1"/>
  <c r="BJ224" i="1"/>
  <c r="BK224" i="1"/>
  <c r="BI225" i="1"/>
  <c r="BJ225" i="1"/>
  <c r="BK225" i="1"/>
  <c r="BI226" i="1"/>
  <c r="BJ226" i="1"/>
  <c r="BK226" i="1"/>
  <c r="BI227" i="1"/>
  <c r="BJ227" i="1"/>
  <c r="BK227" i="1"/>
  <c r="BI228" i="1"/>
  <c r="BJ228" i="1"/>
  <c r="BK228" i="1"/>
  <c r="BI229" i="1"/>
  <c r="BJ229" i="1"/>
  <c r="BK229" i="1"/>
  <c r="BI230" i="1"/>
  <c r="BJ230" i="1"/>
  <c r="BK230" i="1"/>
  <c r="BI231" i="1"/>
  <c r="BJ231" i="1"/>
  <c r="BK231" i="1"/>
  <c r="BI232" i="1"/>
  <c r="BJ232" i="1"/>
  <c r="BK232" i="1"/>
  <c r="BI233" i="1"/>
  <c r="BJ233" i="1"/>
  <c r="BK233" i="1"/>
  <c r="BI234" i="1"/>
  <c r="BJ234" i="1"/>
  <c r="BK234" i="1"/>
  <c r="BI235" i="1"/>
  <c r="BJ235" i="1"/>
  <c r="BK235" i="1"/>
  <c r="BI236" i="1"/>
  <c r="BJ236" i="1"/>
  <c r="BK236" i="1"/>
  <c r="BI237" i="1"/>
  <c r="BJ237" i="1"/>
  <c r="BK237" i="1"/>
  <c r="BI238" i="1"/>
  <c r="BJ238" i="1"/>
  <c r="BK238" i="1"/>
  <c r="BI239" i="1"/>
  <c r="BJ239" i="1"/>
  <c r="BK239" i="1"/>
  <c r="BI240" i="1"/>
  <c r="BJ240" i="1"/>
  <c r="BK240" i="1"/>
  <c r="BI241" i="1"/>
  <c r="BJ241" i="1"/>
  <c r="BK241" i="1"/>
  <c r="BI242" i="1"/>
  <c r="BJ242" i="1"/>
  <c r="BK242" i="1"/>
  <c r="BI243" i="1"/>
  <c r="BJ243" i="1"/>
  <c r="BK243" i="1"/>
  <c r="BI244" i="1"/>
  <c r="BJ244" i="1"/>
  <c r="BK244" i="1"/>
  <c r="BI245" i="1"/>
  <c r="BJ245" i="1"/>
  <c r="BK245" i="1"/>
  <c r="BI246" i="1"/>
  <c r="BJ246" i="1"/>
  <c r="BK246" i="1"/>
  <c r="BI247" i="1"/>
  <c r="BJ247" i="1"/>
  <c r="BK247" i="1"/>
  <c r="BI248" i="1"/>
  <c r="BJ248" i="1"/>
  <c r="BK248" i="1"/>
  <c r="BI249" i="1"/>
  <c r="BJ249" i="1"/>
  <c r="BK249" i="1"/>
  <c r="BI250" i="1"/>
  <c r="BJ250" i="1"/>
  <c r="BK250" i="1"/>
  <c r="BI251" i="1"/>
  <c r="BJ251" i="1"/>
  <c r="BK251" i="1"/>
  <c r="BI252" i="1"/>
  <c r="BJ252" i="1"/>
  <c r="BK252" i="1"/>
  <c r="BI253" i="1"/>
  <c r="BJ253" i="1"/>
  <c r="BK253" i="1"/>
  <c r="BI254" i="1"/>
  <c r="BJ254" i="1"/>
  <c r="BK254" i="1"/>
  <c r="BI255" i="1"/>
  <c r="BJ255" i="1"/>
  <c r="BK255" i="1"/>
  <c r="BI256" i="1"/>
  <c r="BJ256" i="1"/>
  <c r="BK256" i="1"/>
  <c r="BI257" i="1"/>
  <c r="BJ257" i="1"/>
  <c r="BK257" i="1"/>
  <c r="BI258" i="1"/>
  <c r="BJ258" i="1"/>
  <c r="BK258" i="1"/>
  <c r="BI259" i="1"/>
  <c r="BJ259" i="1"/>
  <c r="BK259" i="1"/>
  <c r="BI260" i="1"/>
  <c r="BJ260" i="1"/>
  <c r="BK260" i="1"/>
  <c r="BI261" i="1"/>
  <c r="BJ261" i="1"/>
  <c r="BK261" i="1"/>
  <c r="BI262" i="1"/>
  <c r="BJ262" i="1"/>
  <c r="BK262" i="1"/>
  <c r="BI263" i="1"/>
  <c r="BJ263" i="1"/>
  <c r="BK263" i="1"/>
  <c r="BI264" i="1"/>
  <c r="BJ264" i="1"/>
  <c r="BK264" i="1"/>
  <c r="BI265" i="1"/>
  <c r="BJ265" i="1"/>
  <c r="BK265" i="1"/>
  <c r="BI266" i="1"/>
  <c r="BJ266" i="1"/>
  <c r="BK266" i="1"/>
  <c r="BI267" i="1"/>
  <c r="BJ267" i="1"/>
  <c r="BK267" i="1"/>
  <c r="BI268" i="1"/>
  <c r="BJ268" i="1"/>
  <c r="BK268" i="1"/>
  <c r="BI269" i="1"/>
  <c r="BJ269" i="1"/>
  <c r="BK269" i="1"/>
  <c r="BI270" i="1"/>
  <c r="BJ270" i="1"/>
  <c r="BK270" i="1"/>
  <c r="BI271" i="1"/>
  <c r="BJ271" i="1"/>
  <c r="BK271" i="1"/>
  <c r="BI272" i="1"/>
  <c r="BJ272" i="1"/>
  <c r="BK272" i="1"/>
  <c r="BI273" i="1"/>
  <c r="BJ273" i="1"/>
  <c r="BK273" i="1"/>
  <c r="BI274" i="1"/>
  <c r="BJ274" i="1"/>
  <c r="BK274" i="1"/>
  <c r="BI275" i="1"/>
  <c r="BJ275" i="1"/>
  <c r="BK275" i="1"/>
  <c r="BI276" i="1"/>
  <c r="BJ276" i="1"/>
  <c r="BK276" i="1"/>
  <c r="BI277" i="1"/>
  <c r="BJ277" i="1"/>
  <c r="BK277" i="1"/>
  <c r="BI278" i="1"/>
  <c r="BJ278" i="1"/>
  <c r="BK278" i="1"/>
  <c r="BI279" i="1"/>
  <c r="BJ279" i="1"/>
  <c r="BK279" i="1"/>
  <c r="BI280" i="1"/>
  <c r="BJ280" i="1"/>
  <c r="BK280" i="1"/>
  <c r="BI281" i="1"/>
  <c r="BJ281" i="1"/>
  <c r="BK281" i="1"/>
  <c r="BI282" i="1"/>
  <c r="BJ282" i="1"/>
  <c r="BK282" i="1"/>
  <c r="BI283" i="1"/>
  <c r="BJ283" i="1"/>
  <c r="BK283" i="1"/>
  <c r="BI284" i="1"/>
  <c r="BJ284" i="1"/>
  <c r="BK284" i="1"/>
  <c r="BI285" i="1"/>
  <c r="BJ285" i="1"/>
  <c r="BK285" i="1"/>
  <c r="BI286" i="1"/>
  <c r="BJ286" i="1"/>
  <c r="BK286" i="1"/>
  <c r="BI287" i="1"/>
  <c r="BJ287" i="1"/>
  <c r="BK287" i="1"/>
  <c r="BI288" i="1"/>
  <c r="BJ288" i="1"/>
  <c r="BK288" i="1"/>
  <c r="BI289" i="1"/>
  <c r="BJ289" i="1"/>
  <c r="BK289" i="1"/>
  <c r="BI290" i="1"/>
  <c r="BJ290" i="1"/>
  <c r="BK290" i="1"/>
  <c r="BI291" i="1"/>
  <c r="BJ291" i="1"/>
  <c r="BK291" i="1"/>
  <c r="BI292" i="1"/>
  <c r="BJ292" i="1"/>
  <c r="BK292" i="1"/>
  <c r="BI293" i="1"/>
  <c r="BJ293" i="1"/>
  <c r="BK293" i="1"/>
  <c r="BI294" i="1"/>
  <c r="BJ294" i="1"/>
  <c r="BK294" i="1"/>
  <c r="BI295" i="1"/>
  <c r="BJ295" i="1"/>
  <c r="BK295" i="1"/>
  <c r="BI296" i="1"/>
  <c r="BJ296" i="1"/>
  <c r="BK296" i="1"/>
  <c r="BI297" i="1"/>
  <c r="BJ297" i="1"/>
  <c r="BK297" i="1"/>
  <c r="BJ298" i="1"/>
  <c r="BK298" i="1"/>
  <c r="BJ299" i="1"/>
  <c r="BK299" i="1"/>
  <c r="BI300" i="1"/>
  <c r="BJ300" i="1"/>
  <c r="BK300" i="1"/>
  <c r="BI301" i="1"/>
  <c r="BJ301" i="1"/>
  <c r="BK301" i="1"/>
  <c r="BI302" i="1"/>
  <c r="BJ302" i="1"/>
  <c r="BK302" i="1"/>
  <c r="BI303" i="1"/>
  <c r="BJ303" i="1"/>
  <c r="BK303" i="1"/>
  <c r="BI304" i="1"/>
  <c r="BJ304" i="1"/>
  <c r="BK304" i="1"/>
  <c r="BI305" i="1"/>
  <c r="BJ305" i="1"/>
  <c r="BK305" i="1"/>
  <c r="BI306" i="1"/>
  <c r="BJ306" i="1"/>
  <c r="BK306" i="1"/>
  <c r="BI307" i="1"/>
  <c r="BJ307" i="1"/>
  <c r="BK307" i="1"/>
  <c r="BI308" i="1"/>
  <c r="BJ308" i="1"/>
  <c r="BK308" i="1"/>
  <c r="BI309" i="1"/>
  <c r="BJ309" i="1"/>
  <c r="BK309" i="1"/>
  <c r="BI310" i="1"/>
  <c r="BJ310" i="1"/>
  <c r="BK310" i="1"/>
  <c r="BI311" i="1"/>
  <c r="BJ311" i="1"/>
  <c r="BK311" i="1"/>
  <c r="BI312" i="1"/>
  <c r="BJ312" i="1"/>
  <c r="BK312" i="1"/>
  <c r="BI313" i="1"/>
  <c r="BJ313" i="1"/>
  <c r="BK313" i="1"/>
  <c r="BI314" i="1"/>
  <c r="BJ314" i="1"/>
  <c r="BK314" i="1"/>
  <c r="BI315" i="1"/>
  <c r="BJ315" i="1"/>
  <c r="BK315" i="1"/>
  <c r="BI316" i="1"/>
  <c r="BJ316" i="1"/>
  <c r="BK316" i="1"/>
  <c r="BI317" i="1"/>
  <c r="BJ317" i="1"/>
  <c r="BK317" i="1"/>
  <c r="BI318" i="1"/>
  <c r="BJ318" i="1"/>
  <c r="BK318" i="1"/>
  <c r="BI319" i="1"/>
  <c r="BJ319" i="1"/>
  <c r="BK319" i="1"/>
  <c r="BI320" i="1"/>
  <c r="BJ320" i="1"/>
  <c r="BK320" i="1"/>
  <c r="BI321" i="1"/>
  <c r="BJ321" i="1"/>
  <c r="BK321" i="1"/>
  <c r="BI322" i="1"/>
  <c r="BJ322" i="1"/>
  <c r="BK322" i="1"/>
  <c r="BI323" i="1"/>
  <c r="BJ323" i="1"/>
  <c r="BK323" i="1"/>
  <c r="BI324" i="1"/>
  <c r="BJ324" i="1"/>
  <c r="BK324" i="1"/>
  <c r="BI325" i="1"/>
  <c r="BJ325" i="1"/>
  <c r="BK325" i="1"/>
  <c r="BI326" i="1"/>
  <c r="BJ326" i="1"/>
  <c r="BK326" i="1"/>
  <c r="BI327" i="1"/>
  <c r="BJ327" i="1"/>
  <c r="BK327" i="1"/>
  <c r="BI328" i="1"/>
  <c r="BJ328" i="1"/>
  <c r="BK328" i="1"/>
  <c r="BI329" i="1"/>
  <c r="BJ329" i="1"/>
  <c r="BK329" i="1"/>
  <c r="BI330" i="1"/>
  <c r="BJ330" i="1"/>
  <c r="BK330" i="1"/>
  <c r="BI331" i="1"/>
  <c r="BJ331" i="1"/>
  <c r="BK331" i="1"/>
  <c r="BI332" i="1"/>
  <c r="BJ332" i="1"/>
  <c r="BK332" i="1"/>
  <c r="BI333" i="1"/>
  <c r="BJ333" i="1"/>
  <c r="BK333" i="1"/>
  <c r="BI334" i="1"/>
  <c r="BJ334" i="1"/>
  <c r="BK334" i="1"/>
  <c r="BI335" i="1"/>
  <c r="BJ335" i="1"/>
  <c r="BK335" i="1"/>
  <c r="BI336" i="1"/>
  <c r="BJ336" i="1"/>
  <c r="BK336" i="1"/>
  <c r="BI337" i="1"/>
  <c r="BJ337" i="1"/>
  <c r="BK337" i="1"/>
  <c r="BI338" i="1"/>
  <c r="BJ338" i="1"/>
  <c r="BK338" i="1"/>
  <c r="BI339" i="1"/>
  <c r="BJ339" i="1"/>
  <c r="BK339" i="1"/>
  <c r="BI340" i="1"/>
  <c r="BJ340" i="1"/>
  <c r="BK340" i="1"/>
  <c r="BI341" i="1"/>
  <c r="BJ341" i="1"/>
  <c r="BK341" i="1"/>
  <c r="BI342" i="1"/>
  <c r="BJ342" i="1"/>
  <c r="BK342" i="1"/>
  <c r="BI343" i="1"/>
  <c r="BJ343" i="1"/>
  <c r="BK343" i="1"/>
  <c r="BI344" i="1"/>
  <c r="BJ344" i="1"/>
  <c r="BK344" i="1"/>
  <c r="BI345" i="1"/>
  <c r="BJ345" i="1"/>
  <c r="BK345" i="1"/>
  <c r="BI346" i="1"/>
  <c r="BJ346" i="1"/>
  <c r="BK346" i="1"/>
  <c r="BI347" i="1"/>
  <c r="BJ347" i="1"/>
  <c r="BK347" i="1"/>
  <c r="BJ348" i="1"/>
  <c r="BK348" i="1"/>
  <c r="BJ349" i="1"/>
  <c r="BK349" i="1"/>
  <c r="BI350" i="1"/>
  <c r="BJ350" i="1"/>
  <c r="BK350" i="1"/>
  <c r="BI351" i="1"/>
  <c r="BJ351" i="1"/>
  <c r="BK351" i="1"/>
  <c r="BI352" i="1"/>
  <c r="BJ352" i="1"/>
  <c r="BK352" i="1"/>
  <c r="BI353" i="1"/>
  <c r="BJ353" i="1"/>
  <c r="BK353" i="1"/>
  <c r="BI354" i="1"/>
  <c r="BJ354" i="1"/>
  <c r="BK354" i="1"/>
  <c r="BI355" i="1"/>
  <c r="BJ355" i="1"/>
  <c r="BK355" i="1"/>
  <c r="BI356" i="1"/>
  <c r="BJ356" i="1"/>
  <c r="BK356" i="1"/>
  <c r="BI357" i="1"/>
  <c r="BJ357" i="1"/>
  <c r="BK357" i="1"/>
  <c r="BI358" i="1"/>
  <c r="BJ358" i="1"/>
  <c r="BK358" i="1"/>
  <c r="BI359" i="1"/>
  <c r="BJ359" i="1"/>
  <c r="BK359" i="1"/>
  <c r="BI360" i="1"/>
  <c r="BJ360" i="1"/>
  <c r="BK360" i="1"/>
  <c r="BI361" i="1"/>
  <c r="BJ361" i="1"/>
  <c r="BK361" i="1"/>
  <c r="BI362" i="1"/>
  <c r="BJ362" i="1"/>
  <c r="BK362" i="1"/>
  <c r="BI363" i="1"/>
  <c r="BJ363" i="1"/>
  <c r="BK363" i="1"/>
  <c r="BI364" i="1"/>
  <c r="BJ364" i="1"/>
  <c r="BK364" i="1"/>
  <c r="BI365" i="1"/>
  <c r="BJ365" i="1"/>
  <c r="BK365" i="1"/>
  <c r="BI366" i="1"/>
  <c r="BJ366" i="1"/>
  <c r="BK366" i="1"/>
  <c r="BI367" i="1"/>
  <c r="BJ367" i="1"/>
  <c r="BK367" i="1"/>
  <c r="BI368" i="1"/>
  <c r="BJ368" i="1"/>
  <c r="BK368" i="1"/>
  <c r="BI369" i="1"/>
  <c r="BJ369" i="1"/>
  <c r="BK369" i="1"/>
  <c r="BI370" i="1"/>
  <c r="BJ370" i="1"/>
  <c r="BK370" i="1"/>
  <c r="BI371" i="1"/>
  <c r="BJ371" i="1"/>
  <c r="BK371" i="1"/>
  <c r="BI372" i="1"/>
  <c r="BJ372" i="1"/>
  <c r="BK372" i="1"/>
  <c r="BI373" i="1"/>
  <c r="BJ373" i="1"/>
  <c r="BK373" i="1"/>
  <c r="BI374" i="1"/>
  <c r="BJ374" i="1"/>
  <c r="BK374" i="1"/>
  <c r="BI375" i="1"/>
  <c r="BJ375" i="1"/>
  <c r="BK375" i="1"/>
  <c r="BI376" i="1"/>
  <c r="BJ376" i="1"/>
  <c r="BK376" i="1"/>
  <c r="BI377" i="1"/>
  <c r="BJ377" i="1"/>
  <c r="BK377" i="1"/>
  <c r="BI378" i="1"/>
  <c r="BJ378" i="1"/>
  <c r="BK378" i="1"/>
  <c r="BI379" i="1"/>
  <c r="BJ379" i="1"/>
  <c r="BK379" i="1"/>
  <c r="BI380" i="1"/>
  <c r="BJ380" i="1"/>
  <c r="BK380" i="1"/>
  <c r="BI381" i="1"/>
  <c r="BJ381" i="1"/>
  <c r="BK381" i="1"/>
  <c r="BI382" i="1"/>
  <c r="BJ382" i="1"/>
  <c r="BK382" i="1"/>
  <c r="BI383" i="1"/>
  <c r="BJ383" i="1"/>
  <c r="BK383" i="1"/>
  <c r="BI384" i="1"/>
  <c r="BJ384" i="1"/>
  <c r="BK384" i="1"/>
  <c r="BI385" i="1"/>
  <c r="BJ385" i="1"/>
  <c r="BK385" i="1"/>
  <c r="BI386" i="1"/>
  <c r="BJ386" i="1"/>
  <c r="BK386" i="1"/>
  <c r="BI387" i="1"/>
  <c r="BJ387" i="1"/>
  <c r="BK387" i="1"/>
  <c r="BI388" i="1"/>
  <c r="BJ388" i="1"/>
  <c r="BK388" i="1"/>
  <c r="BI389" i="1"/>
  <c r="BJ389" i="1"/>
  <c r="BK389" i="1"/>
  <c r="BI390" i="1"/>
  <c r="BJ390" i="1"/>
  <c r="BK390" i="1"/>
  <c r="BI391" i="1"/>
  <c r="BJ391" i="1"/>
  <c r="BK391" i="1"/>
  <c r="BI392" i="1"/>
  <c r="BJ392" i="1"/>
  <c r="BK392" i="1"/>
  <c r="BI393" i="1"/>
  <c r="BJ393" i="1"/>
  <c r="BK393" i="1"/>
  <c r="BI394" i="1"/>
  <c r="BJ394" i="1"/>
  <c r="BK394" i="1"/>
  <c r="BI395" i="1"/>
  <c r="BJ395" i="1"/>
  <c r="BK395" i="1"/>
  <c r="BI396" i="1"/>
  <c r="BJ396" i="1"/>
  <c r="BK396" i="1"/>
  <c r="BI397" i="1"/>
  <c r="BJ397" i="1"/>
  <c r="BK397" i="1"/>
  <c r="BJ398" i="1"/>
  <c r="BK398" i="1"/>
  <c r="BJ399" i="1"/>
  <c r="BK399" i="1"/>
  <c r="BI400" i="1"/>
  <c r="BJ400" i="1"/>
  <c r="BK400" i="1"/>
  <c r="BI401" i="1"/>
  <c r="BJ401" i="1"/>
  <c r="BK401" i="1"/>
  <c r="BI402" i="1"/>
  <c r="BJ402" i="1"/>
  <c r="BK402" i="1"/>
  <c r="BK3" i="1"/>
  <c r="BJ3" i="1"/>
  <c r="BI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3" i="1"/>
  <c r="AF3" i="1"/>
  <c r="AN80" i="1"/>
  <c r="AN79" i="1"/>
  <c r="D128" i="1"/>
  <c r="CO179" i="1"/>
  <c r="CN179" i="1"/>
  <c r="CM179" i="1"/>
  <c r="CL179" i="1"/>
  <c r="CK179" i="1"/>
  <c r="CJ179" i="1"/>
  <c r="CI179" i="1"/>
  <c r="CH179" i="1"/>
  <c r="CG179" i="1"/>
  <c r="BU179" i="1"/>
  <c r="AN179" i="1"/>
  <c r="R179" i="1"/>
  <c r="AN124" i="1"/>
  <c r="AN123" i="1"/>
  <c r="D12" i="1"/>
  <c r="D11" i="1"/>
  <c r="D16" i="1"/>
  <c r="D77" i="1"/>
  <c r="D76" i="1"/>
  <c r="D79" i="1"/>
  <c r="D78" i="1"/>
  <c r="D83" i="1"/>
  <c r="D58" i="1"/>
  <c r="D62" i="1"/>
  <c r="CO38" i="1"/>
  <c r="CN38" i="1"/>
  <c r="CM38" i="1"/>
  <c r="CL38" i="1"/>
  <c r="CK38" i="1"/>
  <c r="CJ38" i="1"/>
  <c r="CI38" i="1"/>
  <c r="CH38" i="1"/>
  <c r="CG38" i="1"/>
  <c r="BU38" i="1"/>
  <c r="R38" i="1"/>
  <c r="D67" i="1"/>
  <c r="D61" i="1"/>
  <c r="D66" i="1"/>
  <c r="CO5" i="1"/>
  <c r="CN5" i="1"/>
  <c r="CM5" i="1"/>
  <c r="CL5" i="1"/>
  <c r="CK5" i="1"/>
  <c r="CJ5" i="1"/>
  <c r="CI5" i="1"/>
  <c r="CH5" i="1"/>
  <c r="CG5" i="1"/>
  <c r="CO145" i="1"/>
  <c r="CN145" i="1"/>
  <c r="CM145" i="1"/>
  <c r="CL145" i="1"/>
  <c r="CK145" i="1"/>
  <c r="CJ145" i="1"/>
  <c r="CI145" i="1"/>
  <c r="CH145" i="1"/>
  <c r="CG145" i="1"/>
  <c r="BU145" i="1"/>
  <c r="AN145" i="1"/>
  <c r="R145" i="1"/>
  <c r="CO144" i="1"/>
  <c r="CN144" i="1"/>
  <c r="CM144" i="1"/>
  <c r="CL144" i="1"/>
  <c r="CK144" i="1"/>
  <c r="CJ144" i="1"/>
  <c r="CI144" i="1"/>
  <c r="CH144" i="1"/>
  <c r="CG144" i="1"/>
  <c r="BU144" i="1"/>
  <c r="AN144" i="1"/>
  <c r="R144" i="1"/>
  <c r="CO133" i="1"/>
  <c r="CN133" i="1"/>
  <c r="CM133" i="1"/>
  <c r="CL133" i="1"/>
  <c r="CK133" i="1"/>
  <c r="CJ133" i="1"/>
  <c r="CI133" i="1"/>
  <c r="CH133" i="1"/>
  <c r="CG133" i="1"/>
  <c r="BU133" i="1"/>
  <c r="AN133" i="1"/>
  <c r="R133" i="1"/>
  <c r="CO143" i="1"/>
  <c r="CN143" i="1"/>
  <c r="CM143" i="1"/>
  <c r="CL143" i="1"/>
  <c r="CK143" i="1"/>
  <c r="CJ143" i="1"/>
  <c r="CI143" i="1"/>
  <c r="CH143" i="1"/>
  <c r="CG143" i="1"/>
  <c r="CO95" i="1"/>
  <c r="CN95" i="1"/>
  <c r="CM95" i="1"/>
  <c r="CL95" i="1"/>
  <c r="CK95" i="1"/>
  <c r="CJ95" i="1"/>
  <c r="CI95" i="1"/>
  <c r="CH95" i="1"/>
  <c r="CG95" i="1"/>
  <c r="BU95" i="1"/>
  <c r="AN95" i="1"/>
  <c r="R95" i="1"/>
  <c r="CO94" i="1"/>
  <c r="CN94" i="1"/>
  <c r="CM94" i="1"/>
  <c r="CL94" i="1"/>
  <c r="CK94" i="1"/>
  <c r="CJ94" i="1"/>
  <c r="CI94" i="1"/>
  <c r="CH94" i="1"/>
  <c r="CG94" i="1"/>
  <c r="BU94" i="1"/>
  <c r="AN94" i="1"/>
  <c r="R94" i="1"/>
  <c r="AN111" i="1"/>
  <c r="CO111" i="1"/>
  <c r="CN111" i="1"/>
  <c r="CM111" i="1"/>
  <c r="CL111" i="1"/>
  <c r="CK111" i="1"/>
  <c r="CJ111" i="1"/>
  <c r="CI111" i="1"/>
  <c r="CH111" i="1"/>
  <c r="CG111" i="1"/>
  <c r="D88" i="1"/>
  <c r="D39" i="1"/>
  <c r="D8" i="1"/>
  <c r="CO8" i="1"/>
  <c r="CN8" i="1"/>
  <c r="CM8" i="1"/>
  <c r="CL8" i="1"/>
  <c r="CK8" i="1"/>
  <c r="CJ8" i="1"/>
  <c r="CI8" i="1"/>
  <c r="CH8" i="1"/>
  <c r="CG8" i="1"/>
  <c r="CO58" i="1"/>
  <c r="CN58" i="1"/>
  <c r="CM58" i="1"/>
  <c r="CL58" i="1"/>
  <c r="CK58" i="1"/>
  <c r="CJ58" i="1"/>
  <c r="CI58" i="1"/>
  <c r="CH58" i="1"/>
  <c r="CG58" i="1"/>
  <c r="BU58" i="1"/>
  <c r="R58" i="1"/>
  <c r="CO33" i="1"/>
  <c r="CN33" i="1"/>
  <c r="CM33" i="1"/>
  <c r="CL33" i="1"/>
  <c r="CK33" i="1"/>
  <c r="CJ33" i="1"/>
  <c r="CI33" i="1"/>
  <c r="CH33" i="1"/>
  <c r="CG33" i="1"/>
  <c r="BU33" i="1"/>
  <c r="AN33" i="1"/>
  <c r="R33" i="1"/>
  <c r="CO73" i="1"/>
  <c r="CN73" i="1"/>
  <c r="CM73" i="1"/>
  <c r="CL73" i="1"/>
  <c r="CK73" i="1"/>
  <c r="CJ73" i="1"/>
  <c r="CI73" i="1"/>
  <c r="CH73" i="1"/>
  <c r="CG73" i="1"/>
  <c r="R73" i="1"/>
  <c r="CO28" i="1"/>
  <c r="CN28" i="1"/>
  <c r="CM28" i="1"/>
  <c r="CL28" i="1"/>
  <c r="CK28" i="1"/>
  <c r="CJ28" i="1"/>
  <c r="CI28" i="1"/>
  <c r="CH28" i="1"/>
  <c r="CG28" i="1"/>
  <c r="CO37" i="1"/>
  <c r="CN37" i="1"/>
  <c r="CM37" i="1"/>
  <c r="CL37" i="1"/>
  <c r="CK37" i="1"/>
  <c r="CJ37" i="1"/>
  <c r="CI37" i="1"/>
  <c r="CH37" i="1"/>
  <c r="CG37" i="1"/>
  <c r="BU37" i="1"/>
  <c r="R37" i="1"/>
  <c r="D32" i="1"/>
  <c r="R198" i="1"/>
  <c r="D37" i="1"/>
  <c r="D33" i="1"/>
  <c r="D38" i="1"/>
  <c r="CG148" i="1"/>
  <c r="CH148" i="1"/>
  <c r="CI148" i="1"/>
  <c r="CJ148" i="1"/>
  <c r="CK148" i="1"/>
  <c r="CL148" i="1"/>
  <c r="CM148" i="1"/>
  <c r="CN148" i="1"/>
  <c r="CO148" i="1"/>
  <c r="CO23" i="1"/>
  <c r="CN23" i="1"/>
  <c r="CM23" i="1"/>
  <c r="CL23" i="1"/>
  <c r="CK23" i="1"/>
  <c r="CJ23" i="1"/>
  <c r="CI23" i="1"/>
  <c r="CH23" i="1"/>
  <c r="CG23" i="1"/>
  <c r="CO17" i="1"/>
  <c r="CN17" i="1"/>
  <c r="CM17" i="1"/>
  <c r="CL17" i="1"/>
  <c r="CK17" i="1"/>
  <c r="CJ17" i="1"/>
  <c r="CI17" i="1"/>
  <c r="CH17" i="1"/>
  <c r="CG17" i="1"/>
  <c r="BU17" i="1"/>
  <c r="R17" i="1"/>
  <c r="CO49" i="1"/>
  <c r="CN49" i="1"/>
  <c r="CM49" i="1"/>
  <c r="CL49" i="1"/>
  <c r="CK49" i="1"/>
  <c r="CJ49" i="1"/>
  <c r="CI49" i="1"/>
  <c r="CH49" i="1"/>
  <c r="CG49" i="1"/>
  <c r="BU49" i="1"/>
  <c r="R49" i="1"/>
  <c r="D17" i="1"/>
  <c r="D22" i="1"/>
  <c r="CO10" i="1"/>
  <c r="CN10" i="1"/>
  <c r="CM10" i="1"/>
  <c r="CL10" i="1"/>
  <c r="CK10" i="1"/>
  <c r="CJ10" i="1"/>
  <c r="CI10" i="1"/>
  <c r="CH10" i="1"/>
  <c r="CG10" i="1"/>
  <c r="BU10" i="1"/>
  <c r="AN10" i="1"/>
  <c r="R10" i="1"/>
  <c r="D10" i="1"/>
  <c r="CG4" i="1"/>
  <c r="CH4" i="1"/>
  <c r="CI4" i="1"/>
  <c r="CJ4" i="1"/>
  <c r="CK4" i="1"/>
  <c r="CL4" i="1"/>
  <c r="CM4" i="1"/>
  <c r="CN4" i="1"/>
  <c r="CO4" i="1"/>
  <c r="CG6" i="1"/>
  <c r="CH6" i="1"/>
  <c r="CI6" i="1"/>
  <c r="CJ6" i="1"/>
  <c r="CK6" i="1"/>
  <c r="CL6" i="1"/>
  <c r="CM6" i="1"/>
  <c r="CN6" i="1"/>
  <c r="CO6" i="1"/>
  <c r="CG7" i="1"/>
  <c r="CH7" i="1"/>
  <c r="CI7" i="1"/>
  <c r="CJ7" i="1"/>
  <c r="CK7" i="1"/>
  <c r="CL7" i="1"/>
  <c r="CM7" i="1"/>
  <c r="CN7" i="1"/>
  <c r="CO7" i="1"/>
  <c r="CG9" i="1"/>
  <c r="CH9" i="1"/>
  <c r="CI9" i="1"/>
  <c r="CJ9" i="1"/>
  <c r="CK9" i="1"/>
  <c r="CL9" i="1"/>
  <c r="CM9" i="1"/>
  <c r="CN9" i="1"/>
  <c r="CO9" i="1"/>
  <c r="CG13" i="1"/>
  <c r="CH13" i="1"/>
  <c r="CI13" i="1"/>
  <c r="CJ13" i="1"/>
  <c r="CK13" i="1"/>
  <c r="CL13" i="1"/>
  <c r="CM13" i="1"/>
  <c r="CN13" i="1"/>
  <c r="CO13" i="1"/>
  <c r="CG14" i="1"/>
  <c r="CH14" i="1"/>
  <c r="CI14" i="1"/>
  <c r="CJ14" i="1"/>
  <c r="CK14" i="1"/>
  <c r="CL14" i="1"/>
  <c r="CM14" i="1"/>
  <c r="CN14" i="1"/>
  <c r="CO14" i="1"/>
  <c r="CG15" i="1"/>
  <c r="CH15" i="1"/>
  <c r="CI15" i="1"/>
  <c r="CJ15" i="1"/>
  <c r="CK15" i="1"/>
  <c r="CL15" i="1"/>
  <c r="CM15" i="1"/>
  <c r="CN15" i="1"/>
  <c r="CO15" i="1"/>
  <c r="CG18" i="1"/>
  <c r="CH18" i="1"/>
  <c r="CI18" i="1"/>
  <c r="CJ18" i="1"/>
  <c r="CK18" i="1"/>
  <c r="CL18" i="1"/>
  <c r="CM18" i="1"/>
  <c r="CN18" i="1"/>
  <c r="CO18" i="1"/>
  <c r="CG19" i="1"/>
  <c r="CH19" i="1"/>
  <c r="CI19" i="1"/>
  <c r="CJ19" i="1"/>
  <c r="CK19" i="1"/>
  <c r="CL19" i="1"/>
  <c r="CM19" i="1"/>
  <c r="CN19" i="1"/>
  <c r="CO19" i="1"/>
  <c r="CG20" i="1"/>
  <c r="CH20" i="1"/>
  <c r="CI20" i="1"/>
  <c r="CJ20" i="1"/>
  <c r="CK20" i="1"/>
  <c r="CL20" i="1"/>
  <c r="CM20" i="1"/>
  <c r="CN20" i="1"/>
  <c r="CO20" i="1"/>
  <c r="CG21" i="1"/>
  <c r="CH21" i="1"/>
  <c r="CI21" i="1"/>
  <c r="CJ21" i="1"/>
  <c r="CK21" i="1"/>
  <c r="CL21" i="1"/>
  <c r="CM21" i="1"/>
  <c r="CN21" i="1"/>
  <c r="CO21" i="1"/>
  <c r="CG22" i="1"/>
  <c r="CH22" i="1"/>
  <c r="CI22" i="1"/>
  <c r="CJ22" i="1"/>
  <c r="CK22" i="1"/>
  <c r="CL22" i="1"/>
  <c r="CM22" i="1"/>
  <c r="CN22" i="1"/>
  <c r="CO22" i="1"/>
  <c r="CG26" i="1"/>
  <c r="CH26" i="1"/>
  <c r="CI26" i="1"/>
  <c r="CJ26" i="1"/>
  <c r="CK26" i="1"/>
  <c r="CL26" i="1"/>
  <c r="CM26" i="1"/>
  <c r="CN26" i="1"/>
  <c r="CO26" i="1"/>
  <c r="CG27" i="1"/>
  <c r="CH27" i="1"/>
  <c r="CI27" i="1"/>
  <c r="CJ27" i="1"/>
  <c r="CK27" i="1"/>
  <c r="CL27" i="1"/>
  <c r="CM27" i="1"/>
  <c r="CN27" i="1"/>
  <c r="CO27" i="1"/>
  <c r="CG29" i="1"/>
  <c r="CH29" i="1"/>
  <c r="CI29" i="1"/>
  <c r="CJ29" i="1"/>
  <c r="CK29" i="1"/>
  <c r="CL29" i="1"/>
  <c r="CM29" i="1"/>
  <c r="CN29" i="1"/>
  <c r="CO29" i="1"/>
  <c r="CG30" i="1"/>
  <c r="CH30" i="1"/>
  <c r="CI30" i="1"/>
  <c r="CJ30" i="1"/>
  <c r="CK30" i="1"/>
  <c r="CL30" i="1"/>
  <c r="CM30" i="1"/>
  <c r="CN30" i="1"/>
  <c r="CO30" i="1"/>
  <c r="CG31" i="1"/>
  <c r="CH31" i="1"/>
  <c r="CI31" i="1"/>
  <c r="CJ31" i="1"/>
  <c r="CK31" i="1"/>
  <c r="CL31" i="1"/>
  <c r="CM31" i="1"/>
  <c r="CN31" i="1"/>
  <c r="CO31" i="1"/>
  <c r="CG32" i="1"/>
  <c r="CH32" i="1"/>
  <c r="CI32" i="1"/>
  <c r="CJ32" i="1"/>
  <c r="CK32" i="1"/>
  <c r="CL32" i="1"/>
  <c r="CM32" i="1"/>
  <c r="CN32" i="1"/>
  <c r="CO32" i="1"/>
  <c r="CG34" i="1"/>
  <c r="CH34" i="1"/>
  <c r="CI34" i="1"/>
  <c r="CJ34" i="1"/>
  <c r="CK34" i="1"/>
  <c r="CL34" i="1"/>
  <c r="CM34" i="1"/>
  <c r="CN34" i="1"/>
  <c r="CO34" i="1"/>
  <c r="CG35" i="1"/>
  <c r="CH35" i="1"/>
  <c r="CI35" i="1"/>
  <c r="CJ35" i="1"/>
  <c r="CK35" i="1"/>
  <c r="CL35" i="1"/>
  <c r="CM35" i="1"/>
  <c r="CN35" i="1"/>
  <c r="CO35" i="1"/>
  <c r="CG41" i="1"/>
  <c r="CH41" i="1"/>
  <c r="CI41" i="1"/>
  <c r="CJ41" i="1"/>
  <c r="CK41" i="1"/>
  <c r="CL41" i="1"/>
  <c r="CM41" i="1"/>
  <c r="CN41" i="1"/>
  <c r="CO41" i="1"/>
  <c r="CG42" i="1"/>
  <c r="CH42" i="1"/>
  <c r="CI42" i="1"/>
  <c r="CJ42" i="1"/>
  <c r="CK42" i="1"/>
  <c r="CL42" i="1"/>
  <c r="CM42" i="1"/>
  <c r="CN42" i="1"/>
  <c r="CO42" i="1"/>
  <c r="CG43" i="1"/>
  <c r="CH43" i="1"/>
  <c r="CI43" i="1"/>
  <c r="CJ43" i="1"/>
  <c r="CK43" i="1"/>
  <c r="CL43" i="1"/>
  <c r="CM43" i="1"/>
  <c r="CN43" i="1"/>
  <c r="CO43" i="1"/>
  <c r="CG50" i="1"/>
  <c r="CH50" i="1"/>
  <c r="CI50" i="1"/>
  <c r="CJ50" i="1"/>
  <c r="CK50" i="1"/>
  <c r="CL50" i="1"/>
  <c r="CM50" i="1"/>
  <c r="CN50" i="1"/>
  <c r="CO50" i="1"/>
  <c r="CG48" i="1"/>
  <c r="CH48" i="1"/>
  <c r="CI48" i="1"/>
  <c r="CJ48" i="1"/>
  <c r="CK48" i="1"/>
  <c r="CL48" i="1"/>
  <c r="CM48" i="1"/>
  <c r="CN48" i="1"/>
  <c r="CO48" i="1"/>
  <c r="CG59" i="1"/>
  <c r="CH59" i="1"/>
  <c r="CI59" i="1"/>
  <c r="CJ59" i="1"/>
  <c r="CK59" i="1"/>
  <c r="CL59" i="1"/>
  <c r="CM59" i="1"/>
  <c r="CN59" i="1"/>
  <c r="CO59" i="1"/>
  <c r="CG60" i="1"/>
  <c r="CH60" i="1"/>
  <c r="CI60" i="1"/>
  <c r="CJ60" i="1"/>
  <c r="CK60" i="1"/>
  <c r="CL60" i="1"/>
  <c r="CM60" i="1"/>
  <c r="CN60" i="1"/>
  <c r="CO60" i="1"/>
  <c r="CG74" i="1"/>
  <c r="CH74" i="1"/>
  <c r="CI74" i="1"/>
  <c r="CJ74" i="1"/>
  <c r="CK74" i="1"/>
  <c r="CL74" i="1"/>
  <c r="CM74" i="1"/>
  <c r="CN74" i="1"/>
  <c r="CO74" i="1"/>
  <c r="CG75" i="1"/>
  <c r="CH75" i="1"/>
  <c r="CI75" i="1"/>
  <c r="CJ75" i="1"/>
  <c r="CK75" i="1"/>
  <c r="CL75" i="1"/>
  <c r="CM75" i="1"/>
  <c r="CN75" i="1"/>
  <c r="CO75" i="1"/>
  <c r="CG81" i="1"/>
  <c r="CH81" i="1"/>
  <c r="CI81" i="1"/>
  <c r="CJ81" i="1"/>
  <c r="CK81" i="1"/>
  <c r="CL81" i="1"/>
  <c r="CM81" i="1"/>
  <c r="CN81" i="1"/>
  <c r="CO81" i="1"/>
  <c r="CG84" i="1"/>
  <c r="CH84" i="1"/>
  <c r="CI84" i="1"/>
  <c r="CJ84" i="1"/>
  <c r="CK84" i="1"/>
  <c r="CL84" i="1"/>
  <c r="CM84" i="1"/>
  <c r="CN84" i="1"/>
  <c r="CO84" i="1"/>
  <c r="CG85" i="1"/>
  <c r="CH85" i="1"/>
  <c r="CI85" i="1"/>
  <c r="CJ85" i="1"/>
  <c r="CK85" i="1"/>
  <c r="CL85" i="1"/>
  <c r="CM85" i="1"/>
  <c r="CN85" i="1"/>
  <c r="CO85" i="1"/>
  <c r="CG87" i="1"/>
  <c r="CH87" i="1"/>
  <c r="CI87" i="1"/>
  <c r="CJ87" i="1"/>
  <c r="CK87" i="1"/>
  <c r="CL87" i="1"/>
  <c r="CM87" i="1"/>
  <c r="CN87" i="1"/>
  <c r="CO87" i="1"/>
  <c r="CG89" i="1"/>
  <c r="CH89" i="1"/>
  <c r="CI89" i="1"/>
  <c r="CJ89" i="1"/>
  <c r="CK89" i="1"/>
  <c r="CL89" i="1"/>
  <c r="CM89" i="1"/>
  <c r="CN89" i="1"/>
  <c r="CO89" i="1"/>
  <c r="CG90" i="1"/>
  <c r="CH90" i="1"/>
  <c r="CI90" i="1"/>
  <c r="CJ90" i="1"/>
  <c r="CK90" i="1"/>
  <c r="CL90" i="1"/>
  <c r="CM90" i="1"/>
  <c r="CN90" i="1"/>
  <c r="CO90" i="1"/>
  <c r="CG93" i="1"/>
  <c r="CH93" i="1"/>
  <c r="CI93" i="1"/>
  <c r="CJ93" i="1"/>
  <c r="CK93" i="1"/>
  <c r="CL93" i="1"/>
  <c r="CM93" i="1"/>
  <c r="CN93" i="1"/>
  <c r="CO93" i="1"/>
  <c r="CG96" i="1"/>
  <c r="CH96" i="1"/>
  <c r="CI96" i="1"/>
  <c r="CJ96" i="1"/>
  <c r="CK96" i="1"/>
  <c r="CL96" i="1"/>
  <c r="CM96" i="1"/>
  <c r="CN96" i="1"/>
  <c r="CO96" i="1"/>
  <c r="CG97" i="1"/>
  <c r="CH97" i="1"/>
  <c r="CI97" i="1"/>
  <c r="CJ97" i="1"/>
  <c r="CK97" i="1"/>
  <c r="CL97" i="1"/>
  <c r="CM97" i="1"/>
  <c r="CN97" i="1"/>
  <c r="CO97" i="1"/>
  <c r="CG98" i="1"/>
  <c r="CH98" i="1"/>
  <c r="CI98" i="1"/>
  <c r="CJ98" i="1"/>
  <c r="CK98" i="1"/>
  <c r="CL98" i="1"/>
  <c r="CM98" i="1"/>
  <c r="CN98" i="1"/>
  <c r="CO98" i="1"/>
  <c r="CG103" i="1"/>
  <c r="CH103" i="1"/>
  <c r="CI103" i="1"/>
  <c r="CJ103" i="1"/>
  <c r="CK103" i="1"/>
  <c r="CL103" i="1"/>
  <c r="CM103" i="1"/>
  <c r="CN103" i="1"/>
  <c r="CO103" i="1"/>
  <c r="CG104" i="1"/>
  <c r="CH104" i="1"/>
  <c r="CI104" i="1"/>
  <c r="CJ104" i="1"/>
  <c r="CK104" i="1"/>
  <c r="CL104" i="1"/>
  <c r="CM104" i="1"/>
  <c r="CN104" i="1"/>
  <c r="CO104" i="1"/>
  <c r="CG105" i="1"/>
  <c r="CH105" i="1"/>
  <c r="CI105" i="1"/>
  <c r="CJ105" i="1"/>
  <c r="CK105" i="1"/>
  <c r="CL105" i="1"/>
  <c r="CM105" i="1"/>
  <c r="CN105" i="1"/>
  <c r="CO105" i="1"/>
  <c r="CG106" i="1"/>
  <c r="CH106" i="1"/>
  <c r="CI106" i="1"/>
  <c r="CJ106" i="1"/>
  <c r="CK106" i="1"/>
  <c r="CL106" i="1"/>
  <c r="CM106" i="1"/>
  <c r="CN106" i="1"/>
  <c r="CO106" i="1"/>
  <c r="CG107" i="1"/>
  <c r="CH107" i="1"/>
  <c r="CI107" i="1"/>
  <c r="CJ107" i="1"/>
  <c r="CK107" i="1"/>
  <c r="CL107" i="1"/>
  <c r="CM107" i="1"/>
  <c r="CN107" i="1"/>
  <c r="CO107" i="1"/>
  <c r="CG110" i="1"/>
  <c r="CH110" i="1"/>
  <c r="CI110" i="1"/>
  <c r="CJ110" i="1"/>
  <c r="CK110" i="1"/>
  <c r="CL110" i="1"/>
  <c r="CM110" i="1"/>
  <c r="CN110" i="1"/>
  <c r="CO110" i="1"/>
  <c r="CG112" i="1"/>
  <c r="CH112" i="1"/>
  <c r="CI112" i="1"/>
  <c r="CJ112" i="1"/>
  <c r="CK112" i="1"/>
  <c r="CL112" i="1"/>
  <c r="CM112" i="1"/>
  <c r="CN112" i="1"/>
  <c r="CO112" i="1"/>
  <c r="CG114" i="1"/>
  <c r="CH114" i="1"/>
  <c r="CI114" i="1"/>
  <c r="CJ114" i="1"/>
  <c r="CK114" i="1"/>
  <c r="CL114" i="1"/>
  <c r="CM114" i="1"/>
  <c r="CN114" i="1"/>
  <c r="CO114" i="1"/>
  <c r="CG115" i="1"/>
  <c r="CH115" i="1"/>
  <c r="CI115" i="1"/>
  <c r="CJ115" i="1"/>
  <c r="CK115" i="1"/>
  <c r="CL115" i="1"/>
  <c r="CM115" i="1"/>
  <c r="CN115" i="1"/>
  <c r="CO115" i="1"/>
  <c r="CG116" i="1"/>
  <c r="CH116" i="1"/>
  <c r="CI116" i="1"/>
  <c r="CJ116" i="1"/>
  <c r="CK116" i="1"/>
  <c r="CL116" i="1"/>
  <c r="CM116" i="1"/>
  <c r="CN116" i="1"/>
  <c r="CO116" i="1"/>
  <c r="CG117" i="1"/>
  <c r="CH117" i="1"/>
  <c r="CI117" i="1"/>
  <c r="CJ117" i="1"/>
  <c r="CK117" i="1"/>
  <c r="CL117" i="1"/>
  <c r="CM117" i="1"/>
  <c r="CN117" i="1"/>
  <c r="CO117" i="1"/>
  <c r="CG129" i="1"/>
  <c r="CH129" i="1"/>
  <c r="CI129" i="1"/>
  <c r="CJ129" i="1"/>
  <c r="CK129" i="1"/>
  <c r="CL129" i="1"/>
  <c r="CM129" i="1"/>
  <c r="CN129" i="1"/>
  <c r="CO129" i="1"/>
  <c r="CG130" i="1"/>
  <c r="CH130" i="1"/>
  <c r="CI130" i="1"/>
  <c r="CJ130" i="1"/>
  <c r="CK130" i="1"/>
  <c r="CL130" i="1"/>
  <c r="CM130" i="1"/>
  <c r="CN130" i="1"/>
  <c r="CO130" i="1"/>
  <c r="CG131" i="1"/>
  <c r="CH131" i="1"/>
  <c r="CI131" i="1"/>
  <c r="CJ131" i="1"/>
  <c r="CK131" i="1"/>
  <c r="CL131" i="1"/>
  <c r="CM131" i="1"/>
  <c r="CN131" i="1"/>
  <c r="CO131" i="1"/>
  <c r="CG132" i="1"/>
  <c r="CH132" i="1"/>
  <c r="CI132" i="1"/>
  <c r="CJ132" i="1"/>
  <c r="CK132" i="1"/>
  <c r="CL132" i="1"/>
  <c r="CM132" i="1"/>
  <c r="CN132" i="1"/>
  <c r="CO132" i="1"/>
  <c r="CG134" i="1"/>
  <c r="CH134" i="1"/>
  <c r="CI134" i="1"/>
  <c r="CJ134" i="1"/>
  <c r="CK134" i="1"/>
  <c r="CL134" i="1"/>
  <c r="CM134" i="1"/>
  <c r="CN134" i="1"/>
  <c r="CO134" i="1"/>
  <c r="CG135" i="1"/>
  <c r="CH135" i="1"/>
  <c r="CI135" i="1"/>
  <c r="CJ135" i="1"/>
  <c r="CK135" i="1"/>
  <c r="CL135" i="1"/>
  <c r="CM135" i="1"/>
  <c r="CN135" i="1"/>
  <c r="CO135" i="1"/>
  <c r="CG136" i="1"/>
  <c r="CH136" i="1"/>
  <c r="CI136" i="1"/>
  <c r="CJ136" i="1"/>
  <c r="CK136" i="1"/>
  <c r="CL136" i="1"/>
  <c r="CM136" i="1"/>
  <c r="CN136" i="1"/>
  <c r="CO136" i="1"/>
  <c r="CG137" i="1"/>
  <c r="CH137" i="1"/>
  <c r="CI137" i="1"/>
  <c r="CJ137" i="1"/>
  <c r="CK137" i="1"/>
  <c r="CL137" i="1"/>
  <c r="CM137" i="1"/>
  <c r="CN137" i="1"/>
  <c r="CO137" i="1"/>
  <c r="CG138" i="1"/>
  <c r="CH138" i="1"/>
  <c r="CI138" i="1"/>
  <c r="CJ138" i="1"/>
  <c r="CK138" i="1"/>
  <c r="CL138" i="1"/>
  <c r="CM138" i="1"/>
  <c r="CN138" i="1"/>
  <c r="CO138" i="1"/>
  <c r="CG139" i="1"/>
  <c r="CH139" i="1"/>
  <c r="CI139" i="1"/>
  <c r="CJ139" i="1"/>
  <c r="CK139" i="1"/>
  <c r="CL139" i="1"/>
  <c r="CM139" i="1"/>
  <c r="CN139" i="1"/>
  <c r="CO139" i="1"/>
  <c r="CG140" i="1"/>
  <c r="CH140" i="1"/>
  <c r="CI140" i="1"/>
  <c r="CJ140" i="1"/>
  <c r="CK140" i="1"/>
  <c r="CL140" i="1"/>
  <c r="CM140" i="1"/>
  <c r="CN140" i="1"/>
  <c r="CO140" i="1"/>
  <c r="CG141" i="1"/>
  <c r="CH141" i="1"/>
  <c r="CI141" i="1"/>
  <c r="CJ141" i="1"/>
  <c r="CK141" i="1"/>
  <c r="CL141" i="1"/>
  <c r="CM141" i="1"/>
  <c r="CN141" i="1"/>
  <c r="CO141" i="1"/>
  <c r="CG142" i="1"/>
  <c r="CH142" i="1"/>
  <c r="CI142" i="1"/>
  <c r="CJ142" i="1"/>
  <c r="CK142" i="1"/>
  <c r="CL142" i="1"/>
  <c r="CM142" i="1"/>
  <c r="CN142" i="1"/>
  <c r="CO142" i="1"/>
  <c r="CG146" i="1"/>
  <c r="CH146" i="1"/>
  <c r="CI146" i="1"/>
  <c r="CJ146" i="1"/>
  <c r="CK146" i="1"/>
  <c r="CL146" i="1"/>
  <c r="CM146" i="1"/>
  <c r="CN146" i="1"/>
  <c r="CO146" i="1"/>
  <c r="CG147" i="1"/>
  <c r="CH147" i="1"/>
  <c r="CI147" i="1"/>
  <c r="CJ147" i="1"/>
  <c r="CK147" i="1"/>
  <c r="CL147" i="1"/>
  <c r="CM147" i="1"/>
  <c r="CN147" i="1"/>
  <c r="CO147" i="1"/>
  <c r="CG149" i="1"/>
  <c r="CH149" i="1"/>
  <c r="CI149" i="1"/>
  <c r="CJ149" i="1"/>
  <c r="CK149" i="1"/>
  <c r="CL149" i="1"/>
  <c r="CM149" i="1"/>
  <c r="CN149" i="1"/>
  <c r="CO149" i="1"/>
  <c r="CG150" i="1"/>
  <c r="CH150" i="1"/>
  <c r="CI150" i="1"/>
  <c r="CJ150" i="1"/>
  <c r="CK150" i="1"/>
  <c r="CL150" i="1"/>
  <c r="CM150" i="1"/>
  <c r="CN150" i="1"/>
  <c r="CO150" i="1"/>
  <c r="CG151" i="1"/>
  <c r="CH151" i="1"/>
  <c r="CI151" i="1"/>
  <c r="CJ151" i="1"/>
  <c r="CK151" i="1"/>
  <c r="CL151" i="1"/>
  <c r="CM151" i="1"/>
  <c r="CN151" i="1"/>
  <c r="CO151" i="1"/>
  <c r="CG152" i="1"/>
  <c r="CH152" i="1"/>
  <c r="CI152" i="1"/>
  <c r="CJ152" i="1"/>
  <c r="CK152" i="1"/>
  <c r="CL152" i="1"/>
  <c r="CM152" i="1"/>
  <c r="CN152" i="1"/>
  <c r="CO152" i="1"/>
  <c r="CG153" i="1"/>
  <c r="CH153" i="1"/>
  <c r="CI153" i="1"/>
  <c r="CJ153" i="1"/>
  <c r="CK153" i="1"/>
  <c r="CL153" i="1"/>
  <c r="CM153" i="1"/>
  <c r="CN153" i="1"/>
  <c r="CO153" i="1"/>
  <c r="CG154" i="1"/>
  <c r="CH154" i="1"/>
  <c r="CI154" i="1"/>
  <c r="CJ154" i="1"/>
  <c r="CK154" i="1"/>
  <c r="CL154" i="1"/>
  <c r="CM154" i="1"/>
  <c r="CN154" i="1"/>
  <c r="CO154" i="1"/>
  <c r="CG155" i="1"/>
  <c r="CH155" i="1"/>
  <c r="CI155" i="1"/>
  <c r="CJ155" i="1"/>
  <c r="CK155" i="1"/>
  <c r="CL155" i="1"/>
  <c r="CM155" i="1"/>
  <c r="CN155" i="1"/>
  <c r="CO155" i="1"/>
  <c r="CG156" i="1"/>
  <c r="CH156" i="1"/>
  <c r="CI156" i="1"/>
  <c r="CJ156" i="1"/>
  <c r="CK156" i="1"/>
  <c r="CL156" i="1"/>
  <c r="CM156" i="1"/>
  <c r="CN156" i="1"/>
  <c r="CO156" i="1"/>
  <c r="CG157" i="1"/>
  <c r="CH157" i="1"/>
  <c r="CI157" i="1"/>
  <c r="CJ157" i="1"/>
  <c r="CK157" i="1"/>
  <c r="CL157" i="1"/>
  <c r="CM157" i="1"/>
  <c r="CN157" i="1"/>
  <c r="CO157" i="1"/>
  <c r="CG158" i="1"/>
  <c r="CH158" i="1"/>
  <c r="CI158" i="1"/>
  <c r="CJ158" i="1"/>
  <c r="CK158" i="1"/>
  <c r="CL158" i="1"/>
  <c r="CM158" i="1"/>
  <c r="CN158" i="1"/>
  <c r="CO158" i="1"/>
  <c r="CG159" i="1"/>
  <c r="CH159" i="1"/>
  <c r="CI159" i="1"/>
  <c r="CJ159" i="1"/>
  <c r="CK159" i="1"/>
  <c r="CL159" i="1"/>
  <c r="CM159" i="1"/>
  <c r="CN159" i="1"/>
  <c r="CO159" i="1"/>
  <c r="CG160" i="1"/>
  <c r="CH160" i="1"/>
  <c r="CI160" i="1"/>
  <c r="CJ160" i="1"/>
  <c r="CK160" i="1"/>
  <c r="CL160" i="1"/>
  <c r="CM160" i="1"/>
  <c r="CN160" i="1"/>
  <c r="CO160" i="1"/>
  <c r="CG161" i="1"/>
  <c r="CH161" i="1"/>
  <c r="CI161" i="1"/>
  <c r="CJ161" i="1"/>
  <c r="CK161" i="1"/>
  <c r="CL161" i="1"/>
  <c r="CM161" i="1"/>
  <c r="CN161" i="1"/>
  <c r="CO161" i="1"/>
  <c r="CG162" i="1"/>
  <c r="CH162" i="1"/>
  <c r="CI162" i="1"/>
  <c r="CJ162" i="1"/>
  <c r="CK162" i="1"/>
  <c r="CL162" i="1"/>
  <c r="CM162" i="1"/>
  <c r="CN162" i="1"/>
  <c r="CO162" i="1"/>
  <c r="CG164" i="1"/>
  <c r="CH164" i="1"/>
  <c r="CI164" i="1"/>
  <c r="CJ164" i="1"/>
  <c r="CK164" i="1"/>
  <c r="CL164" i="1"/>
  <c r="CM164" i="1"/>
  <c r="CN164" i="1"/>
  <c r="CO164" i="1"/>
  <c r="CG165" i="1"/>
  <c r="CH165" i="1"/>
  <c r="CI165" i="1"/>
  <c r="CJ165" i="1"/>
  <c r="CK165" i="1"/>
  <c r="CL165" i="1"/>
  <c r="CM165" i="1"/>
  <c r="CN165" i="1"/>
  <c r="CO165" i="1"/>
  <c r="CG166" i="1"/>
  <c r="CH166" i="1"/>
  <c r="CI166" i="1"/>
  <c r="CJ166" i="1"/>
  <c r="CK166" i="1"/>
  <c r="CL166" i="1"/>
  <c r="CM166" i="1"/>
  <c r="CN166" i="1"/>
  <c r="CO166" i="1"/>
  <c r="CG167" i="1"/>
  <c r="CH167" i="1"/>
  <c r="CI167" i="1"/>
  <c r="CJ167" i="1"/>
  <c r="CK167" i="1"/>
  <c r="CL167" i="1"/>
  <c r="CM167" i="1"/>
  <c r="CN167" i="1"/>
  <c r="CO167" i="1"/>
  <c r="CG171" i="1"/>
  <c r="CH171" i="1"/>
  <c r="CI171" i="1"/>
  <c r="CJ171" i="1"/>
  <c r="CK171" i="1"/>
  <c r="CL171" i="1"/>
  <c r="CM171" i="1"/>
  <c r="CN171" i="1"/>
  <c r="CO171" i="1"/>
  <c r="CG172" i="1"/>
  <c r="CH172" i="1"/>
  <c r="CI172" i="1"/>
  <c r="CJ172" i="1"/>
  <c r="CK172" i="1"/>
  <c r="CL172" i="1"/>
  <c r="CM172" i="1"/>
  <c r="CN172" i="1"/>
  <c r="CO172" i="1"/>
  <c r="CG173" i="1"/>
  <c r="CH173" i="1"/>
  <c r="CI173" i="1"/>
  <c r="CJ173" i="1"/>
  <c r="CK173" i="1"/>
  <c r="CL173" i="1"/>
  <c r="CM173" i="1"/>
  <c r="CN173" i="1"/>
  <c r="CO173" i="1"/>
  <c r="CG174" i="1"/>
  <c r="CH174" i="1"/>
  <c r="CI174" i="1"/>
  <c r="CJ174" i="1"/>
  <c r="CK174" i="1"/>
  <c r="CL174" i="1"/>
  <c r="CM174" i="1"/>
  <c r="CN174" i="1"/>
  <c r="CO174" i="1"/>
  <c r="CG175" i="1"/>
  <c r="CH175" i="1"/>
  <c r="CI175" i="1"/>
  <c r="CJ175" i="1"/>
  <c r="CK175" i="1"/>
  <c r="CL175" i="1"/>
  <c r="CM175" i="1"/>
  <c r="CN175" i="1"/>
  <c r="CO175" i="1"/>
  <c r="CG176" i="1"/>
  <c r="CH176" i="1"/>
  <c r="CI176" i="1"/>
  <c r="CJ176" i="1"/>
  <c r="CK176" i="1"/>
  <c r="CL176" i="1"/>
  <c r="CM176" i="1"/>
  <c r="CN176" i="1"/>
  <c r="CO176" i="1"/>
  <c r="CG177" i="1"/>
  <c r="CH177" i="1"/>
  <c r="CI177" i="1"/>
  <c r="CJ177" i="1"/>
  <c r="CK177" i="1"/>
  <c r="CL177" i="1"/>
  <c r="CM177" i="1"/>
  <c r="CN177" i="1"/>
  <c r="CO177" i="1"/>
  <c r="CG180" i="1"/>
  <c r="CH180" i="1"/>
  <c r="CI180" i="1"/>
  <c r="CJ180" i="1"/>
  <c r="CK180" i="1"/>
  <c r="CL180" i="1"/>
  <c r="CM180" i="1"/>
  <c r="CN180" i="1"/>
  <c r="CO180" i="1"/>
  <c r="CG181" i="1"/>
  <c r="CH181" i="1"/>
  <c r="CI181" i="1"/>
  <c r="CJ181" i="1"/>
  <c r="CK181" i="1"/>
  <c r="CL181" i="1"/>
  <c r="CM181" i="1"/>
  <c r="CN181" i="1"/>
  <c r="CO181" i="1"/>
  <c r="CG182" i="1"/>
  <c r="CH182" i="1"/>
  <c r="CI182" i="1"/>
  <c r="CJ182" i="1"/>
  <c r="CK182" i="1"/>
  <c r="CL182" i="1"/>
  <c r="CM182" i="1"/>
  <c r="CN182" i="1"/>
  <c r="CO182" i="1"/>
  <c r="CG184" i="1"/>
  <c r="CH184" i="1"/>
  <c r="CI184" i="1"/>
  <c r="CJ184" i="1"/>
  <c r="CK184" i="1"/>
  <c r="CL184" i="1"/>
  <c r="CM184" i="1"/>
  <c r="CN184" i="1"/>
  <c r="CO184" i="1"/>
  <c r="CG185" i="1"/>
  <c r="CH185" i="1"/>
  <c r="CI185" i="1"/>
  <c r="CJ185" i="1"/>
  <c r="CK185" i="1"/>
  <c r="CL185" i="1"/>
  <c r="CM185" i="1"/>
  <c r="CN185" i="1"/>
  <c r="CO185" i="1"/>
  <c r="CG186" i="1"/>
  <c r="CH186" i="1"/>
  <c r="CI186" i="1"/>
  <c r="CJ186" i="1"/>
  <c r="CK186" i="1"/>
  <c r="CL186" i="1"/>
  <c r="CM186" i="1"/>
  <c r="CN186" i="1"/>
  <c r="CO186" i="1"/>
  <c r="CG187" i="1"/>
  <c r="CH187" i="1"/>
  <c r="CI187" i="1"/>
  <c r="CJ187" i="1"/>
  <c r="CK187" i="1"/>
  <c r="CL187" i="1"/>
  <c r="CM187" i="1"/>
  <c r="CN187" i="1"/>
  <c r="CO187" i="1"/>
  <c r="CG189" i="1"/>
  <c r="CH189" i="1"/>
  <c r="CI189" i="1"/>
  <c r="CJ189" i="1"/>
  <c r="CK189" i="1"/>
  <c r="CL189" i="1"/>
  <c r="CM189" i="1"/>
  <c r="CN189" i="1"/>
  <c r="CO189" i="1"/>
  <c r="CG190" i="1"/>
  <c r="CH190" i="1"/>
  <c r="CI190" i="1"/>
  <c r="CJ190" i="1"/>
  <c r="CK190" i="1"/>
  <c r="CL190" i="1"/>
  <c r="CM190" i="1"/>
  <c r="CN190" i="1"/>
  <c r="CO190" i="1"/>
  <c r="CG191" i="1"/>
  <c r="CH191" i="1"/>
  <c r="CI191" i="1"/>
  <c r="CJ191" i="1"/>
  <c r="CK191" i="1"/>
  <c r="CL191" i="1"/>
  <c r="CM191" i="1"/>
  <c r="CN191" i="1"/>
  <c r="CO191" i="1"/>
  <c r="CG192" i="1"/>
  <c r="CH192" i="1"/>
  <c r="CI192" i="1"/>
  <c r="CJ192" i="1"/>
  <c r="CK192" i="1"/>
  <c r="CL192" i="1"/>
  <c r="CM192" i="1"/>
  <c r="CN192" i="1"/>
  <c r="CO192" i="1"/>
  <c r="CG196" i="1"/>
  <c r="CH196" i="1"/>
  <c r="CI196" i="1"/>
  <c r="CJ196" i="1"/>
  <c r="CK196" i="1"/>
  <c r="CL196" i="1"/>
  <c r="CM196" i="1"/>
  <c r="CN196" i="1"/>
  <c r="CO196" i="1"/>
  <c r="CG197" i="1"/>
  <c r="CH197" i="1"/>
  <c r="CI197" i="1"/>
  <c r="CJ197" i="1"/>
  <c r="CK197" i="1"/>
  <c r="CL197" i="1"/>
  <c r="CM197" i="1"/>
  <c r="CN197" i="1"/>
  <c r="CO197" i="1"/>
  <c r="CG198" i="1"/>
  <c r="CH198" i="1"/>
  <c r="CI198" i="1"/>
  <c r="CJ198" i="1"/>
  <c r="CK198" i="1"/>
  <c r="CL198" i="1"/>
  <c r="CM198" i="1"/>
  <c r="CN198" i="1"/>
  <c r="CO198" i="1"/>
  <c r="CG202" i="1"/>
  <c r="CH202" i="1"/>
  <c r="CI202" i="1"/>
  <c r="CJ202" i="1"/>
  <c r="CK202" i="1"/>
  <c r="CL202" i="1"/>
  <c r="CM202" i="1"/>
  <c r="CN202" i="1"/>
  <c r="CO202" i="1"/>
  <c r="CH3" i="1"/>
  <c r="CI3" i="1"/>
  <c r="CJ3" i="1"/>
  <c r="CK3" i="1"/>
  <c r="CL3" i="1"/>
  <c r="CM3" i="1"/>
  <c r="CN3" i="1"/>
  <c r="CO3" i="1"/>
  <c r="CG3" i="1"/>
  <c r="BU7" i="1"/>
  <c r="AN7" i="1"/>
  <c r="R7" i="1"/>
  <c r="AN43" i="1"/>
  <c r="BU18" i="1"/>
  <c r="BU19" i="1"/>
  <c r="BU20" i="1"/>
  <c r="BU21" i="1"/>
  <c r="BU22" i="1"/>
  <c r="BU29" i="1"/>
  <c r="BU30" i="1"/>
  <c r="BU31" i="1"/>
  <c r="BU32" i="1"/>
  <c r="BU34" i="1"/>
  <c r="BU35" i="1"/>
  <c r="BU41" i="1"/>
  <c r="BU42" i="1"/>
  <c r="BU43" i="1"/>
  <c r="BU59" i="1"/>
  <c r="BU60" i="1"/>
  <c r="BU75" i="1"/>
  <c r="BU81" i="1"/>
  <c r="BU84" i="1"/>
  <c r="BU85" i="1"/>
  <c r="BU87" i="1"/>
  <c r="BU89" i="1"/>
  <c r="BU90" i="1"/>
  <c r="BU93" i="1"/>
  <c r="BU96" i="1"/>
  <c r="BU97" i="1"/>
  <c r="BU98" i="1"/>
  <c r="BU103" i="1"/>
  <c r="BU104" i="1"/>
  <c r="BU105" i="1"/>
  <c r="BU106" i="1"/>
  <c r="BU107" i="1"/>
  <c r="BU110" i="1"/>
  <c r="BU112" i="1"/>
  <c r="BU114" i="1"/>
  <c r="BU115" i="1"/>
  <c r="BU116" i="1"/>
  <c r="BU117" i="1"/>
  <c r="BU129" i="1"/>
  <c r="BU130" i="1"/>
  <c r="BU131" i="1"/>
  <c r="BU132" i="1"/>
  <c r="BU134" i="1"/>
  <c r="BU135" i="1"/>
  <c r="BU136" i="1"/>
  <c r="BU137" i="1"/>
  <c r="BU138" i="1"/>
  <c r="BU139" i="1"/>
  <c r="BU140" i="1"/>
  <c r="BU141" i="1"/>
  <c r="BU142" i="1"/>
  <c r="BU146" i="1"/>
  <c r="BU147" i="1"/>
  <c r="BU153" i="1"/>
  <c r="BU154" i="1"/>
  <c r="BU155" i="1"/>
  <c r="BU156" i="1"/>
  <c r="BU157" i="1"/>
  <c r="BU158" i="1"/>
  <c r="BU159" i="1"/>
  <c r="BU160" i="1"/>
  <c r="BU161" i="1"/>
  <c r="BU162" i="1"/>
  <c r="BU164" i="1"/>
  <c r="BU165" i="1"/>
  <c r="BU166" i="1"/>
  <c r="BU167" i="1"/>
  <c r="BU171" i="1"/>
  <c r="BU172" i="1"/>
  <c r="BU173" i="1"/>
  <c r="BU174" i="1"/>
  <c r="BU175" i="1"/>
  <c r="BU176" i="1"/>
  <c r="BU177" i="1"/>
  <c r="BU180" i="1"/>
  <c r="BU181" i="1"/>
  <c r="BU182" i="1"/>
  <c r="BU184" i="1"/>
  <c r="BU185" i="1"/>
  <c r="BU186" i="1"/>
  <c r="BU187" i="1"/>
  <c r="BU189" i="1"/>
  <c r="BU190" i="1"/>
  <c r="BU191" i="1"/>
  <c r="BU192" i="1"/>
  <c r="BU196" i="1"/>
  <c r="BU197" i="1"/>
  <c r="BU198" i="1"/>
  <c r="BU202" i="1"/>
  <c r="BU6" i="1"/>
  <c r="BU9" i="1"/>
  <c r="BU13" i="1"/>
  <c r="BU14" i="1"/>
  <c r="BU15" i="1"/>
  <c r="D9" i="1"/>
  <c r="D14" i="1"/>
  <c r="D19" i="1"/>
  <c r="D15" i="1"/>
  <c r="D20" i="1"/>
  <c r="D30" i="1"/>
  <c r="D21" i="1"/>
  <c r="D31" i="1"/>
  <c r="D36" i="1"/>
  <c r="D42" i="1"/>
  <c r="D13" i="1"/>
  <c r="D18" i="1"/>
  <c r="D41" i="1"/>
  <c r="D75" i="1"/>
  <c r="D35" i="1"/>
  <c r="D40" i="1"/>
  <c r="D81" i="1"/>
  <c r="D91" i="1"/>
  <c r="D29" i="1"/>
  <c r="D60" i="1"/>
  <c r="R6" i="1"/>
  <c r="R9" i="1"/>
  <c r="R13" i="1"/>
  <c r="R14" i="1"/>
  <c r="R15" i="1"/>
  <c r="R18" i="1"/>
  <c r="R19" i="1"/>
  <c r="R20" i="1"/>
  <c r="R21" i="1"/>
  <c r="R22" i="1"/>
  <c r="R29" i="1"/>
  <c r="R30" i="1"/>
  <c r="R31" i="1"/>
  <c r="R32" i="1"/>
  <c r="R34" i="1"/>
  <c r="R35" i="1"/>
  <c r="R41" i="1"/>
  <c r="R42" i="1"/>
  <c r="R43" i="1"/>
  <c r="R59" i="1"/>
  <c r="R60" i="1"/>
  <c r="R75" i="1"/>
  <c r="R81" i="1"/>
  <c r="R84" i="1"/>
  <c r="R85" i="1"/>
  <c r="R87" i="1"/>
  <c r="R89" i="1"/>
  <c r="R90" i="1"/>
  <c r="R93" i="1"/>
  <c r="R96" i="1"/>
  <c r="R97" i="1"/>
  <c r="R98" i="1"/>
  <c r="R103" i="1"/>
  <c r="R104" i="1"/>
  <c r="R105" i="1"/>
  <c r="R106" i="1"/>
  <c r="R107" i="1"/>
  <c r="R110" i="1"/>
  <c r="R112" i="1"/>
  <c r="R114" i="1"/>
  <c r="R115" i="1"/>
  <c r="R116" i="1"/>
  <c r="R117" i="1"/>
  <c r="R129" i="1"/>
  <c r="R130" i="1"/>
  <c r="R131" i="1"/>
  <c r="R132" i="1"/>
  <c r="R134" i="1"/>
  <c r="R135" i="1"/>
  <c r="R136" i="1"/>
  <c r="R137" i="1"/>
  <c r="R138" i="1"/>
  <c r="R139" i="1"/>
  <c r="R140" i="1"/>
  <c r="R141" i="1"/>
  <c r="R142" i="1"/>
  <c r="R146" i="1"/>
  <c r="R147" i="1"/>
  <c r="R153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7" i="1"/>
  <c r="R171" i="1"/>
  <c r="R172" i="1"/>
  <c r="R173" i="1"/>
  <c r="R174" i="1"/>
  <c r="R175" i="1"/>
  <c r="R176" i="1"/>
  <c r="R177" i="1"/>
  <c r="R180" i="1"/>
  <c r="R181" i="1"/>
  <c r="R182" i="1"/>
  <c r="R184" i="1"/>
  <c r="R185" i="1"/>
  <c r="R186" i="1"/>
  <c r="R187" i="1"/>
  <c r="R189" i="1"/>
  <c r="R190" i="1"/>
  <c r="R191" i="1"/>
  <c r="R192" i="1"/>
  <c r="R196" i="1"/>
  <c r="R197" i="1"/>
  <c r="R202" i="1"/>
  <c r="D80" i="1"/>
  <c r="D85" i="1"/>
  <c r="D90" i="1"/>
  <c r="D95" i="1"/>
  <c r="D84" i="1"/>
  <c r="D89" i="1"/>
  <c r="D94" i="1"/>
  <c r="D65" i="1"/>
  <c r="D63" i="1"/>
  <c r="D96" i="1"/>
  <c r="D28" i="1"/>
  <c r="AN6" i="1"/>
  <c r="AN9" i="1"/>
  <c r="AN13" i="1"/>
  <c r="AN14" i="1"/>
  <c r="AN15" i="1"/>
  <c r="AN18" i="1"/>
  <c r="AN19" i="1"/>
  <c r="AN20" i="1"/>
  <c r="AN21" i="1"/>
  <c r="AN22" i="1"/>
  <c r="AN29" i="1"/>
  <c r="AN30" i="1"/>
  <c r="AN31" i="1"/>
  <c r="AN32" i="1"/>
  <c r="AN34" i="1"/>
  <c r="AN35" i="1"/>
  <c r="AN41" i="1"/>
  <c r="AN42" i="1"/>
  <c r="AN59" i="1"/>
  <c r="AN60" i="1"/>
  <c r="AN75" i="1"/>
  <c r="AN81" i="1"/>
  <c r="AN84" i="1"/>
  <c r="AN85" i="1"/>
  <c r="AN87" i="1"/>
  <c r="AN89" i="1"/>
  <c r="AN90" i="1"/>
  <c r="AN93" i="1"/>
  <c r="AN96" i="1"/>
  <c r="AN97" i="1"/>
  <c r="AN103" i="1"/>
  <c r="AN104" i="1"/>
  <c r="AN105" i="1"/>
  <c r="AN106" i="1"/>
  <c r="AN107" i="1"/>
  <c r="AN110" i="1"/>
  <c r="AN112" i="1"/>
  <c r="AN114" i="1"/>
  <c r="AN115" i="1"/>
  <c r="AN116" i="1"/>
  <c r="AN117" i="1"/>
  <c r="AN129" i="1"/>
  <c r="AN130" i="1"/>
  <c r="AN131" i="1"/>
  <c r="AN132" i="1"/>
  <c r="AN134" i="1"/>
  <c r="AN135" i="1"/>
  <c r="AN136" i="1"/>
  <c r="AN137" i="1"/>
  <c r="AN138" i="1"/>
  <c r="AN139" i="1"/>
  <c r="AN140" i="1"/>
  <c r="AN141" i="1"/>
  <c r="AN142" i="1"/>
  <c r="AN146" i="1"/>
  <c r="AN147" i="1"/>
  <c r="AN153" i="1"/>
  <c r="AN154" i="1"/>
  <c r="AN155" i="1"/>
  <c r="AN156" i="1"/>
  <c r="AN157" i="1"/>
  <c r="AN158" i="1"/>
  <c r="AN159" i="1"/>
  <c r="AN160" i="1"/>
  <c r="AN161" i="1"/>
  <c r="AN162" i="1"/>
  <c r="AN164" i="1"/>
  <c r="AN165" i="1"/>
  <c r="AN166" i="1"/>
  <c r="AN167" i="1"/>
  <c r="AN171" i="1"/>
  <c r="AN172" i="1"/>
  <c r="AN174" i="1"/>
  <c r="AN175" i="1"/>
  <c r="AN176" i="1"/>
  <c r="AN177" i="1"/>
  <c r="AN180" i="1"/>
  <c r="AN181" i="1"/>
  <c r="AN182" i="1"/>
  <c r="AN184" i="1"/>
  <c r="AN185" i="1"/>
  <c r="AN186" i="1"/>
  <c r="AN187" i="1"/>
  <c r="AN189" i="1"/>
  <c r="AN190" i="1"/>
  <c r="AN191" i="1"/>
  <c r="AN192" i="1"/>
  <c r="AN196" i="1"/>
  <c r="AN197" i="1"/>
  <c r="AN202" i="1"/>
  <c r="D100" i="1"/>
  <c r="D105" i="1"/>
  <c r="D110" i="1"/>
  <c r="D115" i="1"/>
  <c r="D101" i="1"/>
  <c r="D106" i="1"/>
  <c r="D111" i="1"/>
  <c r="D116" i="1"/>
  <c r="D99" i="1"/>
  <c r="D104" i="1"/>
  <c r="D87" i="1"/>
  <c r="D92" i="1"/>
  <c r="D97" i="1"/>
  <c r="D154" i="1"/>
  <c r="D159" i="1"/>
  <c r="D164" i="1"/>
  <c r="D155" i="1"/>
  <c r="D160" i="1"/>
  <c r="D165" i="1"/>
  <c r="D59" i="1"/>
  <c r="D131" i="1"/>
  <c r="D136" i="1"/>
  <c r="D141" i="1"/>
  <c r="D146" i="1"/>
  <c r="D121" i="1"/>
  <c r="D109" i="1"/>
  <c r="D114" i="1"/>
  <c r="D130" i="1"/>
  <c r="D135" i="1"/>
  <c r="D140" i="1"/>
  <c r="D145" i="1"/>
  <c r="D120" i="1"/>
  <c r="D169" i="1"/>
  <c r="D174" i="1"/>
  <c r="D102" i="1"/>
  <c r="D107" i="1"/>
  <c r="D112" i="1"/>
  <c r="D117" i="1"/>
  <c r="D170" i="1"/>
  <c r="D175" i="1"/>
  <c r="D180" i="1"/>
  <c r="D185" i="1"/>
  <c r="D190" i="1"/>
  <c r="D195" i="1"/>
  <c r="D93" i="1"/>
  <c r="D98" i="1"/>
  <c r="D103" i="1"/>
  <c r="D64" i="1"/>
  <c r="D153" i="1"/>
  <c r="D158" i="1"/>
  <c r="D132" i="1"/>
  <c r="D137" i="1"/>
  <c r="D142" i="1"/>
  <c r="D147" i="1"/>
  <c r="D148" i="1"/>
  <c r="D157" i="1"/>
  <c r="D162" i="1"/>
  <c r="D167" i="1"/>
  <c r="D172" i="1"/>
  <c r="D177" i="1"/>
  <c r="D182" i="1"/>
  <c r="D187" i="1"/>
  <c r="D192" i="1"/>
  <c r="D197" i="1"/>
  <c r="D202" i="1"/>
  <c r="D207" i="1"/>
  <c r="D212" i="1"/>
  <c r="D217" i="1"/>
  <c r="D222" i="1"/>
  <c r="D227" i="1"/>
  <c r="D232" i="1"/>
  <c r="D237" i="1"/>
  <c r="D242" i="1"/>
  <c r="D247" i="1"/>
  <c r="D252" i="1"/>
  <c r="D257" i="1"/>
  <c r="D262" i="1"/>
  <c r="D267" i="1"/>
  <c r="D272" i="1"/>
  <c r="D277" i="1"/>
  <c r="D282" i="1"/>
  <c r="D287" i="1"/>
  <c r="D292" i="1"/>
  <c r="D297" i="1"/>
  <c r="D302" i="1"/>
  <c r="D307" i="1"/>
  <c r="D312" i="1"/>
  <c r="D317" i="1"/>
  <c r="D322" i="1"/>
  <c r="D327" i="1"/>
  <c r="D332" i="1"/>
  <c r="D337" i="1"/>
  <c r="D342" i="1"/>
  <c r="D347" i="1"/>
  <c r="D352" i="1"/>
  <c r="D357" i="1"/>
  <c r="D362" i="1"/>
  <c r="D367" i="1"/>
  <c r="D372" i="1"/>
  <c r="D377" i="1"/>
  <c r="D382" i="1"/>
  <c r="D387" i="1"/>
  <c r="D392" i="1"/>
  <c r="D397" i="1"/>
  <c r="D402" i="1"/>
  <c r="D122" i="1"/>
  <c r="D129" i="1"/>
  <c r="D134" i="1"/>
  <c r="D139" i="1"/>
  <c r="D144" i="1"/>
  <c r="D119" i="1"/>
  <c r="D200" i="1"/>
  <c r="D205" i="1"/>
  <c r="D210" i="1"/>
  <c r="D215" i="1"/>
  <c r="D220" i="1"/>
  <c r="D225" i="1"/>
  <c r="D230" i="1"/>
  <c r="D235" i="1"/>
  <c r="D240" i="1"/>
  <c r="D245" i="1"/>
  <c r="D250" i="1"/>
  <c r="D255" i="1"/>
  <c r="D260" i="1"/>
  <c r="D265" i="1"/>
  <c r="D270" i="1"/>
  <c r="D275" i="1"/>
  <c r="D280" i="1"/>
  <c r="D285" i="1"/>
  <c r="D290" i="1"/>
  <c r="D295" i="1"/>
  <c r="D300" i="1"/>
  <c r="D305" i="1"/>
  <c r="D310" i="1"/>
  <c r="D315" i="1"/>
  <c r="D320" i="1"/>
  <c r="D325" i="1"/>
  <c r="D330" i="1"/>
  <c r="D335" i="1"/>
  <c r="D340" i="1"/>
  <c r="D345" i="1"/>
  <c r="D350" i="1"/>
  <c r="D355" i="1"/>
  <c r="D360" i="1"/>
  <c r="D365" i="1"/>
  <c r="D370" i="1"/>
  <c r="D375" i="1"/>
  <c r="D380" i="1"/>
  <c r="D385" i="1"/>
  <c r="D390" i="1"/>
  <c r="D395" i="1"/>
  <c r="D400" i="1"/>
  <c r="D179" i="1"/>
  <c r="D184" i="1"/>
  <c r="D189" i="1"/>
  <c r="D194" i="1"/>
  <c r="D163" i="1"/>
  <c r="D168" i="1"/>
  <c r="D173" i="1"/>
  <c r="D178" i="1"/>
  <c r="D183" i="1"/>
  <c r="D188" i="1"/>
  <c r="D193" i="1"/>
  <c r="D198" i="1"/>
  <c r="D203" i="1"/>
  <c r="D208" i="1"/>
  <c r="D213" i="1"/>
  <c r="D218" i="1"/>
  <c r="D223" i="1"/>
  <c r="D228" i="1"/>
  <c r="D233" i="1"/>
  <c r="D238" i="1"/>
  <c r="D243" i="1"/>
  <c r="D248" i="1"/>
  <c r="D253" i="1"/>
  <c r="D258" i="1"/>
  <c r="D263" i="1"/>
  <c r="D268" i="1"/>
  <c r="D273" i="1"/>
  <c r="D278" i="1"/>
  <c r="D283" i="1"/>
  <c r="D288" i="1"/>
  <c r="D293" i="1"/>
  <c r="D298" i="1"/>
  <c r="D303" i="1"/>
  <c r="D308" i="1"/>
  <c r="D313" i="1"/>
  <c r="D318" i="1"/>
  <c r="D323" i="1"/>
  <c r="D328" i="1"/>
  <c r="D333" i="1"/>
  <c r="D338" i="1"/>
  <c r="D343" i="1"/>
  <c r="D348" i="1"/>
  <c r="D353" i="1"/>
  <c r="D358" i="1"/>
  <c r="D363" i="1"/>
  <c r="D368" i="1"/>
  <c r="D373" i="1"/>
  <c r="D378" i="1"/>
  <c r="D383" i="1"/>
  <c r="D388" i="1"/>
  <c r="D393" i="1"/>
  <c r="D398" i="1"/>
  <c r="D108" i="1"/>
  <c r="D113" i="1"/>
  <c r="D199" i="1"/>
  <c r="D204" i="1"/>
  <c r="D209" i="1"/>
  <c r="D214" i="1"/>
  <c r="D219" i="1"/>
  <c r="D224" i="1"/>
  <c r="D229" i="1"/>
  <c r="D234" i="1"/>
  <c r="D239" i="1"/>
  <c r="D244" i="1"/>
  <c r="D249" i="1"/>
  <c r="D254" i="1"/>
  <c r="D259" i="1"/>
  <c r="D264" i="1"/>
  <c r="D269" i="1"/>
  <c r="D274" i="1"/>
  <c r="D279" i="1"/>
  <c r="D284" i="1"/>
  <c r="D289" i="1"/>
  <c r="D294" i="1"/>
  <c r="D299" i="1"/>
  <c r="D304" i="1"/>
  <c r="D309" i="1"/>
  <c r="D314" i="1"/>
  <c r="D319" i="1"/>
  <c r="D324" i="1"/>
  <c r="D329" i="1"/>
  <c r="D334" i="1"/>
  <c r="D339" i="1"/>
  <c r="D344" i="1"/>
  <c r="D349" i="1"/>
  <c r="D354" i="1"/>
  <c r="D359" i="1"/>
  <c r="D364" i="1"/>
  <c r="D369" i="1"/>
  <c r="D374" i="1"/>
  <c r="D379" i="1"/>
  <c r="D384" i="1"/>
  <c r="D389" i="1"/>
  <c r="D394" i="1"/>
  <c r="D399" i="1"/>
  <c r="D133" i="1"/>
  <c r="D138" i="1"/>
  <c r="D143" i="1"/>
  <c r="D11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系统分类号(2)+阵营(1)+星数(1)+流水号(3)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1、肉盾
2、近战输出
3、远程输出
4、辅助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作者:
用于阵型中站位顺序，（数值低的站前边，相同时随机先后。）
1~100肉盾
101~200近战
201~300辅助
301~400远程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1男
2女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联盟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部落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混乱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monster
boss
entity
guard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escort :怪物头顶显示“护送”标记</t>
        </r>
      </text>
    </comment>
    <comment ref="B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B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C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0表示无抗性 10000表示100%抗性，即减速时间为0,5000表示减速时间缩短50%，2000表示减速时间大约缩短80%
---------------------------------
公式：时间流逝dt等于dt/(1-max(9999,抗性）*0.0001）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A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巢穴召唤怪物</t>
        </r>
      </text>
    </comment>
  </commentList>
</comments>
</file>

<file path=xl/sharedStrings.xml><?xml version="1.0" encoding="utf-8"?>
<sst xmlns="http://schemas.openxmlformats.org/spreadsheetml/2006/main" count="11714" uniqueCount="948">
  <si>
    <t>编号</t>
    <phoneticPr fontId="0" type="noConversion"/>
  </si>
  <si>
    <t>性别</t>
    <phoneticPr fontId="0" type="noConversion"/>
  </si>
  <si>
    <t>评级</t>
    <phoneticPr fontId="0" type="noConversion"/>
  </si>
  <si>
    <t>阵营</t>
    <phoneticPr fontId="0" type="noConversion"/>
  </si>
  <si>
    <t>职业</t>
    <phoneticPr fontId="4" type="noConversion"/>
  </si>
  <si>
    <t>id</t>
  </si>
  <si>
    <t>gender</t>
    <phoneticPr fontId="0" type="noConversion"/>
  </si>
  <si>
    <t>rating</t>
    <phoneticPr fontId="0" type="noConversion"/>
  </si>
  <si>
    <t>faction</t>
    <phoneticPr fontId="0" type="noConversion"/>
  </si>
  <si>
    <t>class</t>
    <phoneticPr fontId="4" type="noConversion"/>
  </si>
  <si>
    <t>等级</t>
    <phoneticPr fontId="4" type="noConversion"/>
  </si>
  <si>
    <t>level</t>
    <phoneticPr fontId="4" type="noConversion"/>
  </si>
  <si>
    <t>普通攻击编号</t>
    <phoneticPr fontId="4" type="noConversion"/>
  </si>
  <si>
    <t>技能1编号</t>
    <phoneticPr fontId="4" type="noConversion"/>
  </si>
  <si>
    <t>技能2编号</t>
    <phoneticPr fontId="4" type="noConversion"/>
  </si>
  <si>
    <t>技能3编号</t>
  </si>
  <si>
    <t>技能4编号</t>
  </si>
  <si>
    <t>skill1</t>
    <phoneticPr fontId="4" type="noConversion"/>
  </si>
  <si>
    <t>skill2</t>
  </si>
  <si>
    <t>skill3</t>
  </si>
  <si>
    <t>skill4</t>
  </si>
  <si>
    <t>skill5</t>
  </si>
  <si>
    <t>名字</t>
    <phoneticPr fontId="0" type="noConversion"/>
  </si>
  <si>
    <t>name</t>
    <phoneticPr fontId="0" type="noConversion"/>
  </si>
  <si>
    <t>描述</t>
    <phoneticPr fontId="0" type="noConversion"/>
  </si>
  <si>
    <t>美术资源</t>
    <phoneticPr fontId="4" type="noConversion"/>
  </si>
  <si>
    <t>arts</t>
    <phoneticPr fontId="4" type="noConversion"/>
  </si>
  <si>
    <t>AI</t>
    <phoneticPr fontId="4" type="noConversion"/>
  </si>
  <si>
    <t>ai</t>
    <phoneticPr fontId="4" type="noConversion"/>
  </si>
  <si>
    <t>color</t>
    <phoneticPr fontId="0" type="noConversion"/>
  </si>
  <si>
    <t>比例</t>
    <phoneticPr fontId="4" type="noConversion"/>
  </si>
  <si>
    <t>scale</t>
  </si>
  <si>
    <t>阻挡格</t>
    <phoneticPr fontId="4" type="noConversion"/>
  </si>
  <si>
    <t>block</t>
    <phoneticPr fontId="4" type="noConversion"/>
  </si>
  <si>
    <t>初始状态1</t>
    <phoneticPr fontId="4" type="noConversion"/>
  </si>
  <si>
    <t>初始状态2</t>
  </si>
  <si>
    <t>初始状态3</t>
  </si>
  <si>
    <t>state1</t>
    <phoneticPr fontId="4" type="noConversion"/>
  </si>
  <si>
    <t>state2</t>
  </si>
  <si>
    <t>state3</t>
  </si>
  <si>
    <t>身份</t>
    <phoneticPr fontId="4" type="noConversion"/>
  </si>
  <si>
    <t>identity</t>
    <phoneticPr fontId="4" type="noConversion"/>
  </si>
  <si>
    <t>索敌范围</t>
    <phoneticPr fontId="4" type="noConversion"/>
  </si>
  <si>
    <t>丢敌范围</t>
    <phoneticPr fontId="4" type="noConversion"/>
  </si>
  <si>
    <t>sightin</t>
    <phoneticPr fontId="4" type="noConversion"/>
  </si>
  <si>
    <t>sightout</t>
    <phoneticPr fontId="4" type="noConversion"/>
  </si>
  <si>
    <t>星数</t>
    <phoneticPr fontId="4" type="noConversion"/>
  </si>
  <si>
    <t>评级</t>
    <phoneticPr fontId="4" type="noConversion"/>
  </si>
  <si>
    <t>星数</t>
    <phoneticPr fontId="4" type="noConversion"/>
  </si>
  <si>
    <t>肉盾</t>
    <phoneticPr fontId="4" type="noConversion"/>
  </si>
  <si>
    <t>近战</t>
    <phoneticPr fontId="4" type="noConversion"/>
  </si>
  <si>
    <t>远程</t>
    <phoneticPr fontId="4" type="noConversion"/>
  </si>
  <si>
    <t>辅助</t>
    <phoneticPr fontId="4" type="noConversion"/>
  </si>
  <si>
    <t>star</t>
    <phoneticPr fontId="4" type="noConversion"/>
  </si>
  <si>
    <t>颜色</t>
    <phoneticPr fontId="0" type="noConversion"/>
  </si>
  <si>
    <t>初始buff1</t>
  </si>
  <si>
    <t>初始buff2</t>
  </si>
  <si>
    <t>初始buff3</t>
  </si>
  <si>
    <t>buff1</t>
  </si>
  <si>
    <t>buff2</t>
  </si>
  <si>
    <t>buff3</t>
  </si>
  <si>
    <t>阵营</t>
    <phoneticPr fontId="4" type="noConversion"/>
  </si>
  <si>
    <t>英语</t>
    <phoneticPr fontId="4" type="noConversion"/>
  </si>
  <si>
    <t>alliance</t>
  </si>
  <si>
    <t>horde</t>
    <phoneticPr fontId="4" type="noConversion"/>
  </si>
  <si>
    <t>order</t>
    <phoneticPr fontId="4" type="noConversion"/>
  </si>
  <si>
    <t>chaos</t>
    <phoneticPr fontId="4" type="noConversion"/>
  </si>
  <si>
    <t>职业</t>
    <phoneticPr fontId="4" type="noConversion"/>
  </si>
  <si>
    <t>类别</t>
    <phoneticPr fontId="4" type="noConversion"/>
  </si>
  <si>
    <t>类别数字</t>
    <phoneticPr fontId="4" type="noConversion"/>
  </si>
  <si>
    <t>普通小怪</t>
    <phoneticPr fontId="4" type="noConversion"/>
  </si>
  <si>
    <t>普通小boss</t>
    <phoneticPr fontId="4" type="noConversion"/>
  </si>
  <si>
    <t>普通大boss</t>
    <phoneticPr fontId="4" type="noConversion"/>
  </si>
  <si>
    <t>精英小怪</t>
    <phoneticPr fontId="4" type="noConversion"/>
  </si>
  <si>
    <t>精英小boss</t>
    <phoneticPr fontId="4" type="noConversion"/>
  </si>
  <si>
    <t>精英大boss</t>
    <phoneticPr fontId="4" type="noConversion"/>
  </si>
  <si>
    <t>攻击类型</t>
    <phoneticPr fontId="4" type="noConversion"/>
  </si>
  <si>
    <t>attack_type</t>
    <phoneticPr fontId="4" type="noConversion"/>
  </si>
  <si>
    <t>怪物阶层</t>
    <phoneticPr fontId="4" type="noConversion"/>
  </si>
  <si>
    <t>数值特点</t>
    <phoneticPr fontId="4" type="noConversion"/>
  </si>
  <si>
    <t>头顶标记</t>
    <phoneticPr fontId="0" type="noConversion"/>
  </si>
  <si>
    <t>desc</t>
    <phoneticPr fontId="0" type="noConversion"/>
  </si>
  <si>
    <t>head_marker</t>
    <phoneticPr fontId="0" type="noConversion"/>
  </si>
  <si>
    <t>skin</t>
    <phoneticPr fontId="4" type="noConversion"/>
  </si>
  <si>
    <t>古树人</t>
  </si>
  <si>
    <t>monster</t>
    <phoneticPr fontId="4" type="noConversion"/>
  </si>
  <si>
    <t>潜行者</t>
  </si>
  <si>
    <t>boss</t>
    <phoneticPr fontId="4" type="noConversion"/>
  </si>
  <si>
    <t>monster</t>
    <phoneticPr fontId="4" type="noConversion"/>
  </si>
  <si>
    <t>boss</t>
    <phoneticPr fontId="4" type="noConversion"/>
  </si>
  <si>
    <t>火法师</t>
    <phoneticPr fontId="4" type="noConversion"/>
  </si>
  <si>
    <t>火法师</t>
    <phoneticPr fontId="4" type="noConversion"/>
  </si>
  <si>
    <t>顶盾步兵</t>
    <phoneticPr fontId="4" type="noConversion"/>
  </si>
  <si>
    <t>狂战士</t>
  </si>
  <si>
    <t>先知维纶</t>
    <phoneticPr fontId="4" type="noConversion"/>
  </si>
  <si>
    <t>幽暗女王</t>
  </si>
  <si>
    <t>骷髅射手</t>
    <phoneticPr fontId="4" type="noConversion"/>
  </si>
  <si>
    <t>血色战士</t>
  </si>
  <si>
    <t>血色牧师</t>
  </si>
  <si>
    <t>克总</t>
    <phoneticPr fontId="4" type="noConversion"/>
  </si>
  <si>
    <t>盘牙女王</t>
    <phoneticPr fontId="4" type="noConversion"/>
  </si>
  <si>
    <t>boss</t>
  </si>
  <si>
    <t>boss</t>
    <phoneticPr fontId="4" type="noConversion"/>
  </si>
  <si>
    <t>tower1</t>
    <phoneticPr fontId="9" type="noConversion"/>
  </si>
  <si>
    <t>tower2</t>
  </si>
  <si>
    <t>tower3</t>
  </si>
  <si>
    <t>tower4</t>
  </si>
  <si>
    <t>ordinary</t>
    <phoneticPr fontId="4" type="noConversion"/>
  </si>
  <si>
    <t>elite</t>
    <phoneticPr fontId="4" type="noConversion"/>
  </si>
  <si>
    <t>tower1</t>
  </si>
  <si>
    <t>ordinary</t>
  </si>
  <si>
    <t>elite</t>
  </si>
  <si>
    <t>关卡类型</t>
    <phoneticPr fontId="4" type="noConversion"/>
  </si>
  <si>
    <t>关卡难度</t>
  </si>
  <si>
    <t>关卡难度</t>
    <phoneticPr fontId="4" type="noConversion"/>
  </si>
  <si>
    <t>关卡类型</t>
    <phoneticPr fontId="4" type="noConversion"/>
  </si>
  <si>
    <t>生命</t>
    <phoneticPr fontId="4" type="noConversion"/>
  </si>
  <si>
    <t>物攻</t>
    <phoneticPr fontId="4" type="noConversion"/>
  </si>
  <si>
    <t>魔攻</t>
    <phoneticPr fontId="4" type="noConversion"/>
  </si>
  <si>
    <t>物防</t>
    <phoneticPr fontId="4" type="noConversion"/>
  </si>
  <si>
    <t>魔防</t>
    <phoneticPr fontId="4" type="noConversion"/>
  </si>
  <si>
    <t>命中</t>
    <phoneticPr fontId="4" type="noConversion"/>
  </si>
  <si>
    <t>闪避</t>
    <phoneticPr fontId="4" type="noConversion"/>
  </si>
  <si>
    <t>暴击</t>
    <phoneticPr fontId="4" type="noConversion"/>
  </si>
  <si>
    <t>韧性</t>
    <phoneticPr fontId="4" type="noConversion"/>
  </si>
  <si>
    <t>格挡</t>
    <phoneticPr fontId="4" type="noConversion"/>
  </si>
  <si>
    <t>破挡</t>
    <phoneticPr fontId="4" type="noConversion"/>
  </si>
  <si>
    <t>治疗</t>
    <phoneticPr fontId="4" type="noConversion"/>
  </si>
  <si>
    <t>速度</t>
    <phoneticPr fontId="4" type="noConversion"/>
  </si>
  <si>
    <t>攻速</t>
    <phoneticPr fontId="4" type="noConversion"/>
  </si>
  <si>
    <t>伤害加成</t>
  </si>
  <si>
    <t>伤害减免</t>
  </si>
  <si>
    <t>额外伤害</t>
  </si>
  <si>
    <t>额外免伤</t>
  </si>
  <si>
    <t>暴击伤害倍数</t>
  </si>
  <si>
    <t>格挡免伤倍数</t>
  </si>
  <si>
    <t>hp</t>
    <phoneticPr fontId="4" type="noConversion"/>
  </si>
  <si>
    <t>phyatk</t>
    <phoneticPr fontId="4" type="noConversion"/>
  </si>
  <si>
    <t>magatk</t>
    <phoneticPr fontId="4" type="noConversion"/>
  </si>
  <si>
    <t>phydef</t>
    <phoneticPr fontId="4" type="noConversion"/>
  </si>
  <si>
    <t>magdef</t>
    <phoneticPr fontId="4" type="noConversion"/>
  </si>
  <si>
    <t>hit</t>
    <phoneticPr fontId="4" type="noConversion"/>
  </si>
  <si>
    <t>dodge</t>
    <phoneticPr fontId="4" type="noConversion"/>
  </si>
  <si>
    <t>critical</t>
    <phoneticPr fontId="4" type="noConversion"/>
  </si>
  <si>
    <t>resilience</t>
    <phoneticPr fontId="4" type="noConversion"/>
  </si>
  <si>
    <t>broke</t>
    <phoneticPr fontId="4" type="noConversion"/>
  </si>
  <si>
    <t>heal</t>
    <phoneticPr fontId="4" type="noConversion"/>
  </si>
  <si>
    <t>speed</t>
    <phoneticPr fontId="4" type="noConversion"/>
  </si>
  <si>
    <t>damage_up</t>
    <phoneticPr fontId="4" type="noConversion"/>
  </si>
  <si>
    <t>damage_down</t>
    <phoneticPr fontId="4" type="noConversion"/>
  </si>
  <si>
    <t>damage_inc</t>
    <phoneticPr fontId="4" type="noConversion"/>
  </si>
  <si>
    <t>damage_dec</t>
    <phoneticPr fontId="4" type="noConversion"/>
  </si>
  <si>
    <t>critical_multiple</t>
    <phoneticPr fontId="4" type="noConversion"/>
  </si>
  <si>
    <t>block_multiple</t>
    <phoneticPr fontId="4" type="noConversion"/>
  </si>
  <si>
    <t>stage_type</t>
    <phoneticPr fontId="4" type="noConversion"/>
  </si>
  <si>
    <t>stage_level</t>
    <phoneticPr fontId="4" type="noConversion"/>
  </si>
  <si>
    <t>rank</t>
    <phoneticPr fontId="4" type="noConversion"/>
  </si>
  <si>
    <t>生存时间</t>
    <phoneticPr fontId="4" type="noConversion"/>
  </si>
  <si>
    <t>技能速度</t>
    <phoneticPr fontId="14" type="noConversion"/>
  </si>
  <si>
    <t>技初始速度</t>
    <phoneticPr fontId="14" type="noConversion"/>
  </si>
  <si>
    <t>atkrate</t>
    <phoneticPr fontId="4" type="noConversion"/>
  </si>
  <si>
    <t>skill_rate</t>
    <phoneticPr fontId="4" type="noConversion"/>
  </si>
  <si>
    <t>first_skill_rate</t>
    <phoneticPr fontId="4" type="noConversion"/>
  </si>
  <si>
    <t>掉落</t>
    <phoneticPr fontId="4" type="noConversion"/>
  </si>
  <si>
    <t>drops</t>
    <phoneticPr fontId="4" type="noConversion"/>
  </si>
  <si>
    <t>肤色</t>
    <phoneticPr fontId="4" type="noConversion"/>
  </si>
  <si>
    <t>出生公告</t>
    <phoneticPr fontId="4" type="noConversion"/>
  </si>
  <si>
    <t>notice_birth</t>
    <phoneticPr fontId="4" type="noConversion"/>
  </si>
  <si>
    <t>死亡公告</t>
    <phoneticPr fontId="4" type="noConversion"/>
  </si>
  <si>
    <t>notice_death</t>
    <phoneticPr fontId="4" type="noConversion"/>
  </si>
  <si>
    <t>inboss</t>
    <phoneticPr fontId="4" type="noConversion"/>
  </si>
  <si>
    <t>boss表现</t>
    <phoneticPr fontId="4" type="noConversion"/>
  </si>
  <si>
    <t>站位顺序</t>
  </si>
  <si>
    <t>position</t>
  </si>
  <si>
    <t>天赋1ID</t>
  </si>
  <si>
    <t>天赋2ID</t>
  </si>
  <si>
    <t>天赋3ID</t>
  </si>
  <si>
    <t>天赋4ID</t>
  </si>
  <si>
    <t>天赋5ID</t>
  </si>
  <si>
    <t>天赋6ID</t>
  </si>
  <si>
    <t>天赋7ID</t>
  </si>
  <si>
    <t>talent1</t>
  </si>
  <si>
    <t>talent2</t>
  </si>
  <si>
    <t>talent3</t>
  </si>
  <si>
    <t>talent4</t>
  </si>
  <si>
    <t>talent5</t>
  </si>
  <si>
    <t>talent6</t>
  </si>
  <si>
    <t>talent7</t>
  </si>
  <si>
    <t>duration</t>
    <phoneticPr fontId="4" type="noConversion"/>
  </si>
  <si>
    <t>乘者AI</t>
    <phoneticPr fontId="4" type="noConversion"/>
  </si>
  <si>
    <t>乘者1</t>
    <phoneticPr fontId="4" type="noConversion"/>
  </si>
  <si>
    <t>乘者2</t>
    <phoneticPr fontId="4" type="noConversion"/>
  </si>
  <si>
    <t>乘者3</t>
    <phoneticPr fontId="4" type="noConversion"/>
  </si>
  <si>
    <t>rider_ai</t>
    <phoneticPr fontId="4" type="noConversion"/>
  </si>
  <si>
    <t>rider1</t>
    <phoneticPr fontId="4" type="noConversion"/>
  </si>
  <si>
    <t>rider2</t>
    <phoneticPr fontId="4" type="noConversion"/>
  </si>
  <si>
    <t>rider3</t>
    <phoneticPr fontId="4" type="noConversion"/>
  </si>
  <si>
    <t>神牧师</t>
  </si>
  <si>
    <t>斧锤大师</t>
  </si>
  <si>
    <t>monster</t>
  </si>
  <si>
    <t/>
  </si>
  <si>
    <t>boss1</t>
  </si>
  <si>
    <t>火法师</t>
  </si>
  <si>
    <t>光明使者</t>
  </si>
  <si>
    <t>骷髅射手</t>
  </si>
  <si>
    <t>entity</t>
    <phoneticPr fontId="4" type="noConversion"/>
  </si>
  <si>
    <t>人鱼女妖</t>
  </si>
  <si>
    <t>森金盾手</t>
  </si>
  <si>
    <t>攻能比</t>
    <phoneticPr fontId="14" type="noConversion"/>
  </si>
  <si>
    <t>血能比</t>
    <phoneticPr fontId="14" type="noConversion"/>
  </si>
  <si>
    <t>atk_energy</t>
    <phoneticPr fontId="4" type="noConversion"/>
  </si>
  <si>
    <t>hp_energy</t>
    <phoneticPr fontId="4" type="noConversion"/>
  </si>
  <si>
    <t>命能</t>
    <phoneticPr fontId="4" type="noConversion"/>
  </si>
  <si>
    <t>life_energy</t>
    <phoneticPr fontId="4" type="noConversion"/>
  </si>
  <si>
    <t>命能</t>
    <phoneticPr fontId="4" type="noConversion"/>
  </si>
  <si>
    <t>buff_slow</t>
  </si>
  <si>
    <t>buff_hate</t>
    <phoneticPr fontId="4" type="noConversion"/>
  </si>
  <si>
    <t>减速抗性</t>
  </si>
  <si>
    <t>眩晕抗性</t>
  </si>
  <si>
    <t>冰封抗性</t>
  </si>
  <si>
    <t>禁止移动抗性</t>
  </si>
  <si>
    <t>禁止普攻抗性</t>
  </si>
  <si>
    <t>沉默抗性</t>
  </si>
  <si>
    <t>嘲讽抗性</t>
  </si>
  <si>
    <t>变形抗性</t>
  </si>
  <si>
    <t>禁锢抗性</t>
  </si>
  <si>
    <t>buff_stun</t>
    <phoneticPr fontId="14" type="noConversion"/>
  </si>
  <si>
    <t>buff_freeze</t>
    <phoneticPr fontId="4" type="noConversion"/>
  </si>
  <si>
    <t>buff_move</t>
    <phoneticPr fontId="4" type="noConversion"/>
  </si>
  <si>
    <t>buff_hand</t>
    <phoneticPr fontId="4" type="noConversion"/>
  </si>
  <si>
    <t>buff_silence</t>
    <phoneticPr fontId="4" type="noConversion"/>
  </si>
  <si>
    <t>buff_transform</t>
    <phoneticPr fontId="4" type="noConversion"/>
  </si>
  <si>
    <t>buff_lock</t>
    <phoneticPr fontId="4" type="noConversion"/>
  </si>
  <si>
    <t>乘者buff1</t>
  </si>
  <si>
    <t>乘者buff2</t>
  </si>
  <si>
    <t>乘者buff3</t>
  </si>
  <si>
    <t>rider_buff1</t>
  </si>
  <si>
    <t>rider_buff2</t>
  </si>
  <si>
    <t>rider_buff3</t>
  </si>
  <si>
    <t>魔化猩猩</t>
  </si>
  <si>
    <t>1个英雄</t>
  </si>
  <si>
    <t>捕奴头目</t>
    <phoneticPr fontId="4" type="noConversion"/>
  </si>
  <si>
    <t>2个英雄</t>
    <phoneticPr fontId="4" type="noConversion"/>
  </si>
  <si>
    <t>血色战士</t>
    <phoneticPr fontId="4" type="noConversion"/>
  </si>
  <si>
    <t>地精大王</t>
  </si>
  <si>
    <t>巫医智者</t>
  </si>
  <si>
    <t>大工匠</t>
  </si>
  <si>
    <t>斧锤大师</t>
    <phoneticPr fontId="4" type="noConversion"/>
  </si>
  <si>
    <t>顶盾步兵</t>
  </si>
  <si>
    <t>巨魔猎手</t>
  </si>
  <si>
    <t>半神</t>
  </si>
  <si>
    <t>先知圣者</t>
  </si>
  <si>
    <t>死灵主宰</t>
  </si>
  <si>
    <t>kill_intended</t>
  </si>
  <si>
    <t>捕奴头目</t>
  </si>
  <si>
    <t>2个英雄</t>
  </si>
  <si>
    <t>暗翼统领</t>
  </si>
  <si>
    <t>嗜血蜘蛛</t>
  </si>
  <si>
    <t>骷髅法师</t>
  </si>
  <si>
    <t>entity</t>
  </si>
  <si>
    <t>牛头佣兵</t>
  </si>
  <si>
    <t>power_of_quick</t>
  </si>
  <si>
    <t>贪婪的地精</t>
  </si>
  <si>
    <t>嗜血恶狼</t>
  </si>
  <si>
    <t>地狱魔君</t>
  </si>
  <si>
    <t>雷狼王</t>
  </si>
  <si>
    <t>神龙掌门</t>
  </si>
  <si>
    <t>克总</t>
  </si>
  <si>
    <t>先知维纶</t>
  </si>
  <si>
    <t>盘牙女王</t>
  </si>
  <si>
    <t>entity</t>
    <phoneticPr fontId="4" type="noConversion"/>
  </si>
  <si>
    <t>命魂</t>
    <phoneticPr fontId="4" type="noConversion"/>
  </si>
  <si>
    <t>life_burst</t>
    <phoneticPr fontId="4" type="noConversion"/>
  </si>
  <si>
    <t>调用模板</t>
    <phoneticPr fontId="4" type="noConversion"/>
  </si>
  <si>
    <t>tower1</t>
    <phoneticPr fontId="4" type="noConversion"/>
  </si>
  <si>
    <t>火焰术士-小怪</t>
  </si>
  <si>
    <t>丛林祭司BOSS</t>
  </si>
  <si>
    <t>邪恶树人</t>
  </si>
  <si>
    <t>大工匠BOSS</t>
  </si>
  <si>
    <t>山丘之王BOSS</t>
  </si>
  <si>
    <t>圣光使者BOSS</t>
  </si>
  <si>
    <t>丛林半神BOSS</t>
  </si>
  <si>
    <t>先知圣者BOSS</t>
  </si>
  <si>
    <t>蛇头女妖BOSS</t>
  </si>
  <si>
    <t>饥荒骑士BOSS</t>
  </si>
  <si>
    <t>瘟疫骑士</t>
  </si>
  <si>
    <t>魔煞BOSS</t>
  </si>
  <si>
    <t>地精奴隶</t>
  </si>
  <si>
    <t>哥布林亲王BOSS</t>
  </si>
  <si>
    <t>嗜血狼人BOSS</t>
  </si>
  <si>
    <t>德古拉BOSS</t>
  </si>
  <si>
    <t>魔化神龙掌门BOSS</t>
  </si>
  <si>
    <t>模板描述1</t>
  </si>
  <si>
    <t>模板描述2</t>
  </si>
  <si>
    <t>嗜血狼人BOSS</t>
    <phoneticPr fontId="4" type="noConversion"/>
  </si>
  <si>
    <t>嗜血狼人</t>
    <phoneticPr fontId="4" type="noConversion"/>
  </si>
  <si>
    <t>雷神索尔（光标记）</t>
    <phoneticPr fontId="4" type="noConversion"/>
  </si>
  <si>
    <t>雷神索尔</t>
    <phoneticPr fontId="4" type="noConversion"/>
  </si>
  <si>
    <t>哈迪斯（光标记）</t>
    <phoneticPr fontId="4" type="noConversion"/>
  </si>
  <si>
    <t>雷神索尔（光标记）</t>
    <phoneticPr fontId="4" type="noConversion"/>
  </si>
  <si>
    <t>哈迪斯（光标记）</t>
    <phoneticPr fontId="4" type="noConversion"/>
  </si>
  <si>
    <t>双子boss</t>
    <phoneticPr fontId="4" type="noConversion"/>
  </si>
  <si>
    <t>双子boss</t>
    <phoneticPr fontId="4" type="noConversion"/>
  </si>
  <si>
    <t>双子boss</t>
    <phoneticPr fontId="4" type="noConversion"/>
  </si>
  <si>
    <t>双子boss</t>
    <phoneticPr fontId="4" type="noConversion"/>
  </si>
  <si>
    <t>双子boss</t>
    <phoneticPr fontId="4" type="noConversion"/>
  </si>
  <si>
    <t>雷神索尔</t>
    <phoneticPr fontId="4" type="noConversion"/>
  </si>
  <si>
    <t>哈迪斯</t>
    <phoneticPr fontId="4" type="noConversion"/>
  </si>
  <si>
    <t>嗜血狼人</t>
    <phoneticPr fontId="4" type="noConversion"/>
  </si>
  <si>
    <t>人鱼公主</t>
    <phoneticPr fontId="4" type="noConversion"/>
  </si>
  <si>
    <t>哈迪斯</t>
    <phoneticPr fontId="4" type="noConversion"/>
  </si>
  <si>
    <t>蛇头女妖BOSS</t>
    <phoneticPr fontId="4" type="noConversion"/>
  </si>
  <si>
    <t>misc.5skills</t>
  </si>
  <si>
    <t>tank.muradin</t>
  </si>
  <si>
    <t>精灵游侠</t>
  </si>
  <si>
    <t>鳄鱼雷克</t>
  </si>
  <si>
    <t>tidal_giant</t>
  </si>
  <si>
    <t>胡尔克</t>
  </si>
  <si>
    <t>hulk</t>
  </si>
  <si>
    <t>misc.5skills_third_target_is_valid</t>
  </si>
  <si>
    <t>misc.5skills_third_self_hp_ratio</t>
  </si>
  <si>
    <t>storm_spirit</t>
  </si>
  <si>
    <t>tank.tauren_warrior</t>
  </si>
  <si>
    <t>机甲少女（酒利用）</t>
  </si>
  <si>
    <t>phy</t>
  </si>
  <si>
    <t>chaos</t>
  </si>
  <si>
    <t>horde</t>
  </si>
  <si>
    <t>salou_farr</t>
  </si>
  <si>
    <t>healer.salou_farr</t>
  </si>
  <si>
    <t>人鱼公主</t>
  </si>
  <si>
    <t>莉莉丝</t>
  </si>
  <si>
    <t>lilith</t>
  </si>
  <si>
    <t>咕叽咕叽</t>
  </si>
  <si>
    <t>mag</t>
  </si>
  <si>
    <t>瘟疫骑士</t>
    <phoneticPr fontId="4" type="noConversion"/>
  </si>
  <si>
    <t>瘟疫骑士</t>
    <phoneticPr fontId="4" type="noConversion"/>
  </si>
  <si>
    <t>黑魔导少女（剧1-0）</t>
  </si>
  <si>
    <t>黑魔导少女</t>
  </si>
  <si>
    <t>黑魔导少女BOSS</t>
  </si>
  <si>
    <t>wolf_checkpoint</t>
  </si>
  <si>
    <t>刀锋女皇</t>
  </si>
  <si>
    <t>jill_gamish</t>
  </si>
  <si>
    <t>ice_queen</t>
  </si>
  <si>
    <t>黑魔导少女</t>
    <phoneticPr fontId="4" type="noConversion"/>
  </si>
  <si>
    <t>哥布林亲王BOSS</t>
    <phoneticPr fontId="4" type="noConversion"/>
  </si>
  <si>
    <t>风暴之灵</t>
    <phoneticPr fontId="4" type="noConversion"/>
  </si>
  <si>
    <t>美队BOSS</t>
    <phoneticPr fontId="4" type="noConversion"/>
  </si>
  <si>
    <t>刀锋女皇(关卡8-10)</t>
    <phoneticPr fontId="4" type="noConversion"/>
  </si>
  <si>
    <t>莉莉丝BOSS</t>
    <phoneticPr fontId="4" type="noConversion"/>
  </si>
  <si>
    <t>莉莉丝BOSS</t>
    <phoneticPr fontId="4" type="noConversion"/>
  </si>
  <si>
    <t>咕叽咕叽（剧1-0）</t>
    <phoneticPr fontId="4" type="noConversion"/>
  </si>
  <si>
    <t>女武神(关卡7-7)</t>
    <phoneticPr fontId="4" type="noConversion"/>
  </si>
  <si>
    <t>女武神</t>
  </si>
  <si>
    <t>人鱼公主(3-10)</t>
    <phoneticPr fontId="4" type="noConversion"/>
  </si>
  <si>
    <t>德古拉(关卡5-10)</t>
    <phoneticPr fontId="4" type="noConversion"/>
  </si>
  <si>
    <t>德古拉</t>
  </si>
  <si>
    <t>齐天大圣（光利用）</t>
    <phoneticPr fontId="4" type="noConversion"/>
  </si>
  <si>
    <t>齐天大圣</t>
  </si>
  <si>
    <t>刀锋女皇(关卡8-10)</t>
    <phoneticPr fontId="4" type="noConversion"/>
  </si>
  <si>
    <t>蛇头女妖BOSS</t>
    <phoneticPr fontId="4" type="noConversion"/>
  </si>
  <si>
    <t>蛇头女妖</t>
  </si>
  <si>
    <t>美队</t>
  </si>
  <si>
    <t>娅美蝶（光标记）</t>
    <phoneticPr fontId="4" type="noConversion"/>
  </si>
  <si>
    <t>娅美蝶</t>
  </si>
  <si>
    <t>冰雪女王(关卡10-3)</t>
    <phoneticPr fontId="4" type="noConversion"/>
  </si>
  <si>
    <t>冰雪女王</t>
  </si>
  <si>
    <t>精灵游侠(关卡12-3)</t>
    <phoneticPr fontId="4" type="noConversion"/>
  </si>
  <si>
    <t>风暴之灵</t>
  </si>
  <si>
    <t>黑魔导少女BOSS</t>
    <phoneticPr fontId="4" type="noConversion"/>
  </si>
  <si>
    <t>哥布林亲王BOSS</t>
    <phoneticPr fontId="4" type="noConversion"/>
  </si>
  <si>
    <t>哥布林亲王</t>
  </si>
  <si>
    <t>莉莉丝BOSS</t>
    <phoneticPr fontId="4" type="noConversion"/>
  </si>
  <si>
    <t>米迦勒（光利用）</t>
    <phoneticPr fontId="4" type="noConversion"/>
  </si>
  <si>
    <t>米迦勒</t>
  </si>
  <si>
    <t>模板名字</t>
    <phoneticPr fontId="0" type="noConversion"/>
  </si>
  <si>
    <t>模板描述1</t>
    <phoneticPr fontId="0" type="noConversion"/>
  </si>
  <si>
    <t>模板描述2</t>
    <phoneticPr fontId="0" type="noConversion"/>
  </si>
  <si>
    <t>性别</t>
    <phoneticPr fontId="4" type="noConversion"/>
  </si>
  <si>
    <t>职业</t>
    <phoneticPr fontId="4" type="noConversion"/>
  </si>
  <si>
    <t>攻击类型</t>
    <phoneticPr fontId="0" type="noConversion"/>
  </si>
  <si>
    <t>阵营</t>
    <phoneticPr fontId="0" type="noConversion"/>
  </si>
  <si>
    <t>AI</t>
    <phoneticPr fontId="0" type="noConversion"/>
  </si>
  <si>
    <t>普通攻击编号</t>
    <phoneticPr fontId="0" type="noConversion"/>
  </si>
  <si>
    <t>技能1编号</t>
    <phoneticPr fontId="0" type="noConversion"/>
  </si>
  <si>
    <t>技能2编号</t>
    <phoneticPr fontId="0" type="noConversion"/>
  </si>
  <si>
    <t>技能3编号</t>
    <phoneticPr fontId="0" type="noConversion"/>
  </si>
  <si>
    <t>技能4编号</t>
    <phoneticPr fontId="0" type="noConversion"/>
  </si>
  <si>
    <t>美术资源</t>
    <phoneticPr fontId="0" type="noConversion"/>
  </si>
  <si>
    <t>章节1，剧情NPC，英雄技能，冷却低，大招改为暴风雪</t>
    <phoneticPr fontId="4" type="noConversion"/>
  </si>
  <si>
    <t>male</t>
    <phoneticPr fontId="4" type="noConversion"/>
  </si>
  <si>
    <t>mag</t>
    <phoneticPr fontId="4" type="noConversion"/>
  </si>
  <si>
    <t>alliance</t>
    <phoneticPr fontId="4" type="noConversion"/>
  </si>
  <si>
    <t>misc.5skills_is_enemy_second</t>
    <phoneticPr fontId="4" type="noConversion"/>
  </si>
  <si>
    <t>antonidas_no_fire_ring</t>
    <phoneticPr fontId="4" type="noConversion"/>
  </si>
  <si>
    <t>统一BOSS模板，同英雄技能+酒利用</t>
    <phoneticPr fontId="4" type="noConversion"/>
  </si>
  <si>
    <t>antonidas</t>
    <phoneticPr fontId="4" type="noConversion"/>
  </si>
  <si>
    <t>箭塔</t>
    <phoneticPr fontId="4" type="noConversion"/>
  </si>
  <si>
    <t>无对应英雄</t>
    <phoneticPr fontId="4" type="noConversion"/>
  </si>
  <si>
    <t>统一模板</t>
    <phoneticPr fontId="4" type="noConversion"/>
  </si>
  <si>
    <t>phy</t>
    <phoneticPr fontId="4" type="noConversion"/>
  </si>
  <si>
    <t>order</t>
    <phoneticPr fontId="4" type="noConversion"/>
  </si>
  <si>
    <t>misc.1skill_nomove</t>
    <phoneticPr fontId="4" type="noConversion"/>
  </si>
  <si>
    <t>arrowtower</t>
    <phoneticPr fontId="4" type="noConversion"/>
  </si>
  <si>
    <t>蜘蛛甲虫</t>
    <phoneticPr fontId="4" type="noConversion"/>
  </si>
  <si>
    <t>chaos</t>
    <phoneticPr fontId="4" type="noConversion"/>
  </si>
  <si>
    <t>misc.5skills</t>
    <phoneticPr fontId="4" type="noConversion"/>
  </si>
  <si>
    <t>beetle_little</t>
    <phoneticPr fontId="4" type="noConversion"/>
  </si>
  <si>
    <t>狂战士精英</t>
    <phoneticPr fontId="4" type="noConversion"/>
  </si>
  <si>
    <t>狂战士</t>
    <phoneticPr fontId="4" type="noConversion"/>
  </si>
  <si>
    <t>大招为NPC的狂暴</t>
    <phoneticPr fontId="4" type="noConversion"/>
  </si>
  <si>
    <t>horde</t>
    <phoneticPr fontId="4" type="noConversion"/>
  </si>
  <si>
    <t>misc.5skills_target_is_valid</t>
    <phoneticPr fontId="4" type="noConversion"/>
  </si>
  <si>
    <t>berserk_npc</t>
    <phoneticPr fontId="4" type="noConversion"/>
  </si>
  <si>
    <t>狂战士（流血利用）</t>
    <phoneticPr fontId="4" type="noConversion"/>
  </si>
  <si>
    <t>剧情关卡专用，增加流血利用</t>
    <phoneticPr fontId="4" type="noConversion"/>
  </si>
  <si>
    <t>berserk_new</t>
    <phoneticPr fontId="4" type="noConversion"/>
  </si>
  <si>
    <t>同英雄技能</t>
    <phoneticPr fontId="4" type="noConversion"/>
  </si>
  <si>
    <t>木桶</t>
    <phoneticPr fontId="4" type="noConversion"/>
  </si>
  <si>
    <t>无技能</t>
    <phoneticPr fontId="4" type="noConversion"/>
  </si>
  <si>
    <t>mix</t>
    <phoneticPr fontId="4" type="noConversion"/>
  </si>
  <si>
    <t>misc.entity</t>
    <phoneticPr fontId="4" type="noConversion"/>
  </si>
  <si>
    <t>box</t>
    <phoneticPr fontId="4" type="noConversion"/>
  </si>
  <si>
    <t>李小龙BOSS</t>
    <phoneticPr fontId="4" type="noConversion"/>
  </si>
  <si>
    <t>李小龙</t>
    <phoneticPr fontId="4" type="noConversion"/>
  </si>
  <si>
    <t>同英雄</t>
    <phoneticPr fontId="4" type="noConversion"/>
  </si>
  <si>
    <t>tank.muradin</t>
    <phoneticPr fontId="4" type="noConversion"/>
  </si>
  <si>
    <t>bruce_lee</t>
    <phoneticPr fontId="4" type="noConversion"/>
  </si>
  <si>
    <t>丛林半神BOSS</t>
    <phoneticPr fontId="4" type="noConversion"/>
  </si>
  <si>
    <t>丛林半神</t>
    <phoneticPr fontId="4" type="noConversion"/>
  </si>
  <si>
    <t>BOSS-5技能版</t>
    <phoneticPr fontId="4" type="noConversion"/>
  </si>
  <si>
    <t>healer.velen</t>
    <phoneticPr fontId="4" type="noConversion"/>
  </si>
  <si>
    <t>cenarius_boss</t>
    <phoneticPr fontId="4" type="noConversion"/>
  </si>
  <si>
    <t>蜘蛛网</t>
    <phoneticPr fontId="4" type="noConversion"/>
  </si>
  <si>
    <t>cobweb</t>
    <phoneticPr fontId="4" type="noConversion"/>
  </si>
  <si>
    <t>魔化猩猩</t>
    <phoneticPr fontId="4" type="noConversion"/>
  </si>
  <si>
    <t>demon_gorilla</t>
    <phoneticPr fontId="4" type="noConversion"/>
  </si>
  <si>
    <t>亡灵传送门</t>
    <phoneticPr fontId="4" type="noConversion"/>
  </si>
  <si>
    <t>devils_door</t>
    <phoneticPr fontId="4" type="noConversion"/>
  </si>
  <si>
    <t>亡灵传送门反面</t>
    <phoneticPr fontId="4" type="noConversion"/>
  </si>
  <si>
    <t>devils_door_back</t>
    <phoneticPr fontId="4" type="noConversion"/>
  </si>
  <si>
    <t>传送门</t>
    <phoneticPr fontId="4" type="noConversion"/>
  </si>
  <si>
    <t>devils_door_new</t>
    <phoneticPr fontId="4" type="noConversion"/>
  </si>
  <si>
    <t>龙晶</t>
    <phoneticPr fontId="4" type="noConversion"/>
  </si>
  <si>
    <t>dragon_jingta</t>
    <phoneticPr fontId="4" type="noConversion"/>
  </si>
  <si>
    <t>格斗小子</t>
    <phoneticPr fontId="4" type="noConversion"/>
  </si>
  <si>
    <t>技能同英雄，低冷却</t>
    <phoneticPr fontId="4" type="noConversion"/>
  </si>
  <si>
    <t>misc.5skills_no_random</t>
    <phoneticPr fontId="4" type="noConversion"/>
  </si>
  <si>
    <t>dragon_shaoxia</t>
    <phoneticPr fontId="4" type="noConversion"/>
  </si>
  <si>
    <t>火焰术士-小怪</t>
    <phoneticPr fontId="4" type="noConversion"/>
  </si>
  <si>
    <t>火焰术士</t>
    <phoneticPr fontId="4" type="noConversion"/>
  </si>
  <si>
    <t>大招加引导版，加酒利用</t>
    <phoneticPr fontId="4" type="noConversion"/>
  </si>
  <si>
    <t>female</t>
    <phoneticPr fontId="4" type="noConversion"/>
  </si>
  <si>
    <t>flame_npc</t>
    <phoneticPr fontId="4" type="noConversion"/>
  </si>
  <si>
    <t>火舌图腾</t>
    <phoneticPr fontId="4" type="noConversion"/>
  </si>
  <si>
    <t>统一模板，爆发一下全体大量伤害，然后消失</t>
    <phoneticPr fontId="4" type="noConversion"/>
  </si>
  <si>
    <t>flametongue_totem</t>
    <phoneticPr fontId="4" type="noConversion"/>
  </si>
  <si>
    <t>哥布林亲王BOSS</t>
    <phoneticPr fontId="4" type="noConversion"/>
  </si>
  <si>
    <t>哥布林亲王</t>
    <phoneticPr fontId="4" type="noConversion"/>
  </si>
  <si>
    <t>统一模板，boss</t>
    <phoneticPr fontId="4" type="noConversion"/>
  </si>
  <si>
    <t>range.gallywix</t>
    <phoneticPr fontId="4" type="noConversion"/>
  </si>
  <si>
    <t>gallywix_boss</t>
  </si>
  <si>
    <t>哥布林亲王无技能</t>
    <phoneticPr fontId="4" type="noConversion"/>
  </si>
  <si>
    <t>无技能版，只会逃跑</t>
    <phoneticPr fontId="4" type="noConversion"/>
  </si>
  <si>
    <t>misc.treasure_goblin</t>
    <phoneticPr fontId="4" type="noConversion"/>
  </si>
  <si>
    <t>哥布林亲王(夺宝)</t>
    <phoneticPr fontId="4" type="noConversion"/>
  </si>
  <si>
    <t>夺宝奇兵专用，无技能版，只会逃跑</t>
    <phoneticPr fontId="4" type="noConversion"/>
  </si>
  <si>
    <t>misc.treasure6</t>
    <phoneticPr fontId="4" type="noConversion"/>
  </si>
  <si>
    <t>丛林之门</t>
    <phoneticPr fontId="4" type="noConversion"/>
  </si>
  <si>
    <t>gate_flipx</t>
    <phoneticPr fontId="4" type="noConversion"/>
  </si>
  <si>
    <t>地精奴隶</t>
    <phoneticPr fontId="4" type="noConversion"/>
  </si>
  <si>
    <t>goblin_slaves</t>
    <phoneticPr fontId="4" type="noConversion"/>
  </si>
  <si>
    <t>嗜血狼人BOSS</t>
    <phoneticPr fontId="4" type="noConversion"/>
  </si>
  <si>
    <t>嗜血狼人</t>
    <phoneticPr fontId="4" type="noConversion"/>
  </si>
  <si>
    <t>BOSS4技能版</t>
    <phoneticPr fontId="4" type="noConversion"/>
  </si>
  <si>
    <t>melee.greymane</t>
    <phoneticPr fontId="4" type="noConversion"/>
  </si>
  <si>
    <t>greymane_boss</t>
    <phoneticPr fontId="4" type="noConversion"/>
  </si>
  <si>
    <t>地狱咆哮BOSS</t>
    <phoneticPr fontId="4" type="noConversion"/>
  </si>
  <si>
    <t>地狱咆哮</t>
    <phoneticPr fontId="4" type="noConversion"/>
  </si>
  <si>
    <t>BOSS版，多重镜像</t>
    <phoneticPr fontId="4" type="noConversion"/>
  </si>
  <si>
    <t>melee.grom</t>
    <phoneticPr fontId="4" type="noConversion"/>
  </si>
  <si>
    <t>grom</t>
    <phoneticPr fontId="4" type="noConversion"/>
  </si>
  <si>
    <t>地狱咆哮（剧1-5）</t>
    <phoneticPr fontId="4" type="noConversion"/>
  </si>
  <si>
    <t>1~5演示的牛逼英雄，低CD</t>
    <phoneticPr fontId="4" type="noConversion"/>
  </si>
  <si>
    <t>grom_1-5</t>
    <phoneticPr fontId="4" type="noConversion"/>
  </si>
  <si>
    <t>神牧师</t>
    <phoneticPr fontId="4" type="noConversion"/>
  </si>
  <si>
    <t>misc.5skills_friendly_ratio</t>
    <phoneticPr fontId="4" type="noConversion"/>
  </si>
  <si>
    <t>holy_priest_npc</t>
    <phoneticPr fontId="4" type="noConversion"/>
  </si>
  <si>
    <t>神牧师（剧1-0）</t>
    <phoneticPr fontId="4" type="noConversion"/>
  </si>
  <si>
    <t>初始新手关3技能版</t>
    <phoneticPr fontId="4" type="noConversion"/>
  </si>
  <si>
    <t>healer.holy_priest</t>
    <phoneticPr fontId="4" type="noConversion"/>
  </si>
  <si>
    <t>holy_priest_new</t>
    <phoneticPr fontId="4" type="noConversion"/>
  </si>
  <si>
    <t>召唤图腾</t>
    <phoneticPr fontId="4" type="noConversion"/>
  </si>
  <si>
    <t>ice_cake</t>
    <phoneticPr fontId="4" type="noConversion"/>
  </si>
  <si>
    <t>冰冻图腾</t>
    <phoneticPr fontId="4" type="noConversion"/>
  </si>
  <si>
    <t>统一模板，爆发一下全体冰冻，然后消失</t>
    <phoneticPr fontId="4" type="noConversion"/>
  </si>
  <si>
    <t>ice_totem</t>
    <phoneticPr fontId="4" type="noConversion"/>
  </si>
  <si>
    <t>火魔</t>
    <phoneticPr fontId="4" type="noConversion"/>
  </si>
  <si>
    <t>inferno</t>
    <phoneticPr fontId="4" type="noConversion"/>
  </si>
  <si>
    <t>魔煞BOSS</t>
    <phoneticPr fontId="4" type="noConversion"/>
  </si>
  <si>
    <t>统一BOSS模板</t>
    <phoneticPr fontId="4" type="noConversion"/>
  </si>
  <si>
    <t>range.kelthuzad</t>
    <phoneticPr fontId="4" type="noConversion"/>
  </si>
  <si>
    <t>kelthuzad</t>
    <phoneticPr fontId="4" type="noConversion"/>
  </si>
  <si>
    <t>德古拉BOSS</t>
    <phoneticPr fontId="4" type="noConversion"/>
  </si>
  <si>
    <t>德古拉</t>
    <phoneticPr fontId="4" type="noConversion"/>
  </si>
  <si>
    <t>misc.5skills_is_enemy_there</t>
    <phoneticPr fontId="14" type="noConversion"/>
  </si>
  <si>
    <t>kil_jaeden</t>
    <phoneticPr fontId="4" type="noConversion"/>
  </si>
  <si>
    <t>德古拉（剧1-0）</t>
    <phoneticPr fontId="4" type="noConversion"/>
  </si>
  <si>
    <t>初始新手关，高HP，出场冷却减少80%，技能顺序释放</t>
    <phoneticPr fontId="4" type="noConversion"/>
  </si>
  <si>
    <t>kil_jaeden_boss</t>
    <phoneticPr fontId="4" type="noConversion"/>
  </si>
  <si>
    <t>死亡骑士BOSS</t>
  </si>
  <si>
    <t>死亡骑士</t>
  </si>
  <si>
    <t>melee.knight_rider</t>
    <phoneticPr fontId="4" type="noConversion"/>
  </si>
  <si>
    <t>lich_king</t>
    <phoneticPr fontId="4" type="noConversion"/>
  </si>
  <si>
    <t>暗翼统领</t>
    <phoneticPr fontId="4" type="noConversion"/>
  </si>
  <si>
    <t>lohsemartheron</t>
    <phoneticPr fontId="4" type="noConversion"/>
  </si>
  <si>
    <t>骷髅战士</t>
    <phoneticPr fontId="4" type="noConversion"/>
  </si>
  <si>
    <t>medievil</t>
    <phoneticPr fontId="4" type="noConversion"/>
  </si>
  <si>
    <t>骷髅战士（冰标记）</t>
    <phoneticPr fontId="4" type="noConversion"/>
  </si>
  <si>
    <t>剧情关卡专用，增加冰标记</t>
    <phoneticPr fontId="4" type="noConversion"/>
  </si>
  <si>
    <t>骷髅射手（章1-0）</t>
    <phoneticPr fontId="4" type="noConversion"/>
  </si>
  <si>
    <t>骷髅射手</t>
    <phoneticPr fontId="4" type="noConversion"/>
  </si>
  <si>
    <t>初始新手关，没技能</t>
    <phoneticPr fontId="4" type="noConversion"/>
  </si>
  <si>
    <t>skeleton_archer_npc</t>
  </si>
  <si>
    <t>骷髅射手（冰）</t>
    <phoneticPr fontId="4" type="noConversion"/>
  </si>
  <si>
    <t>剧情关卡专用，增加冰利用</t>
    <phoneticPr fontId="4" type="noConversion"/>
  </si>
  <si>
    <t>骷髅法师</t>
    <phoneticPr fontId="4" type="noConversion"/>
  </si>
  <si>
    <t>healer.blood_priest</t>
    <phoneticPr fontId="4" type="noConversion"/>
  </si>
  <si>
    <t>skeleton_mage</t>
    <phoneticPr fontId="4" type="noConversion"/>
  </si>
  <si>
    <t>大工匠（剧1-0）</t>
    <phoneticPr fontId="4" type="noConversion"/>
  </si>
  <si>
    <t>初始新手关，技能顺序释放</t>
    <phoneticPr fontId="4" type="noConversion"/>
  </si>
  <si>
    <t>little_devil</t>
    <phoneticPr fontId="4" type="noConversion"/>
  </si>
  <si>
    <t>小叮当</t>
    <phoneticPr fontId="4" type="noConversion"/>
  </si>
  <si>
    <t>同英雄技能（临时资源需替换正式的）</t>
    <phoneticPr fontId="4" type="noConversion"/>
  </si>
  <si>
    <t>mekkatorque</t>
    <phoneticPr fontId="4" type="noConversion"/>
  </si>
  <si>
    <t>大工匠BOSS</t>
    <phoneticPr fontId="4" type="noConversion"/>
  </si>
  <si>
    <t>mekkatorque_boss</t>
    <phoneticPr fontId="4" type="noConversion"/>
  </si>
  <si>
    <t>宝箱</t>
    <phoneticPr fontId="4" type="noConversion"/>
  </si>
  <si>
    <t>treasure</t>
    <phoneticPr fontId="4" type="noConversion"/>
  </si>
  <si>
    <t>宝箱怪</t>
    <phoneticPr fontId="4" type="noConversion"/>
  </si>
  <si>
    <t>伪装成宝箱的怪物、统一模板</t>
    <phoneticPr fontId="4" type="noConversion"/>
  </si>
  <si>
    <t>misc.mimic</t>
    <phoneticPr fontId="4" type="noConversion"/>
  </si>
  <si>
    <t>木宝箱</t>
    <phoneticPr fontId="4" type="noConversion"/>
  </si>
  <si>
    <t>银宝箱</t>
    <phoneticPr fontId="4" type="noConversion"/>
  </si>
  <si>
    <t xml:space="preserve">treasure_silver </t>
    <phoneticPr fontId="4" type="noConversion"/>
  </si>
  <si>
    <t>金宝箱</t>
    <phoneticPr fontId="4" type="noConversion"/>
  </si>
  <si>
    <t>treasure_gold</t>
    <phoneticPr fontId="4" type="noConversion"/>
  </si>
  <si>
    <t>木宝箱怪</t>
    <phoneticPr fontId="4" type="noConversion"/>
  </si>
  <si>
    <t>misc.1skill_wander</t>
    <phoneticPr fontId="4" type="noConversion"/>
  </si>
  <si>
    <t>mimic</t>
    <phoneticPr fontId="4" type="noConversion"/>
  </si>
  <si>
    <t>银宝箱怪</t>
    <phoneticPr fontId="4" type="noConversion"/>
  </si>
  <si>
    <t>mimic_silver</t>
    <phoneticPr fontId="4" type="noConversion"/>
  </si>
  <si>
    <t>金宝箱怪</t>
    <phoneticPr fontId="4" type="noConversion"/>
  </si>
  <si>
    <t>mimic_gold</t>
    <phoneticPr fontId="4" type="noConversion"/>
  </si>
  <si>
    <t>木宝箱怪3</t>
    <phoneticPr fontId="4" type="noConversion"/>
  </si>
  <si>
    <t>夺宝奇兵专用、路线3</t>
    <phoneticPr fontId="4" type="noConversion"/>
  </si>
  <si>
    <t>misc.treasure3</t>
    <phoneticPr fontId="4" type="noConversion"/>
  </si>
  <si>
    <t>银宝箱怪3</t>
    <phoneticPr fontId="4" type="noConversion"/>
  </si>
  <si>
    <t>金宝箱怪3</t>
    <phoneticPr fontId="4" type="noConversion"/>
  </si>
  <si>
    <t>木宝箱怪4</t>
    <phoneticPr fontId="4" type="noConversion"/>
  </si>
  <si>
    <t>夺宝奇兵专用、路线4</t>
    <phoneticPr fontId="4" type="noConversion"/>
  </si>
  <si>
    <t>misc.treasure4</t>
    <phoneticPr fontId="4" type="noConversion"/>
  </si>
  <si>
    <t>银宝箱怪4</t>
    <phoneticPr fontId="4" type="noConversion"/>
  </si>
  <si>
    <t>金宝箱怪4</t>
    <phoneticPr fontId="4" type="noConversion"/>
  </si>
  <si>
    <t>木宝箱怪5</t>
    <phoneticPr fontId="4" type="noConversion"/>
  </si>
  <si>
    <t>夺宝奇兵专用、路线5</t>
    <phoneticPr fontId="4" type="noConversion"/>
  </si>
  <si>
    <t>misc.treasure5</t>
    <phoneticPr fontId="4" type="noConversion"/>
  </si>
  <si>
    <t>银宝箱怪5</t>
    <phoneticPr fontId="4" type="noConversion"/>
  </si>
  <si>
    <t>金宝箱怪5</t>
    <phoneticPr fontId="4" type="noConversion"/>
  </si>
  <si>
    <t>木宝箱怪6</t>
    <phoneticPr fontId="4" type="noConversion"/>
  </si>
  <si>
    <t>夺宝奇兵专用、路线6</t>
    <phoneticPr fontId="4" type="noConversion"/>
  </si>
  <si>
    <t>银宝箱怪6</t>
    <phoneticPr fontId="4" type="noConversion"/>
  </si>
  <si>
    <t>金宝箱怪6</t>
    <phoneticPr fontId="4" type="noConversion"/>
  </si>
  <si>
    <t>山丘之王（剧1-0）</t>
    <phoneticPr fontId="4" type="noConversion"/>
  </si>
  <si>
    <t>山丘之王</t>
    <phoneticPr fontId="4" type="noConversion"/>
  </si>
  <si>
    <t>初始新手关</t>
    <phoneticPr fontId="4" type="noConversion"/>
  </si>
  <si>
    <t>muradin_npc</t>
    <phoneticPr fontId="4" type="noConversion"/>
  </si>
  <si>
    <t>山丘之王BOSS</t>
    <phoneticPr fontId="4" type="noConversion"/>
  </si>
  <si>
    <t>tank.muradin_boss</t>
    <phoneticPr fontId="4" type="noConversion"/>
  </si>
  <si>
    <t>muradin_boss</t>
    <phoneticPr fontId="4" type="noConversion"/>
  </si>
  <si>
    <t>食人魔</t>
    <phoneticPr fontId="4" type="noConversion"/>
  </si>
  <si>
    <t>食人魔1-3</t>
    <phoneticPr fontId="4" type="noConversion"/>
  </si>
  <si>
    <t>大招去掉沉默</t>
    <phoneticPr fontId="4" type="noConversion"/>
  </si>
  <si>
    <t>tank.hate</t>
    <phoneticPr fontId="4" type="noConversion"/>
  </si>
  <si>
    <t>ogre</t>
    <phoneticPr fontId="4" type="noConversion"/>
  </si>
  <si>
    <t>食人魔（剧1-0）</t>
    <phoneticPr fontId="4" type="noConversion"/>
  </si>
  <si>
    <t>新手关</t>
    <phoneticPr fontId="4" type="noConversion"/>
  </si>
  <si>
    <t>食人魔BOSS</t>
    <phoneticPr fontId="4" type="noConversion"/>
  </si>
  <si>
    <t>BOSS模板</t>
    <phoneticPr fontId="4" type="noConversion"/>
  </si>
  <si>
    <t>月亮女神</t>
    <phoneticPr fontId="4" type="noConversion"/>
  </si>
  <si>
    <t>onion_sister</t>
    <phoneticPr fontId="4" type="noConversion"/>
  </si>
  <si>
    <t>守护神雕像</t>
    <phoneticPr fontId="4" type="noConversion"/>
  </si>
  <si>
    <t>panda_statue</t>
    <phoneticPr fontId="4" type="noConversion"/>
  </si>
  <si>
    <t>牢笼</t>
    <phoneticPr fontId="4" type="noConversion"/>
  </si>
  <si>
    <t>prison_large</t>
    <phoneticPr fontId="4" type="noConversion"/>
  </si>
  <si>
    <t>蜘蛛蛹</t>
    <phoneticPr fontId="4" type="noConversion"/>
  </si>
  <si>
    <t>pupa</t>
    <phoneticPr fontId="4" type="noConversion"/>
  </si>
  <si>
    <t>潜行者</t>
    <phoneticPr fontId="4" type="noConversion"/>
  </si>
  <si>
    <t>新增突袭小招，大招改为引导</t>
    <phoneticPr fontId="4" type="noConversion"/>
  </si>
  <si>
    <t>rogue</t>
    <phoneticPr fontId="4" type="noConversion"/>
  </si>
  <si>
    <t>潜行者（流水标记）</t>
    <phoneticPr fontId="4" type="noConversion"/>
  </si>
  <si>
    <t>剧情关卡专用，增加流血标记</t>
    <phoneticPr fontId="4" type="noConversion"/>
  </si>
  <si>
    <t>血色战士（光标记）</t>
    <phoneticPr fontId="4" type="noConversion"/>
  </si>
  <si>
    <t>剧情关卡专用，增加光标记</t>
    <phoneticPr fontId="4" type="noConversion"/>
  </si>
  <si>
    <t>scarlet_crusade_light</t>
    <phoneticPr fontId="4" type="noConversion"/>
  </si>
  <si>
    <t>血色战士</t>
    <phoneticPr fontId="4" type="noConversion"/>
  </si>
  <si>
    <t>scarlet_crusade_boss</t>
    <phoneticPr fontId="4" type="noConversion"/>
  </si>
  <si>
    <t>血色牧师</t>
    <phoneticPr fontId="4" type="noConversion"/>
  </si>
  <si>
    <t>scarlet_priest</t>
    <phoneticPr fontId="4" type="noConversion"/>
  </si>
  <si>
    <t>血色牧师（光利用）</t>
    <phoneticPr fontId="4" type="noConversion"/>
  </si>
  <si>
    <t>剧情关卡专用，增加光利用</t>
    <phoneticPr fontId="4" type="noConversion"/>
  </si>
  <si>
    <t>血色牧师（剧1-4）</t>
    <phoneticPr fontId="4" type="noConversion"/>
  </si>
  <si>
    <t>1-4关，引导需求，技能改为持续治疗</t>
    <phoneticPr fontId="4" type="noConversion"/>
  </si>
  <si>
    <t>森金盾手（流血利用）</t>
    <phoneticPr fontId="4" type="noConversion"/>
  </si>
  <si>
    <t>senjin_shieldman_boss</t>
    <phoneticPr fontId="4" type="noConversion"/>
  </si>
  <si>
    <t>森金盾手</t>
    <phoneticPr fontId="4" type="noConversion"/>
  </si>
  <si>
    <t>顶盾步兵（酒标记）</t>
    <phoneticPr fontId="4" type="noConversion"/>
  </si>
  <si>
    <t>顶盾步兵</t>
    <phoneticPr fontId="4" type="noConversion"/>
  </si>
  <si>
    <t>剧情关卡专用，增加酒标记</t>
    <phoneticPr fontId="4" type="noConversion"/>
  </si>
  <si>
    <t>shield_infantry_npc</t>
  </si>
  <si>
    <t>顶盾步兵（逃跑）</t>
    <phoneticPr fontId="4" type="noConversion"/>
  </si>
  <si>
    <t>不反击，皮厚</t>
    <phoneticPr fontId="4" type="noConversion"/>
  </si>
  <si>
    <t>misc.sheep</t>
    <phoneticPr fontId="4" type="noConversion"/>
  </si>
  <si>
    <t>守卫队长</t>
    <phoneticPr fontId="4" type="noConversion"/>
  </si>
  <si>
    <t>silver_ride</t>
    <phoneticPr fontId="4" type="noConversion"/>
  </si>
  <si>
    <t>嗜血蜘蛛</t>
    <phoneticPr fontId="4" type="noConversion"/>
  </si>
  <si>
    <t>spider</t>
    <phoneticPr fontId="4" type="noConversion"/>
  </si>
  <si>
    <t>瘟疫骑士</t>
    <phoneticPr fontId="4" type="noConversion"/>
  </si>
  <si>
    <t>sylvanas</t>
    <phoneticPr fontId="4" type="noConversion"/>
  </si>
  <si>
    <t>瘟疫骑士（章1-0）</t>
    <phoneticPr fontId="4" type="noConversion"/>
  </si>
  <si>
    <t>初始新手关，特别3技能版</t>
    <phoneticPr fontId="4" type="noConversion"/>
  </si>
  <si>
    <t>sylvanas_new</t>
    <phoneticPr fontId="4" type="noConversion"/>
  </si>
  <si>
    <t>风暴之灵</t>
    <phoneticPr fontId="4" type="noConversion"/>
  </si>
  <si>
    <t>功夫熊猫</t>
    <phoneticPr fontId="4" type="noConversion"/>
  </si>
  <si>
    <t>技能顺序释放</t>
    <phoneticPr fontId="4" type="noConversion"/>
  </si>
  <si>
    <t>melee.taranzhu</t>
    <phoneticPr fontId="4" type="noConversion"/>
  </si>
  <si>
    <t>taranzhu</t>
    <phoneticPr fontId="4" type="noConversion"/>
  </si>
  <si>
    <t>魔化神龙掌门（章1-7）</t>
    <phoneticPr fontId="4" type="noConversion"/>
  </si>
  <si>
    <t>taranzhu_boss</t>
    <phoneticPr fontId="4" type="noConversion"/>
  </si>
  <si>
    <t>魔化神龙掌门BOSS</t>
    <phoneticPr fontId="4" type="noConversion"/>
  </si>
  <si>
    <t>特别BOSS版</t>
    <phoneticPr fontId="4" type="noConversion"/>
  </si>
  <si>
    <t>嘲讽图腾</t>
    <phoneticPr fontId="4" type="noConversion"/>
  </si>
  <si>
    <t>taunt_totem</t>
    <phoneticPr fontId="4" type="noConversion"/>
  </si>
  <si>
    <t>牛头佣兵</t>
    <phoneticPr fontId="4" type="noConversion"/>
  </si>
  <si>
    <t>tauren_warrior_npc</t>
    <phoneticPr fontId="4" type="noConversion"/>
  </si>
  <si>
    <t>雷神索尔（光标记）</t>
    <phoneticPr fontId="4" type="noConversion"/>
  </si>
  <si>
    <t>雷神索尔</t>
    <phoneticPr fontId="4" type="noConversion"/>
  </si>
  <si>
    <t>melee.thor</t>
    <phoneticPr fontId="4" type="noConversion"/>
  </si>
  <si>
    <t>thor</t>
    <phoneticPr fontId="4" type="noConversion"/>
  </si>
  <si>
    <t>雷神索尔（章1-0）</t>
    <phoneticPr fontId="4" type="noConversion"/>
  </si>
  <si>
    <t>初始新手关，换了技能3</t>
    <phoneticPr fontId="4" type="noConversion"/>
  </si>
  <si>
    <t>邪恶树人</t>
    <phoneticPr fontId="4" type="noConversion"/>
  </si>
  <si>
    <t>misc.5skills_self_hp_ratio</t>
    <phoneticPr fontId="4" type="noConversion"/>
  </si>
  <si>
    <t>treant</t>
    <phoneticPr fontId="4" type="noConversion"/>
  </si>
  <si>
    <t>宝箱怪版</t>
    <phoneticPr fontId="4" type="noConversion"/>
  </si>
  <si>
    <t>统一模板（非怪物版）</t>
    <phoneticPr fontId="4" type="noConversion"/>
  </si>
  <si>
    <t>巨魔猎手（流血标记）</t>
    <phoneticPr fontId="4" type="noConversion"/>
  </si>
  <si>
    <t>troll_hunter</t>
    <phoneticPr fontId="4" type="noConversion"/>
  </si>
  <si>
    <t>巨魔猎手</t>
    <phoneticPr fontId="4" type="noConversion"/>
  </si>
  <si>
    <t>圣光使者BOSS</t>
    <phoneticPr fontId="4" type="noConversion"/>
  </si>
  <si>
    <t>圣光使者</t>
    <phoneticPr fontId="4" type="noConversion"/>
  </si>
  <si>
    <t>BOSS特别3技能版</t>
    <phoneticPr fontId="4" type="noConversion"/>
  </si>
  <si>
    <t>tank.uther_boss</t>
    <phoneticPr fontId="4" type="noConversion"/>
  </si>
  <si>
    <t>uther_boss</t>
    <phoneticPr fontId="4" type="noConversion"/>
  </si>
  <si>
    <t>风暴国王（章1-0）</t>
    <phoneticPr fontId="4" type="noConversion"/>
  </si>
  <si>
    <t>初始新手关，大招为单体</t>
    <phoneticPr fontId="4" type="noConversion"/>
  </si>
  <si>
    <t>varian_novice</t>
    <phoneticPr fontId="4" type="noConversion"/>
  </si>
  <si>
    <t>美队BOSS</t>
    <phoneticPr fontId="4" type="noConversion"/>
  </si>
  <si>
    <t>美队</t>
    <phoneticPr fontId="4" type="noConversion"/>
  </si>
  <si>
    <t>varian_new</t>
    <phoneticPr fontId="4" type="noConversion"/>
  </si>
  <si>
    <t>蛇头女妖（章1-0）</t>
    <phoneticPr fontId="4" type="noConversion"/>
  </si>
  <si>
    <t>蛇头女妖</t>
    <phoneticPr fontId="4" type="noConversion"/>
  </si>
  <si>
    <t>vashj_npc</t>
  </si>
  <si>
    <t>蛇头女妖（不反击）</t>
    <phoneticPr fontId="4" type="noConversion"/>
  </si>
  <si>
    <t>BOSS特别4技能版</t>
    <phoneticPr fontId="4" type="noConversion"/>
  </si>
  <si>
    <t>蛇头女妖（投降）</t>
    <phoneticPr fontId="4" type="noConversion"/>
  </si>
  <si>
    <t>会投降版，同英雄技能</t>
    <phoneticPr fontId="4" type="noConversion"/>
  </si>
  <si>
    <t>misc.treasure_boss</t>
    <phoneticPr fontId="4" type="noConversion"/>
  </si>
  <si>
    <t>蛇头女妖BOSS</t>
    <phoneticPr fontId="4" type="noConversion"/>
  </si>
  <si>
    <t>BOSS特别4技能版，带禁锢技能，龙卷风必定击飞</t>
    <phoneticPr fontId="4" type="noConversion"/>
  </si>
  <si>
    <t>vashj_boss</t>
    <phoneticPr fontId="4" type="noConversion"/>
  </si>
  <si>
    <t>先知圣者</t>
    <phoneticPr fontId="4" type="noConversion"/>
  </si>
  <si>
    <t>同英雄版</t>
    <phoneticPr fontId="4" type="noConversion"/>
  </si>
  <si>
    <t>velen_boss</t>
    <phoneticPr fontId="4" type="noConversion"/>
  </si>
  <si>
    <t>先知圣者BOSS</t>
    <phoneticPr fontId="4" type="noConversion"/>
  </si>
  <si>
    <t>丛林祭司BOSS</t>
    <phoneticPr fontId="4" type="noConversion"/>
  </si>
  <si>
    <t>丛林祭司</t>
    <phoneticPr fontId="4" type="noConversion"/>
  </si>
  <si>
    <t>healer.velen_boss</t>
    <phoneticPr fontId="4" type="noConversion"/>
  </si>
  <si>
    <t>volJin_boss</t>
    <phoneticPr fontId="4" type="noConversion"/>
  </si>
  <si>
    <t>嗜血恶狼</t>
    <phoneticPr fontId="4" type="noConversion"/>
  </si>
  <si>
    <t>wolf</t>
    <phoneticPr fontId="4" type="noConversion"/>
  </si>
  <si>
    <t>仙游者</t>
    <phoneticPr fontId="4" type="noConversion"/>
  </si>
  <si>
    <t>xianyou</t>
    <phoneticPr fontId="4" type="noConversion"/>
  </si>
  <si>
    <t>剑圣分身</t>
    <phoneticPr fontId="4" type="noConversion"/>
  </si>
  <si>
    <t>剑圣分身技能</t>
    <phoneticPr fontId="4" type="noConversion"/>
  </si>
  <si>
    <t>misc.1skills_summon</t>
    <phoneticPr fontId="4" type="noConversion"/>
  </si>
  <si>
    <t>死亡骑士-食尸鬼</t>
  </si>
  <si>
    <t>死亡骑士的召唤生物</t>
  </si>
  <si>
    <t>ghoul</t>
    <phoneticPr fontId="4" type="noConversion"/>
  </si>
  <si>
    <t>哥布林亲王-小地精</t>
    <phoneticPr fontId="4" type="noConversion"/>
  </si>
  <si>
    <t>哥布林亲王的召唤生物</t>
    <phoneticPr fontId="4" type="noConversion"/>
  </si>
  <si>
    <t>healer.goblin</t>
    <phoneticPr fontId="4" type="noConversion"/>
  </si>
  <si>
    <t>goblin</t>
    <phoneticPr fontId="4" type="noConversion"/>
  </si>
  <si>
    <t>丛林祭司-治疗图腾</t>
    <phoneticPr fontId="4" type="noConversion"/>
  </si>
  <si>
    <t>丛林祭司的召唤技能</t>
    <phoneticPr fontId="4" type="noConversion"/>
  </si>
  <si>
    <t>misc.entity_call</t>
    <phoneticPr fontId="4" type="noConversion"/>
  </si>
  <si>
    <t>treatment_of_totem</t>
    <phoneticPr fontId="4" type="noConversion"/>
  </si>
  <si>
    <t>丛林祭司-绵羊</t>
    <phoneticPr fontId="4" type="noConversion"/>
  </si>
  <si>
    <t>丛林祭司的变身技能</t>
    <phoneticPr fontId="4" type="noConversion"/>
  </si>
  <si>
    <t>sheep</t>
    <phoneticPr fontId="4" type="noConversion"/>
  </si>
  <si>
    <t>青蛙</t>
    <phoneticPr fontId="4" type="noConversion"/>
  </si>
  <si>
    <t>变身技能的效果，暂时没英雄用</t>
    <phoneticPr fontId="4" type="noConversion"/>
  </si>
  <si>
    <t>frog</t>
    <phoneticPr fontId="4" type="noConversion"/>
  </si>
  <si>
    <t>独角魔-小强</t>
    <phoneticPr fontId="4" type="noConversion"/>
  </si>
  <si>
    <t>独角魔的召唤技能</t>
    <phoneticPr fontId="4" type="noConversion"/>
  </si>
  <si>
    <t>beetle</t>
    <phoneticPr fontId="4" type="noConversion"/>
  </si>
  <si>
    <t>召唤技能的效果，暂时没英雄用</t>
    <phoneticPr fontId="4" type="noConversion"/>
  </si>
  <si>
    <t>小树人</t>
    <phoneticPr fontId="4" type="noConversion"/>
  </si>
  <si>
    <t>火元素</t>
    <phoneticPr fontId="4" type="noConversion"/>
  </si>
  <si>
    <t>宝箱怪-宝箱</t>
    <phoneticPr fontId="4" type="noConversion"/>
  </si>
  <si>
    <t>冒险关卡中，宝箱怪的伪装</t>
    <phoneticPr fontId="4" type="noConversion"/>
  </si>
  <si>
    <t>冰雪女王-雪人</t>
    <phoneticPr fontId="4" type="noConversion"/>
  </si>
  <si>
    <t>冰雪女王的召唤生物</t>
    <phoneticPr fontId="4" type="noConversion"/>
  </si>
  <si>
    <t>misc.5skills_summon</t>
    <phoneticPr fontId="4" type="noConversion"/>
  </si>
  <si>
    <t>water_elemental</t>
    <phoneticPr fontId="4" type="noConversion"/>
  </si>
  <si>
    <t>九尾妖狐-幽灵狐</t>
    <phoneticPr fontId="4" type="noConversion"/>
  </si>
  <si>
    <t>九尾狐的召唤生物</t>
    <phoneticPr fontId="4" type="noConversion"/>
  </si>
  <si>
    <t>ghost_wolf</t>
    <phoneticPr fontId="4" type="noConversion"/>
  </si>
  <si>
    <t>地狱火</t>
    <phoneticPr fontId="4" type="noConversion"/>
  </si>
  <si>
    <t>召唤生物，暂时没英雄用</t>
    <phoneticPr fontId="4" type="noConversion"/>
  </si>
  <si>
    <t>inferno_call</t>
    <phoneticPr fontId="4" type="noConversion"/>
  </si>
  <si>
    <t>天神下凡</t>
    <phoneticPr fontId="4" type="noConversion"/>
  </si>
  <si>
    <t>变身造型，暂时没英雄用</t>
    <phoneticPr fontId="4" type="noConversion"/>
  </si>
  <si>
    <t>salou_farr</t>
    <phoneticPr fontId="4" type="noConversion"/>
  </si>
  <si>
    <t>恶魔形态</t>
    <phoneticPr fontId="4" type="noConversion"/>
  </si>
  <si>
    <t xml:space="preserve">illidan </t>
    <phoneticPr fontId="4" type="noConversion"/>
  </si>
  <si>
    <t>大工匠BOSS-炸弹</t>
    <phoneticPr fontId="4" type="noConversion"/>
  </si>
  <si>
    <t>大工匠BOSS的大炸弹</t>
    <phoneticPr fontId="4" type="noConversion"/>
  </si>
  <si>
    <t>bomb</t>
    <phoneticPr fontId="4" type="noConversion"/>
  </si>
  <si>
    <t>丛林祭司BOSS-巢穴</t>
    <phoneticPr fontId="4" type="noConversion"/>
  </si>
  <si>
    <t>丛林祭司BOSS的召唤技能</t>
    <phoneticPr fontId="4" type="noConversion"/>
  </si>
  <si>
    <t>misc.1skills_summon_static</t>
    <phoneticPr fontId="4" type="noConversion"/>
  </si>
  <si>
    <t>nest</t>
    <phoneticPr fontId="4" type="noConversion"/>
  </si>
  <si>
    <t>先知圣者BOSS-援军</t>
    <phoneticPr fontId="4" type="noConversion"/>
  </si>
  <si>
    <t>先知圣者BOSS的召唤技能</t>
    <phoneticPr fontId="4" type="noConversion"/>
  </si>
  <si>
    <t>先知圣者BOSS-狼</t>
    <phoneticPr fontId="4" type="noConversion"/>
  </si>
  <si>
    <t>巢穴-小强</t>
    <phoneticPr fontId="4" type="noConversion"/>
  </si>
  <si>
    <t>丛林祭司BOSS的巢穴的召唤生物</t>
    <phoneticPr fontId="4" type="noConversion"/>
  </si>
  <si>
    <t>地精亲王BOSS-炸弹</t>
    <phoneticPr fontId="4" type="noConversion"/>
  </si>
  <si>
    <t>地精亲王BOSS的召唤生物</t>
    <phoneticPr fontId="4" type="noConversion"/>
  </si>
  <si>
    <t>森林半神BOSS-蜘蛛</t>
    <phoneticPr fontId="4" type="noConversion"/>
  </si>
  <si>
    <t>森林半神BOSS的召唤生物</t>
    <phoneticPr fontId="4" type="noConversion"/>
  </si>
  <si>
    <t>森林半神BOSS-幽灵狼</t>
    <phoneticPr fontId="4" type="noConversion"/>
  </si>
  <si>
    <t>森林半神BOSS-猩猩</t>
    <phoneticPr fontId="4" type="noConversion"/>
  </si>
  <si>
    <t>圣光使者BOSS-圣灵</t>
    <phoneticPr fontId="4" type="noConversion"/>
  </si>
  <si>
    <t>圣光使者BOSS的召唤生物</t>
    <phoneticPr fontId="4" type="noConversion"/>
  </si>
  <si>
    <t>uther</t>
    <phoneticPr fontId="4" type="noConversion"/>
  </si>
  <si>
    <t>山丘之王BOSS-天神下凡</t>
    <phoneticPr fontId="4" type="noConversion"/>
  </si>
  <si>
    <t>山丘之王BOSS的变身技能</t>
    <phoneticPr fontId="4" type="noConversion"/>
  </si>
  <si>
    <t>剑圣BOSS的分身技能</t>
    <phoneticPr fontId="4" type="noConversion"/>
  </si>
  <si>
    <t>狂战士BOSS-变身</t>
    <phoneticPr fontId="4" type="noConversion"/>
  </si>
  <si>
    <t>狂战士BOSS的变身</t>
    <phoneticPr fontId="4" type="noConversion"/>
  </si>
  <si>
    <t>剑圣BOSS-分身1</t>
    <phoneticPr fontId="4" type="noConversion"/>
  </si>
  <si>
    <t>剑圣BOSS-分身2</t>
    <phoneticPr fontId="4" type="noConversion"/>
  </si>
  <si>
    <t>蛇头女妖BOSS-石像</t>
    <phoneticPr fontId="4" type="noConversion"/>
  </si>
  <si>
    <t>蛇头女妖BOSS的禁锢技能</t>
    <phoneticPr fontId="4" type="noConversion"/>
  </si>
  <si>
    <t>figure_stone</t>
    <phoneticPr fontId="4" type="noConversion"/>
  </si>
  <si>
    <t>哥布林亲王-炸弹</t>
    <phoneticPr fontId="4" type="noConversion"/>
  </si>
  <si>
    <t>哥布林亲王的召唤黑色炸药</t>
    <phoneticPr fontId="4" type="noConversion"/>
  </si>
  <si>
    <t>哈迪斯-死神</t>
    <phoneticPr fontId="4" type="noConversion"/>
  </si>
  <si>
    <t>哈迪斯的召唤（无光标记）</t>
    <phoneticPr fontId="4" type="noConversion"/>
  </si>
  <si>
    <t>misc.5skills_is_enemy_there</t>
    <phoneticPr fontId="4" type="noConversion"/>
  </si>
  <si>
    <t>哈迪斯-死神光标记</t>
    <phoneticPr fontId="4" type="noConversion"/>
  </si>
  <si>
    <t>哈迪斯的召唤（有光标记版本）</t>
    <phoneticPr fontId="4" type="noConversion"/>
  </si>
  <si>
    <t>healer.cenarius</t>
    <phoneticPr fontId="4" type="noConversion"/>
  </si>
  <si>
    <t>犬妖贤者-火舌图腾</t>
    <phoneticPr fontId="4" type="noConversion"/>
  </si>
  <si>
    <t>犬妖贤者的召唤</t>
    <phoneticPr fontId="4" type="noConversion"/>
  </si>
  <si>
    <t>flametongue_totem_new</t>
    <phoneticPr fontId="4" type="noConversion"/>
  </si>
  <si>
    <t>邪神洛基-恶魔</t>
    <phoneticPr fontId="4" type="noConversion"/>
  </si>
  <si>
    <t>邪神洛基的召唤</t>
    <phoneticPr fontId="4" type="noConversion"/>
  </si>
  <si>
    <t>misc.2skills_summon_heal</t>
    <phoneticPr fontId="4" type="noConversion"/>
  </si>
  <si>
    <t>skeleton_wizard_npc</t>
  </si>
  <si>
    <t>刀锋女皇-刺蛇</t>
    <phoneticPr fontId="4" type="noConversion"/>
  </si>
  <si>
    <t>刀锋女皇召唤刺蛇</t>
    <phoneticPr fontId="4" type="noConversion"/>
  </si>
  <si>
    <t>hydralisks</t>
    <phoneticPr fontId="4" type="noConversion"/>
  </si>
  <si>
    <t>九尾妖狐-先祖图腾</t>
    <phoneticPr fontId="4" type="noConversion"/>
  </si>
  <si>
    <t>九尾妖狐召唤先祖图腾</t>
    <phoneticPr fontId="4" type="noConversion"/>
  </si>
  <si>
    <t>totem_ancestors</t>
    <phoneticPr fontId="4" type="noConversion"/>
  </si>
  <si>
    <t>冰雪女王（章1-0）</t>
    <phoneticPr fontId="4" type="noConversion"/>
  </si>
  <si>
    <t>冰雪女王</t>
    <phoneticPr fontId="4" type="noConversion"/>
  </si>
  <si>
    <t>初始新手关，冰雪女王</t>
    <phoneticPr fontId="4" type="noConversion"/>
  </si>
  <si>
    <t>misc.5skills_second_target_is_valid</t>
    <phoneticPr fontId="4" type="noConversion"/>
  </si>
  <si>
    <t>ice_queen_new_player</t>
    <phoneticPr fontId="4" type="noConversion"/>
  </si>
  <si>
    <t>人鱼公主（流血标记）</t>
    <phoneticPr fontId="4" type="noConversion"/>
  </si>
  <si>
    <t>米迦勒</t>
    <phoneticPr fontId="4" type="noConversion"/>
  </si>
  <si>
    <t>healer.salou_farr</t>
    <phoneticPr fontId="4" type="noConversion"/>
  </si>
  <si>
    <t>剧情关卡专用，增加酒利用</t>
    <phoneticPr fontId="4" type="noConversion"/>
  </si>
  <si>
    <t>robin_hood</t>
    <phoneticPr fontId="4" type="noConversion"/>
  </si>
  <si>
    <t>哈迪斯（光标记）</t>
    <phoneticPr fontId="4" type="noConversion"/>
  </si>
  <si>
    <t>哈迪斯</t>
    <phoneticPr fontId="4" type="noConversion"/>
  </si>
  <si>
    <t>melee.hades</t>
    <phoneticPr fontId="4" type="noConversion"/>
  </si>
  <si>
    <t>hades</t>
    <phoneticPr fontId="4" type="noConversion"/>
  </si>
  <si>
    <t>米迦勒（光利用）</t>
    <phoneticPr fontId="4" type="noConversion"/>
  </si>
  <si>
    <t>healer.michael</t>
    <phoneticPr fontId="4" type="noConversion"/>
  </si>
  <si>
    <t>michael</t>
    <phoneticPr fontId="4" type="noConversion"/>
  </si>
  <si>
    <t>狮王辛巴（流血利用）</t>
    <phoneticPr fontId="4" type="noConversion"/>
  </si>
  <si>
    <t>狮王辛巴</t>
    <phoneticPr fontId="4" type="noConversion"/>
  </si>
  <si>
    <t>melee.simba</t>
    <phoneticPr fontId="4" type="noConversion"/>
  </si>
  <si>
    <t>simba</t>
    <phoneticPr fontId="4" type="noConversion"/>
  </si>
  <si>
    <t>齐天大圣（光利用）</t>
    <phoneticPr fontId="4" type="noConversion"/>
  </si>
  <si>
    <t>齐天大圣</t>
    <phoneticPr fontId="4" type="noConversion"/>
  </si>
  <si>
    <t>monkey_king</t>
    <phoneticPr fontId="4" type="noConversion"/>
  </si>
  <si>
    <t>娅美蝶（光标记）</t>
    <phoneticPr fontId="4" type="noConversion"/>
  </si>
  <si>
    <t>娅美蝶</t>
    <phoneticPr fontId="4" type="noConversion"/>
  </si>
  <si>
    <t>healer.butterfly</t>
    <phoneticPr fontId="4" type="noConversion"/>
  </si>
  <si>
    <t>butterfly</t>
    <phoneticPr fontId="4" type="noConversion"/>
  </si>
  <si>
    <t>精灵游侠(关卡1-7)</t>
    <phoneticPr fontId="4" type="noConversion"/>
  </si>
  <si>
    <t>关卡1-7，BOSS版</t>
    <phoneticPr fontId="4" type="noConversion"/>
  </si>
  <si>
    <t>elf_assassin_boss</t>
    <phoneticPr fontId="4" type="noConversion"/>
  </si>
  <si>
    <t>鳄鱼雷克(关卡4-7)</t>
    <phoneticPr fontId="4" type="noConversion"/>
  </si>
  <si>
    <t>关卡4-7，BOSS版</t>
    <phoneticPr fontId="4" type="noConversion"/>
  </si>
  <si>
    <t>胡尔克(关卡4-10)</t>
    <phoneticPr fontId="4" type="noConversion"/>
  </si>
  <si>
    <t>关卡4-10，BOSS版</t>
    <phoneticPr fontId="4" type="noConversion"/>
  </si>
  <si>
    <t>德古拉(关卡5-10)</t>
    <phoneticPr fontId="4" type="noConversion"/>
  </si>
  <si>
    <t>关卡5-10，4技能BOSS版</t>
    <phoneticPr fontId="4" type="noConversion"/>
  </si>
  <si>
    <t>先知圣者(关卡7-1)</t>
    <phoneticPr fontId="4" type="noConversion"/>
  </si>
  <si>
    <t>关卡7-1，4技能BOSS版</t>
    <phoneticPr fontId="4" type="noConversion"/>
  </si>
  <si>
    <t>丛林祭司(关卡8-3)</t>
    <phoneticPr fontId="4" type="noConversion"/>
  </si>
  <si>
    <t>关卡8-3，4技能BOSS版</t>
    <phoneticPr fontId="4" type="noConversion"/>
  </si>
  <si>
    <t>丛林半神(关卡8-7)</t>
    <phoneticPr fontId="4" type="noConversion"/>
  </si>
  <si>
    <t>关卡8-7，BOSS-5技能版</t>
    <phoneticPr fontId="4" type="noConversion"/>
  </si>
  <si>
    <t>死亡骑士(关卡10-7)</t>
  </si>
  <si>
    <t>关卡10-7，4技能BOSS版</t>
    <phoneticPr fontId="4" type="noConversion"/>
  </si>
  <si>
    <t>人鱼公主（剧1-0）</t>
    <phoneticPr fontId="4" type="noConversion"/>
  </si>
  <si>
    <t>莉莉丝（剧1-0）</t>
    <phoneticPr fontId="4" type="noConversion"/>
  </si>
  <si>
    <t>莉莉丝BOSS</t>
    <phoneticPr fontId="4" type="noConversion"/>
  </si>
  <si>
    <t>BOSS版本</t>
    <phoneticPr fontId="4" type="noConversion"/>
  </si>
  <si>
    <t>风暴之灵（剧1-0）</t>
    <phoneticPr fontId="4" type="noConversion"/>
  </si>
  <si>
    <t>咕叽咕叽（剧1-0）</t>
    <phoneticPr fontId="4" type="noConversion"/>
  </si>
  <si>
    <t>BOSS版本，4技能</t>
    <phoneticPr fontId="4" type="noConversion"/>
  </si>
  <si>
    <t>misc.5skills_friendly_ratio</t>
    <phoneticPr fontId="14" type="noConversion"/>
  </si>
  <si>
    <t>guji_boss</t>
    <phoneticPr fontId="9" type="noConversion"/>
  </si>
  <si>
    <t>女武神(关卡7-7)</t>
    <phoneticPr fontId="4" type="noConversion"/>
  </si>
  <si>
    <t>女武神</t>
    <phoneticPr fontId="4" type="noConversion"/>
  </si>
  <si>
    <t>关卡7-7，4技能BOSS版</t>
    <phoneticPr fontId="4" type="noConversion"/>
  </si>
  <si>
    <t>misc.5skills_third_self_hp_ratio</t>
    <phoneticPr fontId="4" type="noConversion"/>
  </si>
  <si>
    <t>wushen</t>
    <phoneticPr fontId="4" type="noConversion"/>
  </si>
  <si>
    <t>刀锋女皇(关卡8-10)</t>
    <phoneticPr fontId="4" type="noConversion"/>
  </si>
  <si>
    <t>关卡8-10，4技能BOSS版</t>
    <phoneticPr fontId="4" type="noConversion"/>
  </si>
  <si>
    <t>queen_of_blades</t>
    <phoneticPr fontId="4" type="noConversion"/>
  </si>
  <si>
    <t>守卫队长(关卡5-7)</t>
    <phoneticPr fontId="4" type="noConversion"/>
  </si>
  <si>
    <t>关卡5-7，4技能BOSS版</t>
    <phoneticPr fontId="4" type="noConversion"/>
  </si>
  <si>
    <t>scarlet_crusade_npc</t>
  </si>
  <si>
    <t>吉尔伽美什(关卡9-10)</t>
    <phoneticPr fontId="4" type="noConversion"/>
  </si>
  <si>
    <t>吉尔伽美什</t>
    <phoneticPr fontId="4" type="noConversion"/>
  </si>
  <si>
    <t>关卡9-10，4技能BOSS版</t>
    <phoneticPr fontId="4" type="noConversion"/>
  </si>
  <si>
    <t>冰雪女王(关卡10-3)</t>
    <phoneticPr fontId="4" type="noConversion"/>
  </si>
  <si>
    <t>关卡10-3，4技能BOSS版</t>
    <phoneticPr fontId="4" type="noConversion"/>
  </si>
  <si>
    <t>精灵游侠(关卡12-3)</t>
    <phoneticPr fontId="4" type="noConversion"/>
  </si>
  <si>
    <t>关卡12-3，4技能BOSS版</t>
    <phoneticPr fontId="4" type="noConversion"/>
  </si>
  <si>
    <t>elf_assassin_npc</t>
    <phoneticPr fontId="4" type="noConversion"/>
  </si>
  <si>
    <t>雅典娜关卡(14-10)</t>
    <phoneticPr fontId="4" type="noConversion"/>
  </si>
  <si>
    <t>雅典娜</t>
    <phoneticPr fontId="4" type="noConversion"/>
  </si>
  <si>
    <t>关卡14-10，4技能BOSS版</t>
    <phoneticPr fontId="4" type="noConversion"/>
  </si>
  <si>
    <t>range.athena</t>
    <phoneticPr fontId="4" type="noConversion"/>
  </si>
  <si>
    <t>athena</t>
    <phoneticPr fontId="4" type="noConversion"/>
  </si>
  <si>
    <t>人鱼公主(3-10)</t>
    <phoneticPr fontId="4" type="noConversion"/>
  </si>
  <si>
    <t>关卡3-10，4技能BOSS版</t>
    <phoneticPr fontId="4" type="noConversion"/>
  </si>
  <si>
    <t>冰雪女王(无回血)</t>
  </si>
  <si>
    <t>胡尔克((无回血)</t>
  </si>
  <si>
    <t>胡尔克</t>
    <phoneticPr fontId="4" type="noConversion"/>
  </si>
  <si>
    <t>女武神((无回血)</t>
  </si>
  <si>
    <t>蛇头女妖（无回血）</t>
    <phoneticPr fontId="4" type="noConversion"/>
  </si>
  <si>
    <t>死亡骑士BOSS（无召唤）</t>
    <phoneticPr fontId="4" type="noConversion"/>
  </si>
  <si>
    <t>冰雪女王（无召唤）</t>
    <phoneticPr fontId="4" type="noConversion"/>
  </si>
  <si>
    <t>ice_queen</t>
    <phoneticPr fontId="4" type="noConversion"/>
  </si>
  <si>
    <t>刀锋女皇（无召唤）</t>
    <phoneticPr fontId="4" type="noConversion"/>
  </si>
  <si>
    <t>路西法BOSS</t>
    <phoneticPr fontId="4" type="noConversion"/>
  </si>
  <si>
    <t>路西法</t>
    <phoneticPr fontId="4" type="noConversion"/>
  </si>
  <si>
    <t>range.lucifer</t>
    <phoneticPr fontId="4" type="noConversion"/>
  </si>
  <si>
    <t>lucifer</t>
    <phoneticPr fontId="4" type="noConversion"/>
  </si>
  <si>
    <t>超能大白BOSS</t>
    <phoneticPr fontId="4" type="noConversion"/>
  </si>
  <si>
    <t>超能大白</t>
    <phoneticPr fontId="4" type="noConversion"/>
  </si>
  <si>
    <t>magani_copper</t>
    <phoneticPr fontId="4" type="noConversion"/>
  </si>
  <si>
    <t>月亮女神BOSS</t>
    <phoneticPr fontId="4" type="noConversion"/>
  </si>
  <si>
    <t>moon_goddess_hero</t>
    <phoneticPr fontId="4" type="noConversion"/>
  </si>
  <si>
    <t>齐天大圣BOSS</t>
    <phoneticPr fontId="4" type="noConversion"/>
  </si>
  <si>
    <t>monkey_king_hero</t>
    <phoneticPr fontId="4" type="noConversion"/>
  </si>
  <si>
    <t>饥荒骑士BOSS</t>
    <phoneticPr fontId="4" type="noConversion"/>
  </si>
  <si>
    <t>饥荒骑士</t>
    <phoneticPr fontId="4" type="noConversion"/>
  </si>
  <si>
    <t>healer.death_knight</t>
    <phoneticPr fontId="4" type="noConversion"/>
  </si>
  <si>
    <t>death_knight_hero</t>
    <phoneticPr fontId="4" type="noConversion"/>
  </si>
  <si>
    <t>娅美蝶BOSS</t>
    <phoneticPr fontId="4" type="noConversion"/>
  </si>
  <si>
    <t>butterfly_hero</t>
    <phoneticPr fontId="4" type="noConversion"/>
  </si>
  <si>
    <t>哈迪斯BOSS</t>
    <phoneticPr fontId="4" type="noConversion"/>
  </si>
  <si>
    <t>hades_hero</t>
  </si>
  <si>
    <t>吉尔伽美什</t>
  </si>
  <si>
    <t>超能大白</t>
  </si>
  <si>
    <t>剑圣</t>
  </si>
  <si>
    <t>九尾妖狐</t>
  </si>
  <si>
    <t>女神雅典娜</t>
  </si>
  <si>
    <t>路西法</t>
  </si>
  <si>
    <t>冥王哈迪斯</t>
  </si>
  <si>
    <t>雅典娜关卡(14-10)</t>
  </si>
  <si>
    <t>蛇头女妖</t>
    <phoneticPr fontId="4" type="noConversion"/>
  </si>
  <si>
    <t>剑圣BOSS-剑圣</t>
  </si>
  <si>
    <t>剑圣BOSS-剑圣</t>
    <phoneticPr fontId="4" type="noConversion"/>
  </si>
  <si>
    <t>哈迪斯BOSS</t>
  </si>
  <si>
    <t>刀锋女皇(关卡8-10)</t>
  </si>
  <si>
    <t>路西法BOSS</t>
  </si>
  <si>
    <t>超能大白(带觉醒)</t>
    <phoneticPr fontId="4" type="noConversion"/>
  </si>
  <si>
    <t>超能大白</t>
    <phoneticPr fontId="4" type="noConversion"/>
  </si>
  <si>
    <t>超能大白英雄复刻，带觉醒</t>
    <phoneticPr fontId="4" type="noConversion"/>
  </si>
  <si>
    <t>male</t>
    <phoneticPr fontId="4" type="noConversion"/>
  </si>
  <si>
    <t>alliance</t>
    <phoneticPr fontId="4" type="noConversion"/>
  </si>
  <si>
    <t>misc.5skills</t>
    <phoneticPr fontId="14" type="noConversion"/>
  </si>
  <si>
    <t>magani_copper_hero</t>
    <phoneticPr fontId="9" type="noConversion"/>
  </si>
  <si>
    <t>冰雪女王(带觉醒)</t>
    <phoneticPr fontId="4" type="noConversion"/>
  </si>
  <si>
    <t>冰雪女王</t>
    <phoneticPr fontId="4" type="noConversion"/>
  </si>
  <si>
    <t>冰雪女王英雄复刻，带觉醒</t>
    <phoneticPr fontId="4" type="noConversion"/>
  </si>
  <si>
    <t>female</t>
    <phoneticPr fontId="4" type="noConversion"/>
  </si>
  <si>
    <t>misc.5skills_second_target_is_valid</t>
    <phoneticPr fontId="14" type="noConversion"/>
  </si>
  <si>
    <t>ice_queen</t>
    <phoneticPr fontId="9" type="noConversion"/>
  </si>
  <si>
    <t>剑圣(带觉醒)</t>
  </si>
  <si>
    <t>剑圣英雄复刻，带觉醒</t>
  </si>
  <si>
    <t>horde</t>
    <phoneticPr fontId="4" type="noConversion"/>
  </si>
  <si>
    <t>melee.grom</t>
    <phoneticPr fontId="14" type="noConversion"/>
  </si>
  <si>
    <t>grom</t>
    <phoneticPr fontId="9" type="noConversion"/>
  </si>
  <si>
    <t>九尾妖狐(带觉醒)</t>
  </si>
  <si>
    <t>九尾妖狐英雄复刻，带觉醒</t>
  </si>
  <si>
    <t>fox_hero</t>
    <phoneticPr fontId="9" type="noConversion"/>
  </si>
  <si>
    <t>冥王哈迪斯(带觉醒)</t>
  </si>
  <si>
    <t>冥王哈迪斯英雄复刻，带觉醒</t>
  </si>
  <si>
    <t>order</t>
    <phoneticPr fontId="4" type="noConversion"/>
  </si>
  <si>
    <t>melee.hades</t>
    <phoneticPr fontId="14" type="noConversion"/>
  </si>
  <si>
    <t>hades_hero</t>
    <phoneticPr fontId="9" type="noConversion"/>
  </si>
  <si>
    <t>女神雅典娜(带觉醒)</t>
  </si>
  <si>
    <t>女神雅典娜英雄复刻，带觉醒</t>
  </si>
  <si>
    <t>order</t>
    <phoneticPr fontId="4" type="noConversion"/>
  </si>
  <si>
    <t>range.athena</t>
    <phoneticPr fontId="14" type="noConversion"/>
  </si>
  <si>
    <t>athena</t>
    <phoneticPr fontId="9" type="noConversion"/>
  </si>
  <si>
    <t>刀锋女皇(带觉醒)</t>
  </si>
  <si>
    <t>刀锋女皇英雄复刻，带觉醒</t>
  </si>
  <si>
    <t>misc.5skills_is_enemy_there</t>
    <phoneticPr fontId="14" type="noConversion"/>
  </si>
  <si>
    <t>queen_of_blades</t>
    <phoneticPr fontId="9" type="noConversion"/>
  </si>
  <si>
    <t>路西法(带觉醒)</t>
  </si>
  <si>
    <t>路西法英雄复刻，带觉醒</t>
  </si>
  <si>
    <t>range.lucifer</t>
    <phoneticPr fontId="14" type="noConversion"/>
  </si>
  <si>
    <t>lucifer_hero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</si>
</sst>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FF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5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20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19" fillId="7" borderId="0" xfId="1" applyNumberFormat="1" applyFont="1" applyFill="1" applyAlignment="1">
      <alignment horizontal="center" vertical="center"/>
    </xf>
    <xf numFmtId="0" fontId="20" fillId="7" borderId="1" xfId="2" applyFont="1" applyFill="1" applyBorder="1" applyAlignment="1">
      <alignment horizontal="center"/>
    </xf>
    <xf numFmtId="0" fontId="20" fillId="7" borderId="0" xfId="0" applyFont="1" applyFill="1" applyAlignment="1">
      <alignment vertical="center"/>
    </xf>
    <xf numFmtId="0" fontId="20" fillId="7" borderId="0" xfId="0" applyFont="1" applyFill="1"/>
    <xf numFmtId="0" fontId="3" fillId="0" borderId="0" xfId="0" applyFont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5" borderId="1" xfId="2" applyFont="1" applyFill="1" applyBorder="1" applyAlignment="1">
      <alignment horizontal="center"/>
    </xf>
    <xf numFmtId="0" fontId="20" fillId="15" borderId="0" xfId="0" applyFont="1" applyFill="1" applyAlignment="1">
      <alignment horizontal="center"/>
    </xf>
    <xf numFmtId="0" fontId="19" fillId="15" borderId="0" xfId="1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left" vertical="center"/>
    </xf>
    <xf numFmtId="0" fontId="20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left" vertical="center"/>
    </xf>
    <xf numFmtId="0" fontId="20" fillId="12" borderId="0" xfId="0" applyNumberFormat="1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" xfId="3" applyNumberFormat="1" applyFont="1" applyFill="1" applyBorder="1" applyAlignment="1">
      <alignment horizontal="center" vertical="center"/>
    </xf>
    <xf numFmtId="0" fontId="3" fillId="2" borderId="2" xfId="4" applyNumberFormat="1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21" fillId="16" borderId="2" xfId="2" applyFont="1" applyFill="1" applyBorder="1" applyAlignment="1">
      <alignment horizontal="left" vertical="center"/>
    </xf>
    <xf numFmtId="0" fontId="22" fillId="16" borderId="2" xfId="0" applyFont="1" applyFill="1" applyBorder="1" applyAlignment="1">
      <alignment horizontal="center" vertical="center"/>
    </xf>
    <xf numFmtId="0" fontId="20" fillId="15" borderId="0" xfId="0" applyFont="1" applyFill="1" applyAlignment="1">
      <alignment horizontal="left" vertical="center"/>
    </xf>
    <xf numFmtId="0" fontId="20" fillId="15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/>
    </xf>
    <xf numFmtId="0" fontId="0" fillId="10" borderId="0" xfId="0" applyFont="1" applyFill="1"/>
    <xf numFmtId="0" fontId="0" fillId="0" borderId="0" xfId="0" applyFont="1"/>
    <xf numFmtId="0" fontId="20" fillId="1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3" fillId="9" borderId="2" xfId="0" applyNumberFormat="1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20" fillId="17" borderId="1" xfId="2" applyFont="1" applyFill="1" applyBorder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20" fillId="11" borderId="0" xfId="0" applyFont="1" applyFill="1" applyAlignment="1">
      <alignment horizontal="left" vertical="center"/>
    </xf>
    <xf numFmtId="0" fontId="3" fillId="11" borderId="2" xfId="0" applyNumberFormat="1" applyFont="1" applyFill="1" applyBorder="1" applyAlignment="1">
      <alignment horizontal="center" vertical="center"/>
    </xf>
    <xf numFmtId="0" fontId="21" fillId="11" borderId="2" xfId="2" applyFont="1" applyFill="1" applyBorder="1" applyAlignment="1">
      <alignment horizontal="left" vertical="center"/>
    </xf>
    <xf numFmtId="0" fontId="3" fillId="2" borderId="2" xfId="6" applyNumberFormat="1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20" fillId="11" borderId="0" xfId="0" applyNumberFormat="1" applyFont="1" applyFill="1" applyAlignment="1">
      <alignment horizontal="center" vertical="center"/>
    </xf>
    <xf numFmtId="0" fontId="3" fillId="2" borderId="2" xfId="7" applyNumberFormat="1" applyFont="1" applyFill="1" applyBorder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22" fillId="16" borderId="2" xfId="0" applyNumberFormat="1" applyFont="1" applyFill="1" applyBorder="1" applyAlignment="1">
      <alignment horizontal="left" vertical="center"/>
    </xf>
    <xf numFmtId="0" fontId="23" fillId="15" borderId="2" xfId="0" applyFont="1" applyFill="1" applyBorder="1" applyAlignment="1">
      <alignment horizontal="center" vertical="center"/>
    </xf>
    <xf numFmtId="0" fontId="3" fillId="16" borderId="2" xfId="0" applyNumberFormat="1" applyFont="1" applyFill="1" applyBorder="1" applyAlignment="1">
      <alignment horizontal="left" vertical="center"/>
    </xf>
  </cellXfs>
  <cellStyles count="8">
    <cellStyle name="百分比" xfId="1" builtinId="5"/>
    <cellStyle name="常规" xfId="0" builtinId="0"/>
    <cellStyle name="常规 2" xfId="2"/>
    <cellStyle name="常规 2 2" xfId="4"/>
    <cellStyle name="常规 2 3" xfId="3"/>
    <cellStyle name="常规 2 4" xfId="7"/>
    <cellStyle name="常规 3" xfId="5"/>
    <cellStyle name="常规 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ngshuaiwang\AppData\Local\Temp\p4v\wangyongshuai_192.168.1.251_1999\depot\ChaosDesigner\&#37197;&#32622;&#34920;&#26684;\tower\npc.tower%231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ngyongshuai1\ChaosDesigner\&#37197;&#32622;&#34920;&#26684;\campaign\npc.campaig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gyuanfei\Perforce\tangyuanfei-pc_881\ChaosDesigner\&#37197;&#32622;&#34920;&#26684;\scenario\npc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辅助表"/>
      <sheetName val="怪物模板"/>
    </sheetNames>
    <sheetDataSet>
      <sheetData sheetId="0">
        <row r="1">
          <cell r="AL1" t="str">
            <v>技能4编号</v>
          </cell>
        </row>
      </sheetData>
      <sheetData sheetId="1" refreshError="1"/>
      <sheetData sheetId="2">
        <row r="1">
          <cell r="A1" t="str">
            <v>模板名字</v>
          </cell>
          <cell r="B1" t="str">
            <v>模板描述1</v>
          </cell>
          <cell r="C1" t="str">
            <v>模板描述2</v>
          </cell>
          <cell r="D1" t="str">
            <v>性别</v>
          </cell>
          <cell r="E1" t="str">
            <v>职业</v>
          </cell>
          <cell r="F1" t="str">
            <v>攻击类型</v>
          </cell>
          <cell r="G1" t="str">
            <v>阵营</v>
          </cell>
          <cell r="H1" t="str">
            <v>AI</v>
          </cell>
          <cell r="I1" t="str">
            <v>普通攻击编号</v>
          </cell>
          <cell r="J1" t="str">
            <v>技能1编号</v>
          </cell>
          <cell r="K1" t="str">
            <v>技能2编号</v>
          </cell>
          <cell r="L1" t="str">
            <v>技能3编号</v>
          </cell>
          <cell r="M1" t="str">
            <v>技能4编号</v>
          </cell>
          <cell r="N1" t="str">
            <v>美术资源</v>
          </cell>
        </row>
        <row r="2">
          <cell r="A2" t="str">
            <v>黑魔导少女（剧1-0）</v>
          </cell>
          <cell r="B2" t="str">
            <v>黑魔导少女</v>
          </cell>
          <cell r="C2" t="str">
            <v>章节1，剧情NPC，英雄技能，冷却低，大招改为暴风雪</v>
          </cell>
          <cell r="D2" t="str">
            <v>male</v>
          </cell>
          <cell r="E2">
            <v>3</v>
          </cell>
          <cell r="F2" t="str">
            <v>mag</v>
          </cell>
          <cell r="G2" t="str">
            <v>alliance</v>
          </cell>
          <cell r="H2" t="str">
            <v>misc.5skills_is_enemy_second</v>
          </cell>
          <cell r="I2">
            <v>11999401</v>
          </cell>
          <cell r="J2">
            <v>11999402</v>
          </cell>
          <cell r="K2">
            <v>11999403</v>
          </cell>
          <cell r="L2">
            <v>11999404</v>
          </cell>
          <cell r="M2" t="str">
            <v/>
          </cell>
          <cell r="N2" t="str">
            <v>antonidas_no_fire_ring</v>
          </cell>
        </row>
        <row r="3">
          <cell r="A3" t="str">
            <v>黑魔导少女BOSS</v>
          </cell>
          <cell r="B3" t="str">
            <v>黑魔导少女</v>
          </cell>
          <cell r="C3" t="str">
            <v>统一BOSS模板，同英雄技能+酒利用</v>
          </cell>
          <cell r="D3" t="str">
            <v>male</v>
          </cell>
          <cell r="E3">
            <v>3</v>
          </cell>
          <cell r="F3" t="str">
            <v>mag</v>
          </cell>
          <cell r="G3" t="str">
            <v>alliance</v>
          </cell>
          <cell r="H3" t="str">
            <v>misc.5skills_is_enemy_second</v>
          </cell>
          <cell r="I3">
            <v>11760301</v>
          </cell>
          <cell r="J3">
            <v>11760302</v>
          </cell>
          <cell r="K3">
            <v>11760303</v>
          </cell>
          <cell r="L3">
            <v>11760304</v>
          </cell>
          <cell r="M3" t="str">
            <v/>
          </cell>
          <cell r="N3" t="str">
            <v>antonidas</v>
          </cell>
        </row>
        <row r="4">
          <cell r="A4" t="str">
            <v>箭塔</v>
          </cell>
          <cell r="B4" t="str">
            <v>无对应英雄</v>
          </cell>
          <cell r="C4" t="str">
            <v>统一模板</v>
          </cell>
          <cell r="D4" t="str">
            <v>male</v>
          </cell>
          <cell r="E4">
            <v>3</v>
          </cell>
          <cell r="F4" t="str">
            <v>phy</v>
          </cell>
          <cell r="G4" t="str">
            <v>order</v>
          </cell>
          <cell r="H4" t="str">
            <v>misc.1skill_nomove</v>
          </cell>
          <cell r="I4">
            <v>11999006</v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>arrowtower</v>
          </cell>
        </row>
        <row r="5">
          <cell r="A5" t="str">
            <v>蜘蛛甲虫</v>
          </cell>
          <cell r="B5" t="str">
            <v>无对应英雄</v>
          </cell>
          <cell r="C5" t="str">
            <v>统一模板</v>
          </cell>
          <cell r="D5" t="str">
            <v>male</v>
          </cell>
          <cell r="E5">
            <v>2</v>
          </cell>
          <cell r="F5" t="str">
            <v>phy</v>
          </cell>
          <cell r="G5" t="str">
            <v>chaos</v>
          </cell>
          <cell r="H5" t="str">
            <v>misc.5skills</v>
          </cell>
          <cell r="I5">
            <v>11999020</v>
          </cell>
          <cell r="J5">
            <v>11999021</v>
          </cell>
          <cell r="K5" t="str">
            <v/>
          </cell>
          <cell r="L5" t="str">
            <v/>
          </cell>
          <cell r="M5" t="str">
            <v/>
          </cell>
          <cell r="N5" t="str">
            <v>beetle_little</v>
          </cell>
        </row>
        <row r="6">
          <cell r="A6" t="str">
            <v>狂战士精英</v>
          </cell>
          <cell r="B6" t="str">
            <v>狂战士</v>
          </cell>
          <cell r="C6" t="str">
            <v>大招为NPC的狂暴</v>
          </cell>
          <cell r="D6" t="str">
            <v>male</v>
          </cell>
          <cell r="E6">
            <v>2</v>
          </cell>
          <cell r="F6" t="str">
            <v>phy</v>
          </cell>
          <cell r="G6" t="str">
            <v>horde</v>
          </cell>
          <cell r="H6" t="str">
            <v>misc.5skills_target_is_valid</v>
          </cell>
          <cell r="I6">
            <v>11970101</v>
          </cell>
          <cell r="J6">
            <v>11999513</v>
          </cell>
          <cell r="L6" t="str">
            <v/>
          </cell>
          <cell r="M6" t="str">
            <v/>
          </cell>
          <cell r="N6" t="str">
            <v>berserk_npc</v>
          </cell>
        </row>
        <row r="7">
          <cell r="A7" t="str">
            <v>狂战士（流血利用）</v>
          </cell>
          <cell r="B7" t="str">
            <v>狂战士</v>
          </cell>
          <cell r="C7" t="str">
            <v>剧情关卡专用，增加流血利用</v>
          </cell>
          <cell r="D7" t="str">
            <v>male</v>
          </cell>
          <cell r="E7">
            <v>2</v>
          </cell>
          <cell r="F7" t="str">
            <v>phy</v>
          </cell>
          <cell r="G7" t="str">
            <v>horde</v>
          </cell>
          <cell r="H7" t="str">
            <v>misc.5skills_target_is_valid</v>
          </cell>
          <cell r="I7">
            <v>11970101</v>
          </cell>
          <cell r="J7">
            <v>11970103</v>
          </cell>
          <cell r="K7">
            <v>11970102</v>
          </cell>
          <cell r="L7" t="str">
            <v/>
          </cell>
          <cell r="M7" t="str">
            <v/>
          </cell>
          <cell r="N7" t="str">
            <v>berserk_new</v>
          </cell>
        </row>
        <row r="8">
          <cell r="A8" t="str">
            <v>狂战士</v>
          </cell>
          <cell r="B8" t="str">
            <v>狂战士</v>
          </cell>
          <cell r="C8" t="str">
            <v>同英雄技能</v>
          </cell>
          <cell r="D8" t="str">
            <v>male</v>
          </cell>
          <cell r="E8">
            <v>2</v>
          </cell>
          <cell r="F8" t="str">
            <v>phy</v>
          </cell>
          <cell r="G8" t="str">
            <v>horde</v>
          </cell>
          <cell r="H8" t="str">
            <v>misc.5skills_target_is_valid</v>
          </cell>
          <cell r="I8">
            <v>11970101</v>
          </cell>
          <cell r="J8">
            <v>11970102</v>
          </cell>
          <cell r="K8" t="str">
            <v/>
          </cell>
          <cell r="L8" t="str">
            <v/>
          </cell>
          <cell r="M8" t="str">
            <v/>
          </cell>
          <cell r="N8" t="str">
            <v>berserk_npc</v>
          </cell>
        </row>
        <row r="9">
          <cell r="A9" t="str">
            <v>木桶</v>
          </cell>
          <cell r="B9" t="str">
            <v>无对应英雄</v>
          </cell>
          <cell r="C9" t="str">
            <v>无技能</v>
          </cell>
          <cell r="D9" t="str">
            <v>male</v>
          </cell>
          <cell r="E9">
            <v>2</v>
          </cell>
          <cell r="F9" t="str">
            <v>mix</v>
          </cell>
          <cell r="G9" t="str">
            <v>order</v>
          </cell>
          <cell r="H9" t="str">
            <v>misc.entity</v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>box</v>
          </cell>
        </row>
        <row r="10">
          <cell r="A10" t="str">
            <v>李小龙BOSS</v>
          </cell>
          <cell r="B10" t="str">
            <v>李小龙</v>
          </cell>
          <cell r="C10" t="str">
            <v>同英雄</v>
          </cell>
          <cell r="D10" t="str">
            <v>male</v>
          </cell>
          <cell r="E10">
            <v>2</v>
          </cell>
          <cell r="F10" t="str">
            <v>mag</v>
          </cell>
          <cell r="G10" t="str">
            <v>alliance</v>
          </cell>
          <cell r="H10" t="str">
            <v>tank.muradin</v>
          </cell>
          <cell r="I10">
            <v>11961001</v>
          </cell>
          <cell r="J10">
            <v>11961002</v>
          </cell>
          <cell r="K10">
            <v>11961003</v>
          </cell>
          <cell r="L10">
            <v>11961004</v>
          </cell>
          <cell r="M10" t="str">
            <v/>
          </cell>
          <cell r="N10" t="str">
            <v>bruce_lee</v>
          </cell>
        </row>
        <row r="11">
          <cell r="A11" t="str">
            <v>丛林半神BOSS</v>
          </cell>
          <cell r="B11" t="str">
            <v>丛林半神</v>
          </cell>
          <cell r="C11" t="str">
            <v>BOSS-5技能版</v>
          </cell>
          <cell r="D11" t="str">
            <v>male</v>
          </cell>
          <cell r="E11">
            <v>3</v>
          </cell>
          <cell r="F11" t="str">
            <v>mag</v>
          </cell>
          <cell r="G11" t="str">
            <v>order</v>
          </cell>
          <cell r="H11" t="str">
            <v>healer.velen</v>
          </cell>
          <cell r="I11">
            <v>11760101</v>
          </cell>
          <cell r="J11">
            <v>11760102</v>
          </cell>
          <cell r="K11">
            <v>11760103</v>
          </cell>
          <cell r="L11">
            <v>11999519</v>
          </cell>
          <cell r="M11">
            <v>11999540</v>
          </cell>
          <cell r="N11" t="str">
            <v>cenarius_boss</v>
          </cell>
        </row>
        <row r="12">
          <cell r="A12" t="str">
            <v>蜘蛛网</v>
          </cell>
          <cell r="B12" t="str">
            <v>无对应英雄</v>
          </cell>
          <cell r="C12" t="str">
            <v>统一模板</v>
          </cell>
          <cell r="D12" t="str">
            <v>male</v>
          </cell>
          <cell r="E12">
            <v>2</v>
          </cell>
          <cell r="F12" t="str">
            <v>phy</v>
          </cell>
          <cell r="G12" t="str">
            <v>order</v>
          </cell>
          <cell r="H12" t="str">
            <v>misc.1skill_nomove</v>
          </cell>
          <cell r="I12">
            <v>11999007</v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>cobweb</v>
          </cell>
        </row>
        <row r="13">
          <cell r="A13" t="str">
            <v>魔化猩猩</v>
          </cell>
          <cell r="B13" t="str">
            <v>无对应英雄</v>
          </cell>
          <cell r="C13" t="str">
            <v>统一模板</v>
          </cell>
          <cell r="D13" t="str">
            <v>male</v>
          </cell>
          <cell r="E13">
            <v>1</v>
          </cell>
          <cell r="F13" t="str">
            <v>phy</v>
          </cell>
          <cell r="G13" t="str">
            <v>chaos</v>
          </cell>
          <cell r="H13" t="str">
            <v>misc.5skills</v>
          </cell>
          <cell r="I13">
            <v>11999022</v>
          </cell>
          <cell r="J13">
            <v>11999023</v>
          </cell>
          <cell r="K13" t="str">
            <v/>
          </cell>
          <cell r="L13" t="str">
            <v/>
          </cell>
          <cell r="M13" t="str">
            <v/>
          </cell>
          <cell r="N13" t="str">
            <v>demon_gorilla</v>
          </cell>
        </row>
        <row r="14">
          <cell r="A14" t="str">
            <v>亡灵传送门</v>
          </cell>
          <cell r="B14" t="str">
            <v>无对应英雄</v>
          </cell>
          <cell r="C14" t="str">
            <v>无技能</v>
          </cell>
          <cell r="D14" t="str">
            <v>male</v>
          </cell>
          <cell r="E14">
            <v>2</v>
          </cell>
          <cell r="F14" t="str">
            <v>mix</v>
          </cell>
          <cell r="G14" t="str">
            <v>order</v>
          </cell>
          <cell r="H14" t="str">
            <v>misc.entity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>devils_door</v>
          </cell>
        </row>
        <row r="15">
          <cell r="A15" t="str">
            <v>亡灵传送门反面</v>
          </cell>
          <cell r="B15" t="str">
            <v>无对应英雄</v>
          </cell>
          <cell r="C15" t="str">
            <v>无技能</v>
          </cell>
          <cell r="D15" t="str">
            <v>male</v>
          </cell>
          <cell r="E15">
            <v>2</v>
          </cell>
          <cell r="F15" t="str">
            <v>mix</v>
          </cell>
          <cell r="G15" t="str">
            <v>order</v>
          </cell>
          <cell r="H15" t="str">
            <v>misc.entity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>devils_door_back</v>
          </cell>
        </row>
        <row r="16">
          <cell r="A16" t="str">
            <v>传送门</v>
          </cell>
          <cell r="B16" t="str">
            <v>无对应英雄</v>
          </cell>
          <cell r="C16" t="str">
            <v>无技能</v>
          </cell>
          <cell r="D16" t="str">
            <v>male</v>
          </cell>
          <cell r="E16">
            <v>2</v>
          </cell>
          <cell r="F16" t="str">
            <v>mix</v>
          </cell>
          <cell r="G16" t="str">
            <v>order</v>
          </cell>
          <cell r="H16" t="str">
            <v>misc.entity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>devils_door_new</v>
          </cell>
        </row>
        <row r="17">
          <cell r="A17" t="str">
            <v>龙晶</v>
          </cell>
          <cell r="B17" t="str">
            <v>无对应英雄</v>
          </cell>
          <cell r="C17" t="str">
            <v>无技能</v>
          </cell>
          <cell r="D17" t="str">
            <v>male</v>
          </cell>
          <cell r="E17">
            <v>2</v>
          </cell>
          <cell r="F17" t="str">
            <v>mag</v>
          </cell>
          <cell r="G17" t="str">
            <v>order</v>
          </cell>
          <cell r="H17" t="str">
            <v>misc.entity</v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>dragon_jingta</v>
          </cell>
        </row>
        <row r="18">
          <cell r="A18" t="str">
            <v>格斗小子</v>
          </cell>
          <cell r="B18" t="str">
            <v>格斗小子</v>
          </cell>
          <cell r="C18" t="str">
            <v>技能同英雄，低冷却</v>
          </cell>
          <cell r="D18" t="str">
            <v>male</v>
          </cell>
          <cell r="E18">
            <v>2</v>
          </cell>
          <cell r="F18" t="str">
            <v>phy</v>
          </cell>
          <cell r="G18" t="str">
            <v>alliance</v>
          </cell>
          <cell r="H18" t="str">
            <v>misc.5skills_no_random</v>
          </cell>
          <cell r="I18">
            <v>11780101</v>
          </cell>
          <cell r="J18">
            <v>11780102</v>
          </cell>
          <cell r="K18" t="str">
            <v/>
          </cell>
          <cell r="L18" t="str">
            <v/>
          </cell>
          <cell r="M18" t="str">
            <v/>
          </cell>
          <cell r="N18" t="str">
            <v>dragon_shaoxia</v>
          </cell>
        </row>
        <row r="19">
          <cell r="A19" t="str">
            <v>火焰术士-小怪</v>
          </cell>
          <cell r="B19" t="str">
            <v>火焰术士</v>
          </cell>
          <cell r="C19" t="str">
            <v>大招加引导版，加酒利用</v>
          </cell>
          <cell r="D19" t="str">
            <v>female</v>
          </cell>
          <cell r="E19">
            <v>3</v>
          </cell>
          <cell r="F19" t="str">
            <v>mag</v>
          </cell>
          <cell r="G19" t="str">
            <v>alliance</v>
          </cell>
          <cell r="H19" t="str">
            <v>misc.5skills</v>
          </cell>
          <cell r="I19">
            <v>11980401</v>
          </cell>
          <cell r="J19">
            <v>11980402</v>
          </cell>
          <cell r="K19">
            <v>11999535</v>
          </cell>
          <cell r="L19" t="str">
            <v/>
          </cell>
          <cell r="M19" t="str">
            <v/>
          </cell>
          <cell r="N19" t="str">
            <v>flame_npc</v>
          </cell>
        </row>
        <row r="20">
          <cell r="A20" t="str">
            <v>火舌图腾</v>
          </cell>
          <cell r="B20" t="str">
            <v>无对应英雄</v>
          </cell>
          <cell r="C20" t="str">
            <v>统一模板，爆发一下全体大量伤害，然后消失</v>
          </cell>
          <cell r="D20" t="str">
            <v>male</v>
          </cell>
          <cell r="E20">
            <v>3</v>
          </cell>
          <cell r="F20" t="str">
            <v>mix</v>
          </cell>
          <cell r="G20" t="str">
            <v>order</v>
          </cell>
          <cell r="H20" t="str">
            <v>misc.1skill_nomove</v>
          </cell>
          <cell r="I20">
            <v>11996003</v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>flametongue_totem</v>
          </cell>
        </row>
        <row r="21">
          <cell r="A21" t="str">
            <v>哥布林亲王BOSS</v>
          </cell>
          <cell r="B21" t="str">
            <v>哥布林亲王</v>
          </cell>
          <cell r="C21" t="str">
            <v>统一模板，boss</v>
          </cell>
          <cell r="D21" t="str">
            <v>male</v>
          </cell>
          <cell r="E21">
            <v>3</v>
          </cell>
          <cell r="F21" t="str">
            <v>mag</v>
          </cell>
          <cell r="G21" t="str">
            <v>horde</v>
          </cell>
          <cell r="H21" t="str">
            <v>range.gallywix</v>
          </cell>
          <cell r="I21">
            <v>11860401</v>
          </cell>
          <cell r="J21">
            <v>11860402</v>
          </cell>
          <cell r="K21">
            <v>11860403</v>
          </cell>
          <cell r="L21" t="str">
            <v/>
          </cell>
          <cell r="M21" t="str">
            <v/>
          </cell>
          <cell r="N21" t="str">
            <v>gallywix_boss</v>
          </cell>
        </row>
        <row r="22">
          <cell r="A22" t="str">
            <v>哥布林亲王无技能</v>
          </cell>
          <cell r="B22" t="str">
            <v>哥布林亲王</v>
          </cell>
          <cell r="C22" t="str">
            <v>无技能版，只会逃跑</v>
          </cell>
          <cell r="D22" t="str">
            <v>male</v>
          </cell>
          <cell r="E22">
            <v>3</v>
          </cell>
          <cell r="F22" t="str">
            <v>phy</v>
          </cell>
          <cell r="G22" t="str">
            <v>horde</v>
          </cell>
          <cell r="H22" t="str">
            <v>misc.treasure_goblin</v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>gallywix_boss</v>
          </cell>
        </row>
        <row r="23">
          <cell r="A23" t="str">
            <v>哥布林亲王(夺宝)</v>
          </cell>
          <cell r="B23" t="str">
            <v>哥布林亲王</v>
          </cell>
          <cell r="C23" t="str">
            <v>夺宝奇兵专用，无技能版，只会逃跑</v>
          </cell>
          <cell r="D23" t="str">
            <v>male</v>
          </cell>
          <cell r="E23">
            <v>3</v>
          </cell>
          <cell r="F23" t="str">
            <v>phy</v>
          </cell>
          <cell r="G23" t="str">
            <v>horde</v>
          </cell>
          <cell r="H23" t="str">
            <v>misc.treasure6</v>
          </cell>
          <cell r="N23" t="str">
            <v>gallywix_boss</v>
          </cell>
        </row>
        <row r="24">
          <cell r="A24" t="str">
            <v>丛林之门</v>
          </cell>
          <cell r="B24" t="str">
            <v>无对应英雄</v>
          </cell>
          <cell r="C24" t="str">
            <v>无技能</v>
          </cell>
          <cell r="D24" t="str">
            <v>male</v>
          </cell>
          <cell r="E24">
            <v>2</v>
          </cell>
          <cell r="F24" t="str">
            <v>mix</v>
          </cell>
          <cell r="G24" t="str">
            <v>order</v>
          </cell>
          <cell r="H24" t="str">
            <v>misc.entity</v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>gate_flipx</v>
          </cell>
        </row>
        <row r="25">
          <cell r="A25" t="str">
            <v>地精奴隶</v>
          </cell>
          <cell r="B25" t="str">
            <v>无对应英雄</v>
          </cell>
          <cell r="C25" t="str">
            <v>统一模板</v>
          </cell>
          <cell r="D25" t="str">
            <v>male</v>
          </cell>
          <cell r="E25">
            <v>3</v>
          </cell>
          <cell r="F25" t="str">
            <v>phy</v>
          </cell>
          <cell r="G25" t="str">
            <v>horde</v>
          </cell>
          <cell r="H25" t="str">
            <v>misc.5skills</v>
          </cell>
          <cell r="I25">
            <v>11999024</v>
          </cell>
          <cell r="J25">
            <v>11999025</v>
          </cell>
          <cell r="K25" t="str">
            <v/>
          </cell>
          <cell r="L25" t="str">
            <v/>
          </cell>
          <cell r="M25" t="str">
            <v/>
          </cell>
          <cell r="N25" t="str">
            <v>goblin_slaves</v>
          </cell>
        </row>
        <row r="26">
          <cell r="A26" t="str">
            <v>嗜血狼人BOSS</v>
          </cell>
          <cell r="B26" t="str">
            <v>嗜血狼人</v>
          </cell>
          <cell r="C26" t="str">
            <v>BOSS4技能版</v>
          </cell>
          <cell r="D26" t="str">
            <v>male</v>
          </cell>
          <cell r="E26">
            <v>2</v>
          </cell>
          <cell r="F26" t="str">
            <v>mag</v>
          </cell>
          <cell r="G26" t="str">
            <v>horde</v>
          </cell>
          <cell r="H26" t="str">
            <v>melee.greymane</v>
          </cell>
          <cell r="I26">
            <v>11960501</v>
          </cell>
          <cell r="J26">
            <v>11960502</v>
          </cell>
          <cell r="K26">
            <v>11960503</v>
          </cell>
          <cell r="L26">
            <v>11960504</v>
          </cell>
          <cell r="M26" t="str">
            <v/>
          </cell>
          <cell r="N26" t="str">
            <v>greymane_boss</v>
          </cell>
        </row>
        <row r="27">
          <cell r="A27" t="str">
            <v>地狱咆哮BOSS</v>
          </cell>
          <cell r="B27" t="str">
            <v>地狱咆哮</v>
          </cell>
          <cell r="C27" t="str">
            <v>BOSS版，多重镜像</v>
          </cell>
          <cell r="D27" t="str">
            <v>male</v>
          </cell>
          <cell r="E27">
            <v>2</v>
          </cell>
          <cell r="F27" t="str">
            <v>mag</v>
          </cell>
          <cell r="G27" t="str">
            <v>horde</v>
          </cell>
          <cell r="H27" t="str">
            <v>melee.grom</v>
          </cell>
          <cell r="I27">
            <v>11860201</v>
          </cell>
          <cell r="J27">
            <v>11999531</v>
          </cell>
          <cell r="K27">
            <v>11999534</v>
          </cell>
          <cell r="L27">
            <v>11860204</v>
          </cell>
          <cell r="M27" t="str">
            <v/>
          </cell>
          <cell r="N27" t="str">
            <v>grom</v>
          </cell>
        </row>
        <row r="28">
          <cell r="A28" t="str">
            <v>地狱咆哮（剧1-5）</v>
          </cell>
          <cell r="B28" t="str">
            <v>地狱咆哮</v>
          </cell>
          <cell r="C28" t="str">
            <v>1~5演示的牛逼英雄，低CD</v>
          </cell>
          <cell r="D28" t="str">
            <v>male</v>
          </cell>
          <cell r="E28">
            <v>2</v>
          </cell>
          <cell r="F28" t="str">
            <v>phy</v>
          </cell>
          <cell r="G28" t="str">
            <v>horde</v>
          </cell>
          <cell r="H28" t="str">
            <v>melee.grom</v>
          </cell>
          <cell r="I28">
            <v>11860201</v>
          </cell>
          <cell r="J28">
            <v>11860202</v>
          </cell>
          <cell r="K28">
            <v>11999534</v>
          </cell>
          <cell r="L28">
            <v>11999032</v>
          </cell>
          <cell r="M28" t="str">
            <v/>
          </cell>
          <cell r="N28" t="str">
            <v>grom_1-5</v>
          </cell>
        </row>
        <row r="29">
          <cell r="A29" t="str">
            <v>神牧师</v>
          </cell>
          <cell r="B29" t="str">
            <v>无对应英雄</v>
          </cell>
          <cell r="C29" t="str">
            <v>统一模板</v>
          </cell>
          <cell r="D29" t="str">
            <v>male</v>
          </cell>
          <cell r="E29">
            <v>4</v>
          </cell>
          <cell r="F29" t="str">
            <v>mag</v>
          </cell>
          <cell r="G29" t="str">
            <v>alliance</v>
          </cell>
          <cell r="H29" t="str">
            <v>misc.5skills_friendly_ratio</v>
          </cell>
          <cell r="I29">
            <v>11980501</v>
          </cell>
          <cell r="J29">
            <v>11980502</v>
          </cell>
          <cell r="K29" t="str">
            <v/>
          </cell>
          <cell r="L29" t="str">
            <v/>
          </cell>
          <cell r="M29" t="str">
            <v/>
          </cell>
          <cell r="N29" t="str">
            <v>holy_priest_npc</v>
          </cell>
        </row>
        <row r="30">
          <cell r="A30" t="str">
            <v>神牧师（剧1-0）</v>
          </cell>
          <cell r="B30" t="str">
            <v>无对应英雄</v>
          </cell>
          <cell r="C30" t="str">
            <v>初始新手关3技能版</v>
          </cell>
          <cell r="D30" t="str">
            <v>male</v>
          </cell>
          <cell r="E30">
            <v>4</v>
          </cell>
          <cell r="F30" t="str">
            <v>phy</v>
          </cell>
          <cell r="G30" t="str">
            <v>alliance</v>
          </cell>
          <cell r="H30" t="str">
            <v>healer.holy_priest</v>
          </cell>
          <cell r="I30">
            <v>11999501</v>
          </cell>
          <cell r="J30">
            <v>11999502</v>
          </cell>
          <cell r="K30">
            <v>11999503</v>
          </cell>
          <cell r="L30" t="str">
            <v/>
          </cell>
          <cell r="M30" t="str">
            <v/>
          </cell>
          <cell r="N30" t="str">
            <v>holy_priest_new</v>
          </cell>
        </row>
        <row r="31">
          <cell r="A31" t="str">
            <v>召唤图腾</v>
          </cell>
          <cell r="B31" t="str">
            <v>无对应英雄</v>
          </cell>
          <cell r="C31" t="str">
            <v>统一模板</v>
          </cell>
          <cell r="D31" t="str">
            <v>male</v>
          </cell>
          <cell r="E31">
            <v>2</v>
          </cell>
          <cell r="F31" t="str">
            <v>mix</v>
          </cell>
          <cell r="G31" t="str">
            <v>order</v>
          </cell>
          <cell r="H31" t="str">
            <v>misc.entity</v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>ice_cake</v>
          </cell>
        </row>
        <row r="32">
          <cell r="A32" t="str">
            <v>冰冻图腾</v>
          </cell>
          <cell r="B32" t="str">
            <v>无对应英雄</v>
          </cell>
          <cell r="C32" t="str">
            <v>统一模板，爆发一下全体冰冻，然后消失</v>
          </cell>
          <cell r="D32" t="str">
            <v>male</v>
          </cell>
          <cell r="E32">
            <v>2</v>
          </cell>
          <cell r="F32" t="str">
            <v>mix</v>
          </cell>
          <cell r="G32" t="str">
            <v>order</v>
          </cell>
          <cell r="H32" t="str">
            <v>misc.1skill_nomove</v>
          </cell>
          <cell r="I32">
            <v>11996004</v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>ice_totem</v>
          </cell>
        </row>
        <row r="33">
          <cell r="A33" t="str">
            <v>火魔</v>
          </cell>
          <cell r="B33" t="str">
            <v>无对应英雄</v>
          </cell>
          <cell r="C33" t="str">
            <v>统一模板</v>
          </cell>
          <cell r="D33" t="str">
            <v>male</v>
          </cell>
          <cell r="E33">
            <v>2</v>
          </cell>
          <cell r="F33" t="str">
            <v>phy</v>
          </cell>
          <cell r="G33" t="str">
            <v>chaos</v>
          </cell>
          <cell r="H33" t="str">
            <v>misc.5skills</v>
          </cell>
          <cell r="I33">
            <v>11999017</v>
          </cell>
          <cell r="J33">
            <v>11999039</v>
          </cell>
          <cell r="K33" t="str">
            <v/>
          </cell>
          <cell r="L33" t="str">
            <v/>
          </cell>
          <cell r="M33" t="str">
            <v/>
          </cell>
          <cell r="N33" t="str">
            <v>inferno</v>
          </cell>
        </row>
        <row r="34">
          <cell r="A34" t="str">
            <v>魔煞BOSS</v>
          </cell>
          <cell r="B34" t="str">
            <v>无对应英雄</v>
          </cell>
          <cell r="C34" t="str">
            <v>统一BOSS模板</v>
          </cell>
          <cell r="D34" t="str">
            <v>male</v>
          </cell>
          <cell r="E34">
            <v>3</v>
          </cell>
          <cell r="F34" t="str">
            <v>mag</v>
          </cell>
          <cell r="G34" t="str">
            <v>chaos</v>
          </cell>
          <cell r="H34" t="str">
            <v>range.kelthuzad</v>
          </cell>
          <cell r="I34">
            <v>11660201</v>
          </cell>
          <cell r="J34">
            <v>11660202</v>
          </cell>
          <cell r="K34">
            <v>11999506</v>
          </cell>
          <cell r="L34">
            <v>11999504</v>
          </cell>
          <cell r="M34" t="str">
            <v/>
          </cell>
          <cell r="N34" t="str">
            <v>kelthuzad</v>
          </cell>
        </row>
        <row r="35">
          <cell r="A35" t="str">
            <v>德古拉BOSS</v>
          </cell>
          <cell r="B35" t="str">
            <v>德古拉</v>
          </cell>
          <cell r="C35" t="str">
            <v>统一BOSS模板</v>
          </cell>
          <cell r="D35" t="str">
            <v>male</v>
          </cell>
          <cell r="E35">
            <v>2</v>
          </cell>
          <cell r="F35" t="str">
            <v>mag</v>
          </cell>
          <cell r="G35" t="str">
            <v>chaos</v>
          </cell>
          <cell r="H35" t="str">
            <v>misc.5skills_is_enemy_there</v>
          </cell>
          <cell r="I35">
            <v>11660401</v>
          </cell>
          <cell r="J35">
            <v>11660402</v>
          </cell>
          <cell r="K35">
            <v>11660403</v>
          </cell>
          <cell r="L35">
            <v>11660404</v>
          </cell>
          <cell r="M35" t="str">
            <v/>
          </cell>
          <cell r="N35" t="str">
            <v>kil_jaeden</v>
          </cell>
        </row>
        <row r="36">
          <cell r="A36" t="str">
            <v>德古拉（剧1-0）</v>
          </cell>
          <cell r="B36" t="str">
            <v>德古拉</v>
          </cell>
          <cell r="C36" t="str">
            <v>初始新手关，高HP，出场冷却减少80%，技能顺序释放</v>
          </cell>
          <cell r="D36" t="str">
            <v>male</v>
          </cell>
          <cell r="E36">
            <v>2</v>
          </cell>
          <cell r="F36" t="str">
            <v>mag</v>
          </cell>
          <cell r="G36" t="str">
            <v>chaos</v>
          </cell>
          <cell r="H36" t="str">
            <v>misc.5skills_no_random</v>
          </cell>
          <cell r="I36">
            <v>11660401</v>
          </cell>
          <cell r="J36">
            <v>11660402</v>
          </cell>
          <cell r="K36">
            <v>11660403</v>
          </cell>
          <cell r="L36">
            <v>11999035</v>
          </cell>
          <cell r="M36">
            <v>11999031</v>
          </cell>
          <cell r="N36" t="str">
            <v>kil_jaeden_boss</v>
          </cell>
        </row>
        <row r="37">
          <cell r="A37" t="str">
            <v>死亡骑士BOSS</v>
          </cell>
          <cell r="B37" t="str">
            <v>死亡骑士</v>
          </cell>
          <cell r="C37" t="str">
            <v>统一BOSS模板</v>
          </cell>
          <cell r="D37" t="str">
            <v>male</v>
          </cell>
          <cell r="E37">
            <v>1</v>
          </cell>
          <cell r="F37" t="str">
            <v>mag</v>
          </cell>
          <cell r="G37" t="str">
            <v>chaos</v>
          </cell>
          <cell r="H37" t="str">
            <v>melee.knight_rider</v>
          </cell>
          <cell r="I37">
            <v>11660301</v>
          </cell>
          <cell r="J37">
            <v>11660302</v>
          </cell>
          <cell r="K37">
            <v>11660303</v>
          </cell>
          <cell r="L37">
            <v>11660304</v>
          </cell>
          <cell r="M37" t="str">
            <v/>
          </cell>
          <cell r="N37" t="str">
            <v>lich_king</v>
          </cell>
        </row>
        <row r="38">
          <cell r="A38" t="str">
            <v>暗翼统领</v>
          </cell>
          <cell r="B38" t="str">
            <v>无对应英雄</v>
          </cell>
          <cell r="C38" t="str">
            <v>统一BOSS模板</v>
          </cell>
          <cell r="D38" t="str">
            <v>male</v>
          </cell>
          <cell r="E38">
            <v>2</v>
          </cell>
          <cell r="F38" t="str">
            <v>mag</v>
          </cell>
          <cell r="G38" t="str">
            <v>chaos</v>
          </cell>
          <cell r="H38" t="str">
            <v>misc.5skills_target_is_valid</v>
          </cell>
          <cell r="I38">
            <v>11860501</v>
          </cell>
          <cell r="J38">
            <v>11860502</v>
          </cell>
          <cell r="K38">
            <v>11860503</v>
          </cell>
          <cell r="L38">
            <v>11999517</v>
          </cell>
          <cell r="M38" t="str">
            <v/>
          </cell>
          <cell r="N38" t="str">
            <v>lohsemartheron</v>
          </cell>
        </row>
        <row r="39">
          <cell r="A39" t="str">
            <v>骷髅战士</v>
          </cell>
          <cell r="B39" t="str">
            <v>无对应英雄</v>
          </cell>
          <cell r="C39" t="str">
            <v>统一模板</v>
          </cell>
          <cell r="D39" t="str">
            <v>male</v>
          </cell>
          <cell r="E39">
            <v>1</v>
          </cell>
          <cell r="F39" t="str">
            <v>phy</v>
          </cell>
          <cell r="G39" t="str">
            <v>chaos</v>
          </cell>
          <cell r="H39" t="str">
            <v>misc.5skills</v>
          </cell>
          <cell r="I39">
            <v>11999011</v>
          </cell>
          <cell r="J39">
            <v>11999012</v>
          </cell>
          <cell r="K39" t="str">
            <v/>
          </cell>
          <cell r="L39" t="str">
            <v/>
          </cell>
          <cell r="M39" t="str">
            <v/>
          </cell>
          <cell r="N39" t="str">
            <v>medievil</v>
          </cell>
        </row>
        <row r="40">
          <cell r="A40" t="str">
            <v>骷髅战士（冰标记）</v>
          </cell>
          <cell r="B40" t="str">
            <v>无对应英雄</v>
          </cell>
          <cell r="C40" t="str">
            <v>剧情关卡专用，增加冰标记</v>
          </cell>
          <cell r="D40" t="str">
            <v>male</v>
          </cell>
          <cell r="E40">
            <v>1</v>
          </cell>
          <cell r="F40" t="str">
            <v>phy</v>
          </cell>
          <cell r="G40" t="str">
            <v>chaos</v>
          </cell>
          <cell r="H40" t="str">
            <v>misc.5skills</v>
          </cell>
          <cell r="I40">
            <v>11999000</v>
          </cell>
          <cell r="J40">
            <v>11999012</v>
          </cell>
          <cell r="K40" t="str">
            <v/>
          </cell>
          <cell r="L40" t="str">
            <v/>
          </cell>
          <cell r="M40" t="str">
            <v/>
          </cell>
          <cell r="N40" t="str">
            <v>medievil</v>
          </cell>
        </row>
        <row r="41">
          <cell r="A41" t="str">
            <v>骷髅射手（章1-0）</v>
          </cell>
          <cell r="B41" t="str">
            <v>骷髅射手</v>
          </cell>
          <cell r="C41" t="str">
            <v>初始新手关，没技能</v>
          </cell>
          <cell r="D41" t="str">
            <v>male</v>
          </cell>
          <cell r="E41">
            <v>4</v>
          </cell>
          <cell r="F41" t="str">
            <v>phy</v>
          </cell>
          <cell r="G41" t="str">
            <v>horde</v>
          </cell>
          <cell r="H41" t="str">
            <v>misc.5skills</v>
          </cell>
          <cell r="I41">
            <v>11690101</v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  <cell r="N41" t="str">
            <v>skeleton_archer_npc</v>
          </cell>
        </row>
        <row r="42">
          <cell r="A42" t="str">
            <v>骷髅射手（冰）</v>
          </cell>
          <cell r="B42" t="str">
            <v>骷髅射手</v>
          </cell>
          <cell r="C42" t="str">
            <v>剧情关卡专用，增加冰利用</v>
          </cell>
          <cell r="D42" t="str">
            <v>male</v>
          </cell>
          <cell r="E42">
            <v>3</v>
          </cell>
          <cell r="F42" t="str">
            <v>phy</v>
          </cell>
          <cell r="G42" t="str">
            <v>horde</v>
          </cell>
          <cell r="H42" t="str">
            <v>misc.5skills</v>
          </cell>
          <cell r="I42">
            <v>11690101</v>
          </cell>
          <cell r="J42">
            <v>11690103</v>
          </cell>
          <cell r="K42" t="str">
            <v/>
          </cell>
          <cell r="L42" t="str">
            <v/>
          </cell>
          <cell r="M42" t="str">
            <v/>
          </cell>
          <cell r="N42" t="str">
            <v>skeleton_archer_npc</v>
          </cell>
        </row>
        <row r="43">
          <cell r="A43" t="str">
            <v>骷髅射手</v>
          </cell>
          <cell r="B43" t="str">
            <v>骷髅射手</v>
          </cell>
          <cell r="C43" t="str">
            <v>统一模板</v>
          </cell>
          <cell r="D43" t="str">
            <v>male</v>
          </cell>
          <cell r="E43">
            <v>3</v>
          </cell>
          <cell r="F43" t="str">
            <v>phy</v>
          </cell>
          <cell r="G43" t="str">
            <v>horde</v>
          </cell>
          <cell r="H43" t="str">
            <v>misc.5skills</v>
          </cell>
          <cell r="I43">
            <v>11690101</v>
          </cell>
          <cell r="J43">
            <v>11690102</v>
          </cell>
          <cell r="K43" t="str">
            <v/>
          </cell>
          <cell r="L43" t="str">
            <v/>
          </cell>
          <cell r="M43" t="str">
            <v/>
          </cell>
          <cell r="N43" t="str">
            <v>skeleton_archer_npc</v>
          </cell>
        </row>
        <row r="44">
          <cell r="A44" t="str">
            <v>骷髅法师</v>
          </cell>
          <cell r="B44" t="str">
            <v>骷髅法师</v>
          </cell>
          <cell r="C44" t="str">
            <v>统一模板</v>
          </cell>
          <cell r="D44" t="str">
            <v>male</v>
          </cell>
          <cell r="E44">
            <v>4</v>
          </cell>
          <cell r="F44" t="str">
            <v>phy</v>
          </cell>
          <cell r="G44" t="str">
            <v>horde</v>
          </cell>
          <cell r="H44" t="str">
            <v>healer.blood_priest</v>
          </cell>
          <cell r="I44">
            <v>11999015</v>
          </cell>
          <cell r="J44">
            <v>11999016</v>
          </cell>
          <cell r="K44" t="str">
            <v/>
          </cell>
          <cell r="L44" t="str">
            <v/>
          </cell>
          <cell r="M44" t="str">
            <v/>
          </cell>
          <cell r="N44" t="str">
            <v>skeleton_mage</v>
          </cell>
        </row>
        <row r="45">
          <cell r="A45" t="str">
            <v>大工匠（剧1-0）</v>
          </cell>
          <cell r="B45" t="str">
            <v>无对应英雄</v>
          </cell>
          <cell r="C45" t="str">
            <v>初始新手关，技能顺序释放</v>
          </cell>
          <cell r="D45" t="str">
            <v>male</v>
          </cell>
          <cell r="E45">
            <v>3</v>
          </cell>
          <cell r="F45" t="str">
            <v>mag</v>
          </cell>
          <cell r="G45" t="str">
            <v>horde</v>
          </cell>
          <cell r="H45" t="str">
            <v>misc.5skills_no_random</v>
          </cell>
          <cell r="I45">
            <v>11960401</v>
          </cell>
          <cell r="J45">
            <v>11999005</v>
          </cell>
          <cell r="K45" t="str">
            <v/>
          </cell>
          <cell r="L45" t="str">
            <v/>
          </cell>
          <cell r="M45" t="str">
            <v/>
          </cell>
          <cell r="N45" t="str">
            <v>little_devil</v>
          </cell>
        </row>
        <row r="46">
          <cell r="A46" t="str">
            <v>小叮当</v>
          </cell>
          <cell r="B46" t="str">
            <v>小叮当</v>
          </cell>
          <cell r="C46" t="str">
            <v>同英雄技能（临时资源需替换正式的）</v>
          </cell>
          <cell r="D46" t="str">
            <v>female</v>
          </cell>
          <cell r="E46">
            <v>3</v>
          </cell>
          <cell r="F46" t="str">
            <v>phy</v>
          </cell>
          <cell r="G46" t="str">
            <v>alliance</v>
          </cell>
          <cell r="H46" t="str">
            <v>misc.5skills</v>
          </cell>
          <cell r="I46">
            <v>11960401</v>
          </cell>
          <cell r="J46">
            <v>11960402</v>
          </cell>
          <cell r="K46">
            <v>11960403</v>
          </cell>
          <cell r="L46">
            <v>11960404</v>
          </cell>
          <cell r="M46" t="str">
            <v/>
          </cell>
          <cell r="N46" t="str">
            <v>mekkatorque</v>
          </cell>
        </row>
        <row r="47">
          <cell r="A47" t="str">
            <v>大工匠BOSS</v>
          </cell>
          <cell r="B47" t="str">
            <v>无对应英雄</v>
          </cell>
          <cell r="C47" t="str">
            <v>统一BOSS模板</v>
          </cell>
          <cell r="D47" t="str">
            <v>male</v>
          </cell>
          <cell r="E47">
            <v>3</v>
          </cell>
          <cell r="F47" t="str">
            <v>mag</v>
          </cell>
          <cell r="G47" t="str">
            <v>alliance</v>
          </cell>
          <cell r="H47" t="str">
            <v>misc.5skills</v>
          </cell>
          <cell r="I47">
            <v>11960401</v>
          </cell>
          <cell r="J47">
            <v>11960403</v>
          </cell>
          <cell r="K47">
            <v>11999509</v>
          </cell>
          <cell r="L47">
            <v>11999527</v>
          </cell>
          <cell r="M47" t="str">
            <v/>
          </cell>
          <cell r="N47" t="str">
            <v>mekkatorque_boss</v>
          </cell>
        </row>
        <row r="48">
          <cell r="A48" t="str">
            <v>宝箱</v>
          </cell>
          <cell r="B48" t="str">
            <v>无对应英雄</v>
          </cell>
          <cell r="C48" t="str">
            <v>统一模板</v>
          </cell>
          <cell r="D48" t="str">
            <v>male</v>
          </cell>
          <cell r="E48">
            <v>2</v>
          </cell>
          <cell r="F48" t="str">
            <v>phy</v>
          </cell>
          <cell r="G48" t="str">
            <v>order</v>
          </cell>
          <cell r="H48" t="str">
            <v>misc.entity</v>
          </cell>
          <cell r="N48" t="str">
            <v>treasure</v>
          </cell>
        </row>
        <row r="49">
          <cell r="A49" t="str">
            <v>宝箱怪</v>
          </cell>
          <cell r="B49" t="str">
            <v>无对应英雄</v>
          </cell>
          <cell r="C49" t="str">
            <v>伪装成宝箱的怪物、统一模板</v>
          </cell>
          <cell r="D49" t="str">
            <v>male</v>
          </cell>
          <cell r="E49">
            <v>2</v>
          </cell>
          <cell r="F49" t="str">
            <v>phy</v>
          </cell>
          <cell r="G49" t="str">
            <v>order</v>
          </cell>
          <cell r="H49" t="str">
            <v>misc.mimic</v>
          </cell>
          <cell r="I49">
            <v>11999009</v>
          </cell>
          <cell r="N49" t="str">
            <v>treasure</v>
          </cell>
        </row>
        <row r="50">
          <cell r="A50" t="str">
            <v>木宝箱</v>
          </cell>
          <cell r="B50" t="str">
            <v>无对应英雄</v>
          </cell>
          <cell r="C50" t="str">
            <v>统一模板</v>
          </cell>
          <cell r="D50" t="str">
            <v>male</v>
          </cell>
          <cell r="E50">
            <v>2</v>
          </cell>
          <cell r="F50" t="str">
            <v>phy</v>
          </cell>
          <cell r="G50" t="str">
            <v>order</v>
          </cell>
          <cell r="H50" t="str">
            <v>misc.entity</v>
          </cell>
          <cell r="N50" t="str">
            <v>treasure</v>
          </cell>
        </row>
        <row r="51">
          <cell r="A51" t="str">
            <v>银宝箱</v>
          </cell>
          <cell r="B51" t="str">
            <v>无对应英雄</v>
          </cell>
          <cell r="C51" t="str">
            <v>统一模板</v>
          </cell>
          <cell r="D51" t="str">
            <v>male</v>
          </cell>
          <cell r="E51">
            <v>2</v>
          </cell>
          <cell r="F51" t="str">
            <v>phy</v>
          </cell>
          <cell r="G51" t="str">
            <v>order</v>
          </cell>
          <cell r="H51" t="str">
            <v>misc.entity</v>
          </cell>
          <cell r="N51" t="str">
            <v xml:space="preserve">treasure_silver </v>
          </cell>
        </row>
        <row r="52">
          <cell r="A52" t="str">
            <v>金宝箱</v>
          </cell>
          <cell r="B52" t="str">
            <v>无对应英雄</v>
          </cell>
          <cell r="C52" t="str">
            <v>统一模板</v>
          </cell>
          <cell r="D52" t="str">
            <v>male</v>
          </cell>
          <cell r="E52">
            <v>2</v>
          </cell>
          <cell r="F52" t="str">
            <v>mag</v>
          </cell>
          <cell r="G52" t="str">
            <v>order</v>
          </cell>
          <cell r="H52" t="str">
            <v>misc.entity</v>
          </cell>
          <cell r="N52" t="str">
            <v>treasure_gold</v>
          </cell>
        </row>
        <row r="53">
          <cell r="A53" t="str">
            <v>木宝箱怪</v>
          </cell>
          <cell r="B53" t="str">
            <v>无对应英雄</v>
          </cell>
          <cell r="C53" t="str">
            <v>统一模板</v>
          </cell>
          <cell r="D53" t="str">
            <v>male</v>
          </cell>
          <cell r="E53">
            <v>2</v>
          </cell>
          <cell r="F53" t="str">
            <v>phy</v>
          </cell>
          <cell r="G53" t="str">
            <v>order</v>
          </cell>
          <cell r="H53" t="str">
            <v>misc.1skill_wander</v>
          </cell>
          <cell r="I53">
            <v>11999009</v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>mimic</v>
          </cell>
        </row>
        <row r="54">
          <cell r="A54" t="str">
            <v>银宝箱怪</v>
          </cell>
          <cell r="B54" t="str">
            <v>无对应英雄</v>
          </cell>
          <cell r="C54" t="str">
            <v>统一模板</v>
          </cell>
          <cell r="D54" t="str">
            <v>male</v>
          </cell>
          <cell r="E54">
            <v>2</v>
          </cell>
          <cell r="F54" t="str">
            <v>phy</v>
          </cell>
          <cell r="G54" t="str">
            <v>order</v>
          </cell>
          <cell r="H54" t="str">
            <v>misc.1skill_wander</v>
          </cell>
          <cell r="I54">
            <v>11999009</v>
          </cell>
          <cell r="J54" t="str">
            <v/>
          </cell>
          <cell r="K54" t="str">
            <v/>
          </cell>
          <cell r="L54" t="str">
            <v/>
          </cell>
          <cell r="M54" t="str">
            <v/>
          </cell>
          <cell r="N54" t="str">
            <v>mimic_silver</v>
          </cell>
        </row>
        <row r="55">
          <cell r="A55" t="str">
            <v>金宝箱怪</v>
          </cell>
          <cell r="B55" t="str">
            <v>无对应英雄</v>
          </cell>
          <cell r="C55" t="str">
            <v>统一模板</v>
          </cell>
          <cell r="D55" t="str">
            <v>male</v>
          </cell>
          <cell r="E55">
            <v>2</v>
          </cell>
          <cell r="F55" t="str">
            <v>mag</v>
          </cell>
          <cell r="G55" t="str">
            <v>order</v>
          </cell>
          <cell r="H55" t="str">
            <v>misc.1skill_wander</v>
          </cell>
          <cell r="I55">
            <v>11999009</v>
          </cell>
          <cell r="J55" t="str">
            <v/>
          </cell>
          <cell r="K55" t="str">
            <v/>
          </cell>
          <cell r="L55" t="str">
            <v/>
          </cell>
          <cell r="M55" t="str">
            <v/>
          </cell>
          <cell r="N55" t="str">
            <v>mimic_gold</v>
          </cell>
        </row>
        <row r="56">
          <cell r="A56" t="str">
            <v>木宝箱怪3</v>
          </cell>
          <cell r="B56" t="str">
            <v>无对应英雄</v>
          </cell>
          <cell r="C56" t="str">
            <v>夺宝奇兵专用、路线3</v>
          </cell>
          <cell r="D56" t="str">
            <v>male</v>
          </cell>
          <cell r="E56">
            <v>2</v>
          </cell>
          <cell r="F56" t="str">
            <v>phy</v>
          </cell>
          <cell r="G56" t="str">
            <v>order</v>
          </cell>
          <cell r="H56" t="str">
            <v>misc.treasure3</v>
          </cell>
          <cell r="I56">
            <v>11999009</v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 t="str">
            <v>mimic</v>
          </cell>
        </row>
        <row r="57">
          <cell r="A57" t="str">
            <v>银宝箱怪3</v>
          </cell>
          <cell r="B57" t="str">
            <v>无对应英雄</v>
          </cell>
          <cell r="C57" t="str">
            <v>夺宝奇兵专用、路线3</v>
          </cell>
          <cell r="D57" t="str">
            <v>male</v>
          </cell>
          <cell r="E57">
            <v>2</v>
          </cell>
          <cell r="F57" t="str">
            <v>phy</v>
          </cell>
          <cell r="G57" t="str">
            <v>order</v>
          </cell>
          <cell r="H57" t="str">
            <v>misc.treasure3</v>
          </cell>
          <cell r="I57">
            <v>11999009</v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>mimic_silver</v>
          </cell>
        </row>
        <row r="58">
          <cell r="A58" t="str">
            <v>金宝箱怪3</v>
          </cell>
          <cell r="B58" t="str">
            <v>无对应英雄</v>
          </cell>
          <cell r="C58" t="str">
            <v>夺宝奇兵专用、路线3</v>
          </cell>
          <cell r="D58" t="str">
            <v>male</v>
          </cell>
          <cell r="E58">
            <v>2</v>
          </cell>
          <cell r="F58" t="str">
            <v>mag</v>
          </cell>
          <cell r="G58" t="str">
            <v>order</v>
          </cell>
          <cell r="H58" t="str">
            <v>misc.treasure3</v>
          </cell>
          <cell r="I58">
            <v>11999009</v>
          </cell>
          <cell r="J58" t="str">
            <v/>
          </cell>
          <cell r="K58" t="str">
            <v/>
          </cell>
          <cell r="L58" t="str">
            <v/>
          </cell>
          <cell r="M58" t="str">
            <v/>
          </cell>
          <cell r="N58" t="str">
            <v>mimic_gold</v>
          </cell>
        </row>
        <row r="59">
          <cell r="A59" t="str">
            <v>木宝箱怪4</v>
          </cell>
          <cell r="B59" t="str">
            <v>无对应英雄</v>
          </cell>
          <cell r="C59" t="str">
            <v>夺宝奇兵专用、路线4</v>
          </cell>
          <cell r="D59" t="str">
            <v>male</v>
          </cell>
          <cell r="E59">
            <v>2</v>
          </cell>
          <cell r="F59" t="str">
            <v>phy</v>
          </cell>
          <cell r="G59" t="str">
            <v>order</v>
          </cell>
          <cell r="H59" t="str">
            <v>misc.treasure4</v>
          </cell>
          <cell r="I59">
            <v>11999009</v>
          </cell>
          <cell r="J59" t="str">
            <v/>
          </cell>
          <cell r="K59" t="str">
            <v/>
          </cell>
          <cell r="L59" t="str">
            <v/>
          </cell>
          <cell r="M59" t="str">
            <v/>
          </cell>
          <cell r="N59" t="str">
            <v>mimic</v>
          </cell>
        </row>
        <row r="60">
          <cell r="A60" t="str">
            <v>银宝箱怪4</v>
          </cell>
          <cell r="B60" t="str">
            <v>无对应英雄</v>
          </cell>
          <cell r="C60" t="str">
            <v>夺宝奇兵专用、路线4</v>
          </cell>
          <cell r="D60" t="str">
            <v>male</v>
          </cell>
          <cell r="E60">
            <v>2</v>
          </cell>
          <cell r="F60" t="str">
            <v>phy</v>
          </cell>
          <cell r="G60" t="str">
            <v>order</v>
          </cell>
          <cell r="H60" t="str">
            <v>misc.treasure4</v>
          </cell>
          <cell r="I60">
            <v>11999009</v>
          </cell>
          <cell r="J60" t="str">
            <v/>
          </cell>
          <cell r="K60" t="str">
            <v/>
          </cell>
          <cell r="L60" t="str">
            <v/>
          </cell>
          <cell r="M60" t="str">
            <v/>
          </cell>
          <cell r="N60" t="str">
            <v>mimic_silver</v>
          </cell>
        </row>
        <row r="61">
          <cell r="A61" t="str">
            <v>金宝箱怪4</v>
          </cell>
          <cell r="B61" t="str">
            <v>无对应英雄</v>
          </cell>
          <cell r="C61" t="str">
            <v>夺宝奇兵专用、路线4</v>
          </cell>
          <cell r="D61" t="str">
            <v>male</v>
          </cell>
          <cell r="E61">
            <v>2</v>
          </cell>
          <cell r="F61" t="str">
            <v>mag</v>
          </cell>
          <cell r="G61" t="str">
            <v>order</v>
          </cell>
          <cell r="H61" t="str">
            <v>misc.treasure4</v>
          </cell>
          <cell r="I61">
            <v>11999009</v>
          </cell>
          <cell r="J61" t="str">
            <v/>
          </cell>
          <cell r="K61" t="str">
            <v/>
          </cell>
          <cell r="L61" t="str">
            <v/>
          </cell>
          <cell r="M61" t="str">
            <v/>
          </cell>
          <cell r="N61" t="str">
            <v>mimic_gold</v>
          </cell>
        </row>
        <row r="62">
          <cell r="A62" t="str">
            <v>木宝箱怪5</v>
          </cell>
          <cell r="B62" t="str">
            <v>无对应英雄</v>
          </cell>
          <cell r="C62" t="str">
            <v>夺宝奇兵专用、路线5</v>
          </cell>
          <cell r="D62" t="str">
            <v>male</v>
          </cell>
          <cell r="E62">
            <v>2</v>
          </cell>
          <cell r="F62" t="str">
            <v>phy</v>
          </cell>
          <cell r="G62" t="str">
            <v>order</v>
          </cell>
          <cell r="H62" t="str">
            <v>misc.treasure5</v>
          </cell>
          <cell r="I62">
            <v>11999009</v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>mimic</v>
          </cell>
        </row>
        <row r="63">
          <cell r="A63" t="str">
            <v>银宝箱怪5</v>
          </cell>
          <cell r="B63" t="str">
            <v>无对应英雄</v>
          </cell>
          <cell r="C63" t="str">
            <v>夺宝奇兵专用、路线5</v>
          </cell>
          <cell r="D63" t="str">
            <v>male</v>
          </cell>
          <cell r="E63">
            <v>2</v>
          </cell>
          <cell r="F63" t="str">
            <v>phy</v>
          </cell>
          <cell r="G63" t="str">
            <v>order</v>
          </cell>
          <cell r="H63" t="str">
            <v>misc.treasure5</v>
          </cell>
          <cell r="I63">
            <v>11999009</v>
          </cell>
          <cell r="J63" t="str">
            <v/>
          </cell>
          <cell r="K63" t="str">
            <v/>
          </cell>
          <cell r="L63" t="str">
            <v/>
          </cell>
          <cell r="M63" t="str">
            <v/>
          </cell>
          <cell r="N63" t="str">
            <v>mimic_silver</v>
          </cell>
        </row>
        <row r="64">
          <cell r="A64" t="str">
            <v>金宝箱怪5</v>
          </cell>
          <cell r="B64" t="str">
            <v>无对应英雄</v>
          </cell>
          <cell r="C64" t="str">
            <v>夺宝奇兵专用、路线5</v>
          </cell>
          <cell r="D64" t="str">
            <v>male</v>
          </cell>
          <cell r="E64">
            <v>2</v>
          </cell>
          <cell r="F64" t="str">
            <v>mag</v>
          </cell>
          <cell r="G64" t="str">
            <v>order</v>
          </cell>
          <cell r="H64" t="str">
            <v>misc.treasure5</v>
          </cell>
          <cell r="I64">
            <v>11999009</v>
          </cell>
          <cell r="J64" t="str">
            <v/>
          </cell>
          <cell r="K64" t="str">
            <v/>
          </cell>
          <cell r="L64" t="str">
            <v/>
          </cell>
          <cell r="M64" t="str">
            <v/>
          </cell>
          <cell r="N64" t="str">
            <v>mimic_gold</v>
          </cell>
        </row>
        <row r="65">
          <cell r="A65" t="str">
            <v>木宝箱怪6</v>
          </cell>
          <cell r="B65" t="str">
            <v>无对应英雄</v>
          </cell>
          <cell r="C65" t="str">
            <v>夺宝奇兵专用、路线6</v>
          </cell>
          <cell r="D65" t="str">
            <v>male</v>
          </cell>
          <cell r="E65">
            <v>2</v>
          </cell>
          <cell r="F65" t="str">
            <v>phy</v>
          </cell>
          <cell r="G65" t="str">
            <v>order</v>
          </cell>
          <cell r="H65" t="str">
            <v>misc.treasure6</v>
          </cell>
          <cell r="I65">
            <v>11999009</v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 t="str">
            <v>mimic</v>
          </cell>
        </row>
        <row r="66">
          <cell r="A66" t="str">
            <v>银宝箱怪6</v>
          </cell>
          <cell r="B66" t="str">
            <v>无对应英雄</v>
          </cell>
          <cell r="C66" t="str">
            <v>夺宝奇兵专用、路线6</v>
          </cell>
          <cell r="D66" t="str">
            <v>male</v>
          </cell>
          <cell r="E66">
            <v>2</v>
          </cell>
          <cell r="F66" t="str">
            <v>phy</v>
          </cell>
          <cell r="G66" t="str">
            <v>order</v>
          </cell>
          <cell r="H66" t="str">
            <v>misc.treasure6</v>
          </cell>
          <cell r="I66">
            <v>11999009</v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>mimic_silver</v>
          </cell>
        </row>
        <row r="67">
          <cell r="A67" t="str">
            <v>金宝箱怪6</v>
          </cell>
          <cell r="B67" t="str">
            <v>无对应英雄</v>
          </cell>
          <cell r="C67" t="str">
            <v>夺宝奇兵专用、路线6</v>
          </cell>
          <cell r="D67" t="str">
            <v>male</v>
          </cell>
          <cell r="E67">
            <v>2</v>
          </cell>
          <cell r="F67" t="str">
            <v>mag</v>
          </cell>
          <cell r="G67" t="str">
            <v>order</v>
          </cell>
          <cell r="H67" t="str">
            <v>misc.treasure6</v>
          </cell>
          <cell r="I67">
            <v>11999009</v>
          </cell>
          <cell r="J67" t="str">
            <v/>
          </cell>
          <cell r="K67" t="str">
            <v/>
          </cell>
          <cell r="L67" t="str">
            <v/>
          </cell>
          <cell r="M67" t="str">
            <v/>
          </cell>
          <cell r="N67" t="str">
            <v>mimic_gold</v>
          </cell>
        </row>
        <row r="68">
          <cell r="A68" t="str">
            <v>山丘之王（剧1-0）</v>
          </cell>
          <cell r="B68" t="str">
            <v>山丘之王</v>
          </cell>
          <cell r="C68" t="str">
            <v>初始新手关</v>
          </cell>
          <cell r="D68" t="str">
            <v>male</v>
          </cell>
          <cell r="E68">
            <v>1</v>
          </cell>
          <cell r="F68" t="str">
            <v>phy</v>
          </cell>
          <cell r="G68" t="str">
            <v>alliance</v>
          </cell>
          <cell r="H68" t="str">
            <v>tank.muradin</v>
          </cell>
          <cell r="I68">
            <v>11960101</v>
          </cell>
          <cell r="J68">
            <v>11960102</v>
          </cell>
          <cell r="K68">
            <v>11960103</v>
          </cell>
          <cell r="L68">
            <v>11999028</v>
          </cell>
          <cell r="M68" t="str">
            <v/>
          </cell>
          <cell r="N68" t="str">
            <v>muradin_npc</v>
          </cell>
        </row>
        <row r="69">
          <cell r="A69" t="str">
            <v>山丘之王BOSS</v>
          </cell>
          <cell r="B69" t="str">
            <v>山丘之王</v>
          </cell>
          <cell r="C69" t="str">
            <v>统一BOSS模板</v>
          </cell>
          <cell r="D69" t="str">
            <v>male</v>
          </cell>
          <cell r="E69">
            <v>1</v>
          </cell>
          <cell r="F69" t="str">
            <v>mag</v>
          </cell>
          <cell r="G69" t="str">
            <v>alliance</v>
          </cell>
          <cell r="H69" t="str">
            <v>tank.muradin_boss</v>
          </cell>
          <cell r="I69">
            <v>11960101</v>
          </cell>
          <cell r="J69">
            <v>11960102</v>
          </cell>
          <cell r="K69">
            <v>11960103</v>
          </cell>
          <cell r="L69">
            <v>11999528</v>
          </cell>
          <cell r="M69">
            <v>11960104</v>
          </cell>
          <cell r="N69" t="str">
            <v>muradin_boss</v>
          </cell>
        </row>
        <row r="70">
          <cell r="A70" t="str">
            <v>食人魔</v>
          </cell>
          <cell r="B70" t="str">
            <v>食人魔1-3</v>
          </cell>
          <cell r="C70" t="str">
            <v>大招去掉沉默</v>
          </cell>
          <cell r="D70" t="str">
            <v>male</v>
          </cell>
          <cell r="E70">
            <v>1</v>
          </cell>
          <cell r="F70" t="str">
            <v>phy</v>
          </cell>
          <cell r="G70" t="str">
            <v>horde</v>
          </cell>
          <cell r="H70" t="str">
            <v>tank.hate</v>
          </cell>
          <cell r="I70">
            <v>11970401</v>
          </cell>
          <cell r="J70">
            <v>11970402</v>
          </cell>
          <cell r="K70">
            <v>11970404</v>
          </cell>
          <cell r="L70" t="str">
            <v/>
          </cell>
          <cell r="M70" t="str">
            <v/>
          </cell>
          <cell r="N70" t="str">
            <v>ogre</v>
          </cell>
        </row>
        <row r="71">
          <cell r="A71" t="str">
            <v>食人魔（剧1-0）</v>
          </cell>
          <cell r="B71" t="str">
            <v>新手关</v>
          </cell>
          <cell r="C71" t="str">
            <v>大招去掉沉默</v>
          </cell>
          <cell r="D71" t="str">
            <v>male</v>
          </cell>
          <cell r="E71">
            <v>1</v>
          </cell>
          <cell r="F71" t="str">
            <v>phy</v>
          </cell>
          <cell r="G71" t="str">
            <v>horde</v>
          </cell>
          <cell r="H71" t="str">
            <v>tank.hate</v>
          </cell>
          <cell r="I71">
            <v>11970401</v>
          </cell>
          <cell r="J71">
            <v>11970402</v>
          </cell>
          <cell r="K71">
            <v>11970404</v>
          </cell>
          <cell r="L71" t="str">
            <v/>
          </cell>
          <cell r="M71" t="str">
            <v/>
          </cell>
          <cell r="N71" t="str">
            <v>ogre</v>
          </cell>
        </row>
        <row r="72">
          <cell r="A72" t="str">
            <v>食人魔BOSS</v>
          </cell>
          <cell r="B72" t="str">
            <v>食人魔BOSS</v>
          </cell>
          <cell r="C72" t="str">
            <v>BOSS模板</v>
          </cell>
          <cell r="D72" t="str">
            <v>male</v>
          </cell>
          <cell r="E72">
            <v>1</v>
          </cell>
          <cell r="F72" t="str">
            <v>phy</v>
          </cell>
          <cell r="G72" t="str">
            <v>horde</v>
          </cell>
          <cell r="H72" t="str">
            <v>tank.hate</v>
          </cell>
          <cell r="I72">
            <v>11970401</v>
          </cell>
          <cell r="J72">
            <v>11970402</v>
          </cell>
          <cell r="K72">
            <v>11970403</v>
          </cell>
          <cell r="L72" t="str">
            <v/>
          </cell>
          <cell r="M72" t="str">
            <v/>
          </cell>
          <cell r="N72" t="str">
            <v>ogre</v>
          </cell>
        </row>
        <row r="73">
          <cell r="A73" t="str">
            <v>月亮女神</v>
          </cell>
          <cell r="B73" t="str">
            <v>月亮女神</v>
          </cell>
          <cell r="C73" t="str">
            <v>同英雄技能（临时资源需替换正式的）</v>
          </cell>
          <cell r="D73" t="str">
            <v>female</v>
          </cell>
          <cell r="E73">
            <v>2</v>
          </cell>
          <cell r="F73" t="str">
            <v>mag</v>
          </cell>
          <cell r="G73" t="str">
            <v>order</v>
          </cell>
          <cell r="H73" t="str">
            <v>healer.velen</v>
          </cell>
          <cell r="I73">
            <v>11960201</v>
          </cell>
          <cell r="J73">
            <v>11960202</v>
          </cell>
          <cell r="K73">
            <v>11960203</v>
          </cell>
          <cell r="L73">
            <v>11960204</v>
          </cell>
          <cell r="M73" t="str">
            <v/>
          </cell>
          <cell r="N73" t="str">
            <v>onion_sister</v>
          </cell>
        </row>
        <row r="74">
          <cell r="A74" t="str">
            <v>守护神雕像</v>
          </cell>
          <cell r="B74" t="str">
            <v>无对应英雄</v>
          </cell>
          <cell r="C74" t="str">
            <v>统一模板</v>
          </cell>
          <cell r="D74" t="str">
            <v>male</v>
          </cell>
          <cell r="E74">
            <v>2</v>
          </cell>
          <cell r="F74" t="str">
            <v>mix</v>
          </cell>
          <cell r="G74" t="str">
            <v>order</v>
          </cell>
          <cell r="H74" t="str">
            <v>misc.entity</v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/>
          </cell>
          <cell r="N74" t="str">
            <v>panda_statue</v>
          </cell>
        </row>
        <row r="75">
          <cell r="A75" t="str">
            <v>牢笼</v>
          </cell>
          <cell r="B75" t="str">
            <v>无对应英雄</v>
          </cell>
          <cell r="C75" t="str">
            <v>统一模板</v>
          </cell>
          <cell r="D75" t="str">
            <v>male</v>
          </cell>
          <cell r="E75">
            <v>2</v>
          </cell>
          <cell r="F75" t="str">
            <v>mix</v>
          </cell>
          <cell r="G75" t="str">
            <v>chaos</v>
          </cell>
          <cell r="H75" t="str">
            <v>misc.entity</v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>prison_large</v>
          </cell>
        </row>
        <row r="76">
          <cell r="A76" t="str">
            <v>蜘蛛蛹</v>
          </cell>
          <cell r="B76" t="str">
            <v>无对应英雄</v>
          </cell>
          <cell r="C76" t="str">
            <v>统一模板</v>
          </cell>
          <cell r="D76" t="str">
            <v>male</v>
          </cell>
          <cell r="E76">
            <v>2</v>
          </cell>
          <cell r="F76" t="str">
            <v>phy</v>
          </cell>
          <cell r="G76" t="str">
            <v>chaos</v>
          </cell>
          <cell r="H76" t="str">
            <v>misc.entity</v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/>
          </cell>
          <cell r="N76" t="str">
            <v>pupa</v>
          </cell>
        </row>
        <row r="77">
          <cell r="A77" t="str">
            <v>潜行者</v>
          </cell>
          <cell r="B77" t="str">
            <v>无对应英雄</v>
          </cell>
          <cell r="C77" t="str">
            <v>新增突袭小招，大招改为引导</v>
          </cell>
          <cell r="D77" t="str">
            <v>male</v>
          </cell>
          <cell r="E77">
            <v>2</v>
          </cell>
          <cell r="F77" t="str">
            <v>phy</v>
          </cell>
          <cell r="G77" t="str">
            <v>horde</v>
          </cell>
          <cell r="H77" t="str">
            <v>misc.5skills</v>
          </cell>
          <cell r="I77">
            <v>11980101</v>
          </cell>
          <cell r="J77">
            <v>11999536</v>
          </cell>
          <cell r="K77">
            <v>11999537</v>
          </cell>
          <cell r="L77" t="str">
            <v/>
          </cell>
          <cell r="M77" t="str">
            <v/>
          </cell>
          <cell r="N77" t="str">
            <v>rogue</v>
          </cell>
        </row>
        <row r="78">
          <cell r="A78" t="str">
            <v>潜行者（流水标记）</v>
          </cell>
          <cell r="B78" t="str">
            <v>无对应英雄</v>
          </cell>
          <cell r="C78" t="str">
            <v>剧情关卡专用，增加流血标记</v>
          </cell>
          <cell r="D78" t="str">
            <v>male</v>
          </cell>
          <cell r="E78">
            <v>2</v>
          </cell>
          <cell r="F78" t="str">
            <v>phy</v>
          </cell>
          <cell r="G78" t="str">
            <v>horde</v>
          </cell>
          <cell r="H78" t="str">
            <v>misc.5skills</v>
          </cell>
          <cell r="I78">
            <v>11980101</v>
          </cell>
          <cell r="J78">
            <v>11999536</v>
          </cell>
          <cell r="K78">
            <v>11999537</v>
          </cell>
          <cell r="L78" t="str">
            <v/>
          </cell>
          <cell r="M78" t="str">
            <v/>
          </cell>
          <cell r="N78" t="str">
            <v>rogue</v>
          </cell>
        </row>
        <row r="79">
          <cell r="A79" t="str">
            <v>血色战士（光标记）</v>
          </cell>
          <cell r="B79" t="str">
            <v>无对应英雄</v>
          </cell>
          <cell r="C79" t="str">
            <v>剧情关卡专用，增加光标记</v>
          </cell>
          <cell r="D79" t="str">
            <v>male</v>
          </cell>
          <cell r="E79">
            <v>2</v>
          </cell>
          <cell r="F79" t="str">
            <v>phy</v>
          </cell>
          <cell r="G79" t="str">
            <v>chaos</v>
          </cell>
          <cell r="H79" t="str">
            <v>misc.5skills</v>
          </cell>
          <cell r="I79">
            <v>11980601</v>
          </cell>
          <cell r="J79">
            <v>11999526</v>
          </cell>
          <cell r="K79">
            <v>11980603</v>
          </cell>
          <cell r="L79" t="str">
            <v/>
          </cell>
          <cell r="M79" t="str">
            <v/>
          </cell>
          <cell r="N79" t="str">
            <v>scarlet_crusade_light</v>
          </cell>
        </row>
        <row r="80">
          <cell r="A80" t="str">
            <v>血色战士</v>
          </cell>
          <cell r="B80" t="str">
            <v>无对应英雄</v>
          </cell>
          <cell r="C80" t="str">
            <v>统一模板</v>
          </cell>
          <cell r="D80" t="str">
            <v>male</v>
          </cell>
          <cell r="E80">
            <v>2</v>
          </cell>
          <cell r="F80" t="str">
            <v>phy</v>
          </cell>
          <cell r="G80" t="str">
            <v>chaos</v>
          </cell>
          <cell r="H80" t="str">
            <v>misc.5skills</v>
          </cell>
          <cell r="I80">
            <v>11980601</v>
          </cell>
          <cell r="J80">
            <v>11999526</v>
          </cell>
          <cell r="K80" t="str">
            <v/>
          </cell>
          <cell r="L80" t="str">
            <v/>
          </cell>
          <cell r="M80" t="str">
            <v/>
          </cell>
          <cell r="N80" t="str">
            <v>scarlet_crusade_boss</v>
          </cell>
        </row>
        <row r="81">
          <cell r="A81" t="str">
            <v>血色牧师</v>
          </cell>
          <cell r="B81" t="str">
            <v>无对应英雄</v>
          </cell>
          <cell r="C81" t="str">
            <v>统一模板</v>
          </cell>
          <cell r="D81" t="str">
            <v>female</v>
          </cell>
          <cell r="E81">
            <v>4</v>
          </cell>
          <cell r="F81" t="str">
            <v>mag</v>
          </cell>
          <cell r="G81" t="str">
            <v>chaos</v>
          </cell>
          <cell r="H81" t="str">
            <v>misc.5skills_friendly_ratio</v>
          </cell>
          <cell r="I81">
            <v>11670201</v>
          </cell>
          <cell r="J81">
            <v>11670202</v>
          </cell>
          <cell r="K81">
            <v>11670203</v>
          </cell>
          <cell r="L81" t="str">
            <v/>
          </cell>
          <cell r="M81" t="str">
            <v/>
          </cell>
          <cell r="N81" t="str">
            <v>scarlet_priest</v>
          </cell>
        </row>
        <row r="82">
          <cell r="A82" t="str">
            <v>血色牧师（光利用）</v>
          </cell>
          <cell r="B82" t="str">
            <v>无对应英雄</v>
          </cell>
          <cell r="C82" t="str">
            <v>剧情关卡专用，增加光利用</v>
          </cell>
          <cell r="D82" t="str">
            <v>female</v>
          </cell>
          <cell r="E82">
            <v>4</v>
          </cell>
          <cell r="F82" t="str">
            <v>mag</v>
          </cell>
          <cell r="G82" t="str">
            <v>chaos</v>
          </cell>
          <cell r="H82" t="str">
            <v>misc.5skills_friendly_ratio</v>
          </cell>
          <cell r="I82">
            <v>11670201</v>
          </cell>
          <cell r="J82">
            <v>11670202</v>
          </cell>
          <cell r="K82">
            <v>11670204</v>
          </cell>
          <cell r="L82" t="str">
            <v/>
          </cell>
          <cell r="M82" t="str">
            <v/>
          </cell>
          <cell r="N82" t="str">
            <v>scarlet_priest</v>
          </cell>
        </row>
        <row r="83">
          <cell r="A83" t="str">
            <v>血色牧师（剧1-4）</v>
          </cell>
          <cell r="B83" t="str">
            <v>无对应英雄</v>
          </cell>
          <cell r="C83" t="str">
            <v>1-4关，引导需求，技能改为持续治疗</v>
          </cell>
          <cell r="D83" t="str">
            <v>female</v>
          </cell>
          <cell r="E83">
            <v>4</v>
          </cell>
          <cell r="F83" t="str">
            <v>mag</v>
          </cell>
          <cell r="G83" t="str">
            <v>chaos</v>
          </cell>
          <cell r="H83" t="str">
            <v>misc.5skills_friendly_ratio</v>
          </cell>
          <cell r="I83">
            <v>11670201</v>
          </cell>
          <cell r="J83">
            <v>11999502</v>
          </cell>
          <cell r="K83" t="str">
            <v/>
          </cell>
          <cell r="L83" t="str">
            <v/>
          </cell>
          <cell r="M83" t="str">
            <v/>
          </cell>
          <cell r="N83" t="str">
            <v>scarlet_priest</v>
          </cell>
        </row>
        <row r="84">
          <cell r="A84" t="str">
            <v>森金盾手（流血利用）</v>
          </cell>
          <cell r="B84" t="str">
            <v>无对应英雄</v>
          </cell>
          <cell r="C84" t="str">
            <v>剧情关卡专用，增加流血利用</v>
          </cell>
          <cell r="D84" t="str">
            <v>male</v>
          </cell>
          <cell r="E84">
            <v>1</v>
          </cell>
          <cell r="F84" t="str">
            <v>mag</v>
          </cell>
          <cell r="G84" t="str">
            <v>horde</v>
          </cell>
          <cell r="H84" t="str">
            <v>misc.5skills_third_target_is_valid</v>
          </cell>
          <cell r="I84">
            <v>11870101</v>
          </cell>
          <cell r="J84">
            <v>11999518</v>
          </cell>
          <cell r="K84">
            <v>11870103</v>
          </cell>
          <cell r="L84" t="str">
            <v/>
          </cell>
          <cell r="M84" t="str">
            <v/>
          </cell>
          <cell r="N84" t="str">
            <v>senjin_shieldman_boss</v>
          </cell>
        </row>
        <row r="85">
          <cell r="A85" t="str">
            <v>森金盾手</v>
          </cell>
          <cell r="B85" t="str">
            <v>无对应英雄</v>
          </cell>
          <cell r="C85" t="str">
            <v>统一模板</v>
          </cell>
          <cell r="D85" t="str">
            <v>male</v>
          </cell>
          <cell r="E85">
            <v>1</v>
          </cell>
          <cell r="F85" t="str">
            <v>mag</v>
          </cell>
          <cell r="G85" t="str">
            <v>horde</v>
          </cell>
          <cell r="H85" t="str">
            <v>misc.5skills_third_target_is_valid</v>
          </cell>
          <cell r="I85">
            <v>11870101</v>
          </cell>
          <cell r="J85">
            <v>11999518</v>
          </cell>
          <cell r="K85">
            <v>11870103</v>
          </cell>
          <cell r="L85" t="str">
            <v/>
          </cell>
          <cell r="M85" t="str">
            <v/>
          </cell>
          <cell r="N85" t="str">
            <v>senjin_shieldman_boss</v>
          </cell>
        </row>
        <row r="86">
          <cell r="A86" t="str">
            <v>顶盾步兵（酒标记）</v>
          </cell>
          <cell r="B86" t="str">
            <v>顶盾步兵</v>
          </cell>
          <cell r="C86" t="str">
            <v>剧情关卡专用，增加酒标记</v>
          </cell>
          <cell r="D86" t="str">
            <v>male</v>
          </cell>
          <cell r="E86">
            <v>1</v>
          </cell>
          <cell r="F86" t="str">
            <v>phy</v>
          </cell>
          <cell r="G86" t="str">
            <v>alliance</v>
          </cell>
          <cell r="H86" t="str">
            <v>misc.5skills_target_is_valid</v>
          </cell>
          <cell r="I86">
            <v>11980303</v>
          </cell>
          <cell r="J86">
            <v>11980302</v>
          </cell>
          <cell r="K86" t="str">
            <v/>
          </cell>
          <cell r="L86" t="str">
            <v/>
          </cell>
          <cell r="M86" t="str">
            <v/>
          </cell>
          <cell r="N86" t="str">
            <v>shield_infantry_npc</v>
          </cell>
        </row>
        <row r="87">
          <cell r="A87" t="str">
            <v>顶盾步兵（逃跑）</v>
          </cell>
          <cell r="B87" t="str">
            <v>顶盾步兵</v>
          </cell>
          <cell r="C87" t="str">
            <v>不反击，皮厚</v>
          </cell>
          <cell r="D87" t="str">
            <v>male</v>
          </cell>
          <cell r="E87">
            <v>1</v>
          </cell>
          <cell r="F87" t="str">
            <v>phy</v>
          </cell>
          <cell r="G87" t="str">
            <v>alliance</v>
          </cell>
          <cell r="H87" t="str">
            <v>misc.sheep</v>
          </cell>
          <cell r="I87">
            <v>11980301</v>
          </cell>
          <cell r="J87">
            <v>11980302</v>
          </cell>
          <cell r="K87" t="str">
            <v/>
          </cell>
          <cell r="L87" t="str">
            <v/>
          </cell>
          <cell r="M87" t="str">
            <v/>
          </cell>
          <cell r="N87" t="str">
            <v>shield_infantry_npc</v>
          </cell>
        </row>
        <row r="88">
          <cell r="A88" t="str">
            <v>顶盾步兵</v>
          </cell>
          <cell r="B88" t="str">
            <v>顶盾步兵</v>
          </cell>
          <cell r="C88" t="str">
            <v>统一模板</v>
          </cell>
          <cell r="D88" t="str">
            <v>male</v>
          </cell>
          <cell r="E88">
            <v>1</v>
          </cell>
          <cell r="F88" t="str">
            <v>phy</v>
          </cell>
          <cell r="G88" t="str">
            <v>alliance</v>
          </cell>
          <cell r="H88" t="str">
            <v>misc.5skills_target_is_valid</v>
          </cell>
          <cell r="I88">
            <v>11980301</v>
          </cell>
          <cell r="J88">
            <v>11980302</v>
          </cell>
          <cell r="K88" t="str">
            <v/>
          </cell>
          <cell r="L88" t="str">
            <v/>
          </cell>
          <cell r="M88" t="str">
            <v/>
          </cell>
          <cell r="N88" t="str">
            <v>shield_infantry_npc</v>
          </cell>
        </row>
        <row r="89">
          <cell r="A89" t="str">
            <v>守卫队长</v>
          </cell>
          <cell r="B89" t="str">
            <v>守卫队长</v>
          </cell>
          <cell r="C89" t="str">
            <v>统一模板</v>
          </cell>
          <cell r="D89" t="str">
            <v>male</v>
          </cell>
          <cell r="E89">
            <v>2</v>
          </cell>
          <cell r="F89" t="str">
            <v>mag</v>
          </cell>
          <cell r="G89" t="str">
            <v>alliance</v>
          </cell>
          <cell r="H89" t="str">
            <v>misc.5skills</v>
          </cell>
          <cell r="I89">
            <v>11780201</v>
          </cell>
          <cell r="J89">
            <v>11780202</v>
          </cell>
          <cell r="K89" t="str">
            <v/>
          </cell>
          <cell r="L89" t="str">
            <v/>
          </cell>
          <cell r="M89" t="str">
            <v/>
          </cell>
          <cell r="N89" t="str">
            <v>silver_ride</v>
          </cell>
        </row>
        <row r="90">
          <cell r="A90" t="str">
            <v>嗜血蜘蛛</v>
          </cell>
          <cell r="B90" t="str">
            <v>无对应英雄</v>
          </cell>
          <cell r="C90" t="str">
            <v>统一模板</v>
          </cell>
          <cell r="D90" t="str">
            <v>male</v>
          </cell>
          <cell r="E90">
            <v>2</v>
          </cell>
          <cell r="F90" t="str">
            <v>phy</v>
          </cell>
          <cell r="G90" t="str">
            <v>chaos</v>
          </cell>
          <cell r="H90" t="str">
            <v>misc.5skills</v>
          </cell>
          <cell r="I90">
            <v>11999026</v>
          </cell>
          <cell r="J90">
            <v>11999027</v>
          </cell>
          <cell r="K90" t="str">
            <v/>
          </cell>
          <cell r="L90" t="str">
            <v/>
          </cell>
          <cell r="M90" t="str">
            <v/>
          </cell>
          <cell r="N90" t="str">
            <v>spider</v>
          </cell>
        </row>
        <row r="91">
          <cell r="A91" t="str">
            <v>瘟疫骑士</v>
          </cell>
          <cell r="B91" t="str">
            <v>瘟疫骑士</v>
          </cell>
          <cell r="C91" t="str">
            <v>同英雄技能</v>
          </cell>
          <cell r="D91" t="str">
            <v>female</v>
          </cell>
          <cell r="E91">
            <v>3</v>
          </cell>
          <cell r="F91" t="str">
            <v>mag</v>
          </cell>
          <cell r="G91" t="str">
            <v>chaos</v>
          </cell>
          <cell r="H91" t="str">
            <v>misc.5skills</v>
          </cell>
          <cell r="I91">
            <v>11860101</v>
          </cell>
          <cell r="J91">
            <v>11860102</v>
          </cell>
          <cell r="K91">
            <v>11860103</v>
          </cell>
          <cell r="L91" t="str">
            <v/>
          </cell>
          <cell r="M91" t="str">
            <v/>
          </cell>
          <cell r="N91" t="str">
            <v>sylvanas</v>
          </cell>
        </row>
        <row r="92">
          <cell r="A92" t="str">
            <v>瘟疫骑士（章1-0）</v>
          </cell>
          <cell r="B92" t="str">
            <v>瘟疫骑士</v>
          </cell>
          <cell r="C92" t="str">
            <v>初始新手关，特别3技能版</v>
          </cell>
          <cell r="D92" t="str">
            <v>female</v>
          </cell>
          <cell r="E92">
            <v>3</v>
          </cell>
          <cell r="F92" t="str">
            <v>phy</v>
          </cell>
          <cell r="G92" t="str">
            <v>chaos</v>
          </cell>
          <cell r="H92" t="str">
            <v>misc.5skills</v>
          </cell>
          <cell r="I92">
            <v>11999201</v>
          </cell>
          <cell r="J92">
            <v>11999202</v>
          </cell>
          <cell r="K92">
            <v>11999203</v>
          </cell>
          <cell r="L92">
            <v>11999204</v>
          </cell>
          <cell r="M92" t="str">
            <v/>
          </cell>
          <cell r="N92" t="str">
            <v>sylvanas_new</v>
          </cell>
        </row>
        <row r="93">
          <cell r="A93" t="str">
            <v>风暴之灵</v>
          </cell>
          <cell r="B93" t="str">
            <v>风暴之灵</v>
          </cell>
          <cell r="C93" t="str">
            <v>同英雄技能</v>
          </cell>
          <cell r="D93" t="str">
            <v>male</v>
          </cell>
          <cell r="E93">
            <v>3</v>
          </cell>
          <cell r="F93" t="str">
            <v>phy</v>
          </cell>
          <cell r="G93" t="str">
            <v>horde</v>
          </cell>
          <cell r="H93" t="str">
            <v>misc.5skills</v>
          </cell>
          <cell r="I93">
            <v>11760201</v>
          </cell>
          <cell r="J93">
            <v>11760202</v>
          </cell>
          <cell r="K93">
            <v>11760203</v>
          </cell>
          <cell r="L93">
            <v>11760204</v>
          </cell>
          <cell r="M93" t="str">
            <v/>
          </cell>
          <cell r="N93" t="str">
            <v>storm_spirit</v>
          </cell>
        </row>
        <row r="94">
          <cell r="A94" t="str">
            <v>功夫熊猫</v>
          </cell>
          <cell r="B94" t="str">
            <v>功夫熊猫</v>
          </cell>
          <cell r="C94" t="str">
            <v>技能顺序释放</v>
          </cell>
          <cell r="D94" t="str">
            <v>male</v>
          </cell>
          <cell r="E94">
            <v>2</v>
          </cell>
          <cell r="F94" t="str">
            <v>phy</v>
          </cell>
          <cell r="G94" t="str">
            <v>horde</v>
          </cell>
          <cell r="H94" t="str">
            <v>melee.taranzhu</v>
          </cell>
          <cell r="I94">
            <v>11999548</v>
          </cell>
          <cell r="J94">
            <v>11999522</v>
          </cell>
          <cell r="K94">
            <v>11999523</v>
          </cell>
          <cell r="L94">
            <v>11999505</v>
          </cell>
          <cell r="M94" t="str">
            <v/>
          </cell>
          <cell r="N94" t="str">
            <v>taranzhu</v>
          </cell>
        </row>
        <row r="95">
          <cell r="A95" t="str">
            <v>魔化神龙掌门（章1-7）</v>
          </cell>
          <cell r="B95" t="str">
            <v>无对应英雄</v>
          </cell>
          <cell r="C95" t="str">
            <v>技能顺序释放</v>
          </cell>
          <cell r="D95" t="str">
            <v>male</v>
          </cell>
          <cell r="E95">
            <v>2</v>
          </cell>
          <cell r="F95" t="str">
            <v>phy</v>
          </cell>
          <cell r="G95" t="str">
            <v>horde</v>
          </cell>
          <cell r="H95" t="str">
            <v>misc.5skills_no_random</v>
          </cell>
          <cell r="I95">
            <v>11999548</v>
          </cell>
          <cell r="J95">
            <v>11999522</v>
          </cell>
          <cell r="K95">
            <v>11999523</v>
          </cell>
          <cell r="L95">
            <v>11999505</v>
          </cell>
          <cell r="M95" t="str">
            <v/>
          </cell>
          <cell r="N95" t="str">
            <v>taranzhu_boss</v>
          </cell>
        </row>
        <row r="96">
          <cell r="A96" t="str">
            <v>魔化神龙掌门BOSS</v>
          </cell>
          <cell r="B96" t="str">
            <v>无对应英雄</v>
          </cell>
          <cell r="C96" t="str">
            <v>特别BOSS版</v>
          </cell>
          <cell r="D96" t="str">
            <v>male</v>
          </cell>
          <cell r="E96">
            <v>2</v>
          </cell>
          <cell r="F96" t="str">
            <v>phy</v>
          </cell>
          <cell r="G96" t="str">
            <v>horde</v>
          </cell>
          <cell r="H96" t="str">
            <v>melee.taranzhu</v>
          </cell>
          <cell r="I96">
            <v>11999548</v>
          </cell>
          <cell r="J96">
            <v>11999522</v>
          </cell>
          <cell r="K96">
            <v>11999523</v>
          </cell>
          <cell r="L96">
            <v>11999505</v>
          </cell>
          <cell r="M96" t="str">
            <v/>
          </cell>
          <cell r="N96" t="str">
            <v>taranzhu_boss</v>
          </cell>
        </row>
        <row r="97">
          <cell r="A97" t="str">
            <v>嘲讽图腾</v>
          </cell>
          <cell r="B97" t="str">
            <v>无对应英雄</v>
          </cell>
          <cell r="C97" t="str">
            <v>统一模板</v>
          </cell>
          <cell r="D97" t="str">
            <v>male</v>
          </cell>
          <cell r="E97">
            <v>2</v>
          </cell>
          <cell r="F97" t="str">
            <v>mix</v>
          </cell>
          <cell r="G97" t="str">
            <v>chaos</v>
          </cell>
          <cell r="H97" t="str">
            <v>misc.1skill_nomove</v>
          </cell>
          <cell r="I97">
            <v>11996002</v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>taunt_totem</v>
          </cell>
        </row>
        <row r="98">
          <cell r="A98" t="str">
            <v>牛头佣兵</v>
          </cell>
          <cell r="B98" t="str">
            <v>无对应英雄</v>
          </cell>
          <cell r="C98" t="str">
            <v>统一模板</v>
          </cell>
          <cell r="D98" t="str">
            <v>male</v>
          </cell>
          <cell r="E98">
            <v>2</v>
          </cell>
          <cell r="F98" t="str">
            <v>phy</v>
          </cell>
          <cell r="G98" t="str">
            <v>horde</v>
          </cell>
          <cell r="H98" t="str">
            <v>tank.tauren_warrior</v>
          </cell>
          <cell r="I98">
            <v>11880201</v>
          </cell>
          <cell r="J98">
            <v>11880202</v>
          </cell>
          <cell r="K98">
            <v>11880203</v>
          </cell>
          <cell r="L98">
            <v>11880204</v>
          </cell>
          <cell r="M98" t="str">
            <v/>
          </cell>
          <cell r="N98" t="str">
            <v>tauren_warrior_npc</v>
          </cell>
        </row>
        <row r="99">
          <cell r="A99" t="str">
            <v>雷神索尔（光标记）</v>
          </cell>
          <cell r="B99" t="str">
            <v>雷神索尔</v>
          </cell>
          <cell r="C99" t="str">
            <v>剧情关卡专用，增加光标记</v>
          </cell>
          <cell r="D99" t="str">
            <v>male</v>
          </cell>
          <cell r="E99">
            <v>2</v>
          </cell>
          <cell r="F99" t="str">
            <v>phy</v>
          </cell>
          <cell r="G99" t="str">
            <v>order</v>
          </cell>
          <cell r="H99" t="str">
            <v>melee.thor</v>
          </cell>
          <cell r="I99">
            <v>11961201</v>
          </cell>
          <cell r="J99">
            <v>11961205</v>
          </cell>
          <cell r="K99">
            <v>11961203</v>
          </cell>
          <cell r="L99">
            <v>11961204</v>
          </cell>
          <cell r="M99" t="str">
            <v/>
          </cell>
          <cell r="N99" t="str">
            <v>thor</v>
          </cell>
        </row>
        <row r="100">
          <cell r="A100" t="str">
            <v>雷神索尔（章1-0）</v>
          </cell>
          <cell r="B100" t="str">
            <v>雷神索尔</v>
          </cell>
          <cell r="C100" t="str">
            <v>初始新手关，换了技能3</v>
          </cell>
          <cell r="D100" t="str">
            <v>male</v>
          </cell>
          <cell r="E100">
            <v>2</v>
          </cell>
          <cell r="F100" t="str">
            <v>phy</v>
          </cell>
          <cell r="G100" t="str">
            <v>order</v>
          </cell>
          <cell r="H100" t="str">
            <v>melee.thor</v>
          </cell>
          <cell r="I100">
            <v>11961206</v>
          </cell>
          <cell r="J100">
            <v>11961202</v>
          </cell>
          <cell r="K100">
            <v>11999041</v>
          </cell>
          <cell r="L100">
            <v>11961207</v>
          </cell>
          <cell r="M100" t="str">
            <v/>
          </cell>
          <cell r="N100" t="str">
            <v>thor</v>
          </cell>
        </row>
        <row r="101">
          <cell r="A101" t="str">
            <v>邪恶树人</v>
          </cell>
          <cell r="B101" t="str">
            <v>无对应英雄</v>
          </cell>
          <cell r="C101" t="str">
            <v>统一模板</v>
          </cell>
          <cell r="D101" t="str">
            <v>male</v>
          </cell>
          <cell r="E101">
            <v>2</v>
          </cell>
          <cell r="F101" t="str">
            <v>phy</v>
          </cell>
          <cell r="G101" t="str">
            <v>chaos</v>
          </cell>
          <cell r="H101" t="str">
            <v>misc.5skills_self_hp_ratio</v>
          </cell>
          <cell r="I101">
            <v>11990101</v>
          </cell>
          <cell r="J101">
            <v>11990102</v>
          </cell>
          <cell r="K101" t="str">
            <v/>
          </cell>
          <cell r="L101" t="str">
            <v/>
          </cell>
          <cell r="M101" t="str">
            <v/>
          </cell>
          <cell r="N101" t="str">
            <v>treant</v>
          </cell>
        </row>
        <row r="102">
          <cell r="A102" t="str">
            <v>宝箱怪</v>
          </cell>
          <cell r="B102" t="str">
            <v>无对应英雄</v>
          </cell>
          <cell r="C102" t="str">
            <v>宝箱怪版</v>
          </cell>
          <cell r="D102" t="str">
            <v>male</v>
          </cell>
          <cell r="E102">
            <v>2</v>
          </cell>
          <cell r="F102" t="str">
            <v>phy</v>
          </cell>
          <cell r="G102" t="str">
            <v>chaos</v>
          </cell>
          <cell r="H102" t="str">
            <v>misc.mimic</v>
          </cell>
          <cell r="I102">
            <v>11999009</v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 t="str">
            <v>treasure</v>
          </cell>
        </row>
        <row r="103">
          <cell r="A103" t="str">
            <v>木宝箱</v>
          </cell>
          <cell r="B103" t="str">
            <v>无对应英雄</v>
          </cell>
          <cell r="C103" t="str">
            <v>统一模板（非怪物版）</v>
          </cell>
          <cell r="D103" t="str">
            <v>male</v>
          </cell>
          <cell r="E103">
            <v>2</v>
          </cell>
          <cell r="F103" t="str">
            <v>mag</v>
          </cell>
          <cell r="G103" t="str">
            <v>chaos</v>
          </cell>
          <cell r="H103" t="str">
            <v>misc.entity</v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/>
          </cell>
          <cell r="N103" t="str">
            <v>treasure</v>
          </cell>
        </row>
        <row r="104">
          <cell r="A104" t="str">
            <v>银宝箱</v>
          </cell>
          <cell r="B104" t="str">
            <v>无对应英雄</v>
          </cell>
          <cell r="C104" t="str">
            <v>统一模板（非怪物版）</v>
          </cell>
          <cell r="D104" t="str">
            <v>male</v>
          </cell>
          <cell r="E104">
            <v>2</v>
          </cell>
          <cell r="F104" t="str">
            <v>mix</v>
          </cell>
          <cell r="G104" t="str">
            <v>chaos</v>
          </cell>
          <cell r="H104" t="str">
            <v>misc.entity</v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/>
          </cell>
          <cell r="N104" t="str">
            <v xml:space="preserve">treasure_silver </v>
          </cell>
        </row>
        <row r="105">
          <cell r="A105" t="str">
            <v>金宝箱</v>
          </cell>
          <cell r="B105" t="str">
            <v>无对应英雄</v>
          </cell>
          <cell r="C105" t="str">
            <v>统一模板（非怪物版）</v>
          </cell>
          <cell r="D105" t="str">
            <v>male</v>
          </cell>
          <cell r="E105">
            <v>2</v>
          </cell>
          <cell r="F105" t="str">
            <v>mix</v>
          </cell>
          <cell r="G105" t="str">
            <v>chaos</v>
          </cell>
          <cell r="H105" t="str">
            <v>misc.entity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>treasure_gold</v>
          </cell>
        </row>
        <row r="106">
          <cell r="A106" t="str">
            <v>巨魔猎手（流血标记）</v>
          </cell>
          <cell r="B106" t="str">
            <v>无对应英雄</v>
          </cell>
          <cell r="C106" t="str">
            <v>剧情关卡专用，增加流血标记</v>
          </cell>
          <cell r="D106" t="str">
            <v>male</v>
          </cell>
          <cell r="E106">
            <v>2</v>
          </cell>
          <cell r="F106" t="str">
            <v>phy</v>
          </cell>
          <cell r="G106" t="str">
            <v>horde</v>
          </cell>
          <cell r="H106" t="str">
            <v>misc.5skills_target_is_valid</v>
          </cell>
          <cell r="I106">
            <v>11890203</v>
          </cell>
          <cell r="J106">
            <v>11890202</v>
          </cell>
          <cell r="K106" t="str">
            <v/>
          </cell>
          <cell r="L106" t="str">
            <v/>
          </cell>
          <cell r="M106" t="str">
            <v/>
          </cell>
          <cell r="N106" t="str">
            <v>troll_hunter</v>
          </cell>
        </row>
        <row r="107">
          <cell r="A107" t="str">
            <v>巨魔猎手</v>
          </cell>
          <cell r="B107" t="str">
            <v>无对应英雄</v>
          </cell>
          <cell r="C107" t="str">
            <v>同英雄技能</v>
          </cell>
          <cell r="D107" t="str">
            <v>male</v>
          </cell>
          <cell r="E107">
            <v>2</v>
          </cell>
          <cell r="F107" t="str">
            <v>phy</v>
          </cell>
          <cell r="G107" t="str">
            <v>horde</v>
          </cell>
          <cell r="H107" t="str">
            <v>misc.5skills_target_is_valid</v>
          </cell>
          <cell r="I107">
            <v>11890201</v>
          </cell>
          <cell r="J107">
            <v>11890202</v>
          </cell>
          <cell r="K107" t="str">
            <v/>
          </cell>
          <cell r="L107" t="str">
            <v/>
          </cell>
          <cell r="M107" t="str">
            <v/>
          </cell>
          <cell r="N107" t="str">
            <v>troll_hunter</v>
          </cell>
        </row>
        <row r="108">
          <cell r="A108" t="str">
            <v>圣光使者BOSS</v>
          </cell>
          <cell r="B108" t="str">
            <v>圣光使者</v>
          </cell>
          <cell r="C108" t="str">
            <v>BOSS特别3技能版</v>
          </cell>
          <cell r="D108" t="str">
            <v>male</v>
          </cell>
          <cell r="E108">
            <v>1</v>
          </cell>
          <cell r="F108" t="str">
            <v>phy</v>
          </cell>
          <cell r="G108" t="str">
            <v>alliance</v>
          </cell>
          <cell r="H108" t="str">
            <v>tank.uther_boss</v>
          </cell>
          <cell r="I108">
            <v>11760401</v>
          </cell>
          <cell r="J108">
            <v>11760402</v>
          </cell>
          <cell r="K108">
            <v>11999520</v>
          </cell>
          <cell r="L108">
            <v>11760403</v>
          </cell>
          <cell r="M108" t="str">
            <v/>
          </cell>
          <cell r="N108" t="str">
            <v>uther_boss</v>
          </cell>
        </row>
        <row r="109">
          <cell r="A109" t="str">
            <v>风暴国王（章1-0）</v>
          </cell>
          <cell r="B109" t="str">
            <v>无对应英雄</v>
          </cell>
          <cell r="C109" t="str">
            <v>初始新手关，大招为单体</v>
          </cell>
          <cell r="D109" t="str">
            <v>male</v>
          </cell>
          <cell r="E109">
            <v>1</v>
          </cell>
          <cell r="F109" t="str">
            <v>mag</v>
          </cell>
          <cell r="G109" t="str">
            <v>alliance</v>
          </cell>
          <cell r="H109" t="str">
            <v>misc.5skills</v>
          </cell>
          <cell r="I109">
            <v>11950101</v>
          </cell>
          <cell r="J109">
            <v>11950102</v>
          </cell>
          <cell r="K109">
            <v>11950104</v>
          </cell>
          <cell r="M109" t="str">
            <v/>
          </cell>
          <cell r="N109" t="str">
            <v>varian_novice</v>
          </cell>
        </row>
        <row r="110">
          <cell r="A110" t="str">
            <v>美队BOSS</v>
          </cell>
          <cell r="B110" t="str">
            <v>美队</v>
          </cell>
          <cell r="C110" t="str">
            <v>BOSS特别3技能版</v>
          </cell>
          <cell r="D110" t="str">
            <v>male</v>
          </cell>
          <cell r="E110">
            <v>1</v>
          </cell>
          <cell r="F110" t="str">
            <v>mag</v>
          </cell>
          <cell r="G110" t="str">
            <v>alliance</v>
          </cell>
          <cell r="H110" t="str">
            <v>misc.5skills_target_is_valid</v>
          </cell>
          <cell r="I110">
            <v>11960301</v>
          </cell>
          <cell r="J110">
            <v>11960302</v>
          </cell>
          <cell r="K110">
            <v>11960303</v>
          </cell>
          <cell r="L110">
            <v>11960304</v>
          </cell>
          <cell r="M110" t="str">
            <v/>
          </cell>
          <cell r="N110" t="str">
            <v>varian_new</v>
          </cell>
        </row>
        <row r="111">
          <cell r="A111" t="str">
            <v>蛇头女妖（章1-0）</v>
          </cell>
          <cell r="B111" t="str">
            <v>蛇头女妖</v>
          </cell>
          <cell r="C111" t="str">
            <v>初始新手关，特别3技能版</v>
          </cell>
          <cell r="D111" t="str">
            <v>female</v>
          </cell>
          <cell r="E111">
            <v>3</v>
          </cell>
          <cell r="F111" t="str">
            <v>mag</v>
          </cell>
          <cell r="G111" t="str">
            <v>chaos</v>
          </cell>
          <cell r="H111" t="str">
            <v>misc.5skills</v>
          </cell>
          <cell r="I111">
            <v>11660101</v>
          </cell>
          <cell r="J111">
            <v>11660102</v>
          </cell>
          <cell r="K111">
            <v>11660103</v>
          </cell>
          <cell r="L111">
            <v>11999029</v>
          </cell>
          <cell r="M111" t="str">
            <v/>
          </cell>
          <cell r="N111" t="str">
            <v>vashj_npc</v>
          </cell>
        </row>
        <row r="112">
          <cell r="A112" t="str">
            <v>蛇头女妖（不反击）</v>
          </cell>
          <cell r="B112" t="str">
            <v>蛇头女妖</v>
          </cell>
          <cell r="C112" t="str">
            <v>BOSS特别4技能版</v>
          </cell>
          <cell r="D112" t="str">
            <v>female</v>
          </cell>
          <cell r="E112">
            <v>3</v>
          </cell>
          <cell r="F112" t="str">
            <v>mag</v>
          </cell>
          <cell r="G112" t="str">
            <v>chaos</v>
          </cell>
          <cell r="H112" t="str">
            <v>misc.sheep</v>
          </cell>
          <cell r="I112">
            <v>11660101</v>
          </cell>
          <cell r="J112">
            <v>11999524</v>
          </cell>
          <cell r="K112">
            <v>11660103</v>
          </cell>
          <cell r="L112">
            <v>11999529</v>
          </cell>
          <cell r="M112">
            <v>11999525</v>
          </cell>
          <cell r="N112" t="str">
            <v>vashj_npc</v>
          </cell>
        </row>
        <row r="113">
          <cell r="A113" t="str">
            <v>蛇头女妖（投降）</v>
          </cell>
          <cell r="B113" t="str">
            <v>蛇头女妖</v>
          </cell>
          <cell r="C113" t="str">
            <v>会投降版，同英雄技能</v>
          </cell>
          <cell r="D113" t="str">
            <v>female</v>
          </cell>
          <cell r="E113">
            <v>3</v>
          </cell>
          <cell r="F113" t="str">
            <v>mag</v>
          </cell>
          <cell r="G113" t="str">
            <v>chaos</v>
          </cell>
          <cell r="H113" t="str">
            <v>misc.treasure_boss</v>
          </cell>
          <cell r="I113">
            <v>11660101</v>
          </cell>
          <cell r="J113">
            <v>11660102</v>
          </cell>
          <cell r="K113">
            <v>11660103</v>
          </cell>
          <cell r="L113">
            <v>11660104</v>
          </cell>
          <cell r="M113" t="str">
            <v/>
          </cell>
          <cell r="N113" t="str">
            <v>vashj_npc</v>
          </cell>
        </row>
        <row r="114">
          <cell r="A114" t="str">
            <v>蛇头女妖</v>
          </cell>
          <cell r="B114" t="str">
            <v>蛇头女妖</v>
          </cell>
          <cell r="C114" t="str">
            <v>同英雄技能</v>
          </cell>
          <cell r="D114" t="str">
            <v>female</v>
          </cell>
          <cell r="E114">
            <v>3</v>
          </cell>
          <cell r="F114" t="str">
            <v>mag</v>
          </cell>
          <cell r="G114" t="str">
            <v>chaos</v>
          </cell>
          <cell r="H114" t="str">
            <v>misc.5skills</v>
          </cell>
          <cell r="I114">
            <v>11660101</v>
          </cell>
          <cell r="J114">
            <v>11660102</v>
          </cell>
          <cell r="K114">
            <v>11660103</v>
          </cell>
          <cell r="L114">
            <v>11660104</v>
          </cell>
          <cell r="M114" t="str">
            <v/>
          </cell>
          <cell r="N114" t="str">
            <v>vashj_npc</v>
          </cell>
        </row>
        <row r="115">
          <cell r="A115" t="str">
            <v>蛇头女妖BOSS</v>
          </cell>
          <cell r="B115" t="str">
            <v>蛇头女妖</v>
          </cell>
          <cell r="C115" t="str">
            <v>BOSS特别4技能版，带禁锢技能，龙卷风必定击飞</v>
          </cell>
          <cell r="D115" t="str">
            <v>female</v>
          </cell>
          <cell r="E115">
            <v>3</v>
          </cell>
          <cell r="F115" t="str">
            <v>mag</v>
          </cell>
          <cell r="G115" t="str">
            <v>chaos</v>
          </cell>
          <cell r="H115" t="str">
            <v>misc.5skills</v>
          </cell>
          <cell r="I115">
            <v>11660101</v>
          </cell>
          <cell r="J115">
            <v>11999524</v>
          </cell>
          <cell r="K115">
            <v>11660103</v>
          </cell>
          <cell r="L115">
            <v>11999529</v>
          </cell>
          <cell r="M115">
            <v>11999525</v>
          </cell>
          <cell r="N115" t="str">
            <v>vashj_boss</v>
          </cell>
        </row>
        <row r="116">
          <cell r="A116" t="str">
            <v>先知圣者</v>
          </cell>
          <cell r="B116" t="str">
            <v>先知圣者</v>
          </cell>
          <cell r="C116" t="str">
            <v>同英雄版</v>
          </cell>
          <cell r="D116" t="str">
            <v>male</v>
          </cell>
          <cell r="E116">
            <v>4</v>
          </cell>
          <cell r="F116" t="str">
            <v>mag</v>
          </cell>
          <cell r="G116" t="str">
            <v>alliance</v>
          </cell>
          <cell r="H116" t="str">
            <v>misc.5skills_friendly_ratio</v>
          </cell>
          <cell r="I116">
            <v>11670201</v>
          </cell>
          <cell r="J116">
            <v>11670202</v>
          </cell>
          <cell r="K116">
            <v>11670203</v>
          </cell>
          <cell r="L116" t="str">
            <v/>
          </cell>
          <cell r="M116" t="str">
            <v/>
          </cell>
          <cell r="N116" t="str">
            <v>velen_boss</v>
          </cell>
        </row>
        <row r="117">
          <cell r="A117" t="str">
            <v>先知圣者BOSS</v>
          </cell>
          <cell r="B117" t="str">
            <v>先知圣者</v>
          </cell>
          <cell r="C117" t="str">
            <v>BOSS特别4技能版</v>
          </cell>
          <cell r="D117" t="str">
            <v>male</v>
          </cell>
          <cell r="E117">
            <v>4</v>
          </cell>
          <cell r="F117" t="str">
            <v>mag</v>
          </cell>
          <cell r="G117" t="str">
            <v>alliance</v>
          </cell>
          <cell r="H117" t="str">
            <v>healer.velen</v>
          </cell>
          <cell r="I117">
            <v>11670201</v>
          </cell>
          <cell r="J117">
            <v>11670202</v>
          </cell>
          <cell r="K117">
            <v>11999510</v>
          </cell>
          <cell r="L117">
            <v>11670203</v>
          </cell>
          <cell r="M117" t="str">
            <v/>
          </cell>
          <cell r="N117" t="str">
            <v>velen_boss</v>
          </cell>
        </row>
        <row r="118">
          <cell r="A118" t="str">
            <v>丛林祭司BOSS</v>
          </cell>
          <cell r="B118" t="str">
            <v>丛林祭司</v>
          </cell>
          <cell r="C118" t="str">
            <v>BOSS特别4技能版</v>
          </cell>
          <cell r="D118" t="str">
            <v>male</v>
          </cell>
          <cell r="E118">
            <v>4</v>
          </cell>
          <cell r="F118" t="str">
            <v>mag</v>
          </cell>
          <cell r="G118" t="str">
            <v>order</v>
          </cell>
          <cell r="H118" t="str">
            <v>healer.velen_boss</v>
          </cell>
          <cell r="I118">
            <v>11860301</v>
          </cell>
          <cell r="J118">
            <v>11860302</v>
          </cell>
          <cell r="K118">
            <v>11860303</v>
          </cell>
          <cell r="L118">
            <v>11999514</v>
          </cell>
          <cell r="M118">
            <v>11860304</v>
          </cell>
          <cell r="N118" t="str">
            <v>volJin_boss</v>
          </cell>
        </row>
        <row r="119">
          <cell r="A119" t="str">
            <v>嗜血恶狼</v>
          </cell>
          <cell r="B119" t="str">
            <v>无对应英雄</v>
          </cell>
          <cell r="C119" t="str">
            <v>统一模板</v>
          </cell>
          <cell r="D119" t="str">
            <v>male</v>
          </cell>
          <cell r="E119">
            <v>2</v>
          </cell>
          <cell r="F119" t="str">
            <v>mag</v>
          </cell>
          <cell r="G119" t="str">
            <v>chaos</v>
          </cell>
          <cell r="H119" t="str">
            <v>misc.5skills</v>
          </cell>
          <cell r="I119">
            <v>11999013</v>
          </cell>
          <cell r="J119">
            <v>11999014</v>
          </cell>
          <cell r="K119" t="str">
            <v/>
          </cell>
          <cell r="L119" t="str">
            <v/>
          </cell>
          <cell r="M119" t="str">
            <v/>
          </cell>
          <cell r="N119" t="str">
            <v>wolf</v>
          </cell>
        </row>
        <row r="120">
          <cell r="A120" t="str">
            <v>仙游者</v>
          </cell>
          <cell r="B120" t="str">
            <v>仙游者</v>
          </cell>
          <cell r="C120" t="str">
            <v>同英雄</v>
          </cell>
          <cell r="D120" t="str">
            <v>female</v>
          </cell>
          <cell r="E120">
            <v>3</v>
          </cell>
          <cell r="F120" t="str">
            <v>mag</v>
          </cell>
          <cell r="G120" t="str">
            <v>order</v>
          </cell>
          <cell r="H120" t="str">
            <v>misc.5skills_target_is_valid</v>
          </cell>
          <cell r="I120">
            <v>11980201</v>
          </cell>
          <cell r="J120">
            <v>11980202</v>
          </cell>
          <cell r="K120" t="str">
            <v/>
          </cell>
          <cell r="L120" t="str">
            <v/>
          </cell>
          <cell r="M120" t="str">
            <v/>
          </cell>
          <cell r="N120" t="str">
            <v>xianyou</v>
          </cell>
        </row>
        <row r="121">
          <cell r="A121" t="str">
            <v>剑圣分身</v>
          </cell>
          <cell r="B121" t="str">
            <v>无对应英雄</v>
          </cell>
          <cell r="C121" t="str">
            <v>剑圣分身技能</v>
          </cell>
          <cell r="D121" t="str">
            <v>male</v>
          </cell>
          <cell r="E121">
            <v>2</v>
          </cell>
          <cell r="F121" t="str">
            <v>phy</v>
          </cell>
          <cell r="G121" t="str">
            <v>horde</v>
          </cell>
          <cell r="H121" t="str">
            <v>misc.1skills_summon</v>
          </cell>
          <cell r="I121">
            <v>11998008</v>
          </cell>
          <cell r="J121">
            <v>11998009</v>
          </cell>
          <cell r="K121" t="str">
            <v/>
          </cell>
          <cell r="L121" t="str">
            <v/>
          </cell>
          <cell r="M121" t="str">
            <v/>
          </cell>
          <cell r="N121" t="str">
            <v>grom</v>
          </cell>
        </row>
        <row r="122">
          <cell r="A122" t="str">
            <v>死亡骑士-食尸鬼</v>
          </cell>
          <cell r="B122" t="str">
            <v>无对应英雄</v>
          </cell>
          <cell r="C122" t="str">
            <v>死亡骑士的召唤生物</v>
          </cell>
          <cell r="D122" t="str">
            <v>male</v>
          </cell>
          <cell r="E122">
            <v>2</v>
          </cell>
          <cell r="F122" t="str">
            <v>phy</v>
          </cell>
          <cell r="G122" t="str">
            <v>chaos</v>
          </cell>
          <cell r="H122" t="str">
            <v>misc.1skills_summon</v>
          </cell>
          <cell r="I122">
            <v>11998006</v>
          </cell>
          <cell r="J122">
            <v>11998007</v>
          </cell>
          <cell r="K122" t="str">
            <v/>
          </cell>
          <cell r="L122" t="str">
            <v/>
          </cell>
          <cell r="M122" t="str">
            <v/>
          </cell>
          <cell r="N122" t="str">
            <v>ghoul</v>
          </cell>
        </row>
        <row r="123">
          <cell r="A123" t="str">
            <v>哥布林亲王-小地精</v>
          </cell>
          <cell r="B123" t="str">
            <v>无对应英雄</v>
          </cell>
          <cell r="C123" t="str">
            <v>哥布林亲王的召唤生物</v>
          </cell>
          <cell r="D123" t="str">
            <v>male</v>
          </cell>
          <cell r="E123">
            <v>4</v>
          </cell>
          <cell r="F123" t="str">
            <v>mag</v>
          </cell>
          <cell r="G123" t="str">
            <v>horde</v>
          </cell>
          <cell r="H123" t="str">
            <v>healer.goblin</v>
          </cell>
          <cell r="I123">
            <v>11998003</v>
          </cell>
          <cell r="J123">
            <v>11998004</v>
          </cell>
          <cell r="K123">
            <v>11998005</v>
          </cell>
          <cell r="L123" t="str">
            <v/>
          </cell>
          <cell r="M123" t="str">
            <v/>
          </cell>
          <cell r="N123" t="str">
            <v>goblin</v>
          </cell>
        </row>
        <row r="124">
          <cell r="A124" t="str">
            <v>丛林祭司-治疗图腾</v>
          </cell>
          <cell r="B124" t="str">
            <v>无对应英雄</v>
          </cell>
          <cell r="C124" t="str">
            <v>丛林祭司的召唤技能</v>
          </cell>
          <cell r="D124" t="str">
            <v>male</v>
          </cell>
          <cell r="E124">
            <v>4</v>
          </cell>
          <cell r="F124" t="str">
            <v>mag</v>
          </cell>
          <cell r="G124" t="str">
            <v>horde</v>
          </cell>
          <cell r="H124" t="str">
            <v>misc.entity_call</v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>treatment_of_totem</v>
          </cell>
        </row>
        <row r="125">
          <cell r="A125" t="str">
            <v>丛林祭司-绵羊</v>
          </cell>
          <cell r="B125" t="str">
            <v>无对应英雄</v>
          </cell>
          <cell r="C125" t="str">
            <v>丛林祭司的变身技能</v>
          </cell>
          <cell r="D125" t="str">
            <v>male</v>
          </cell>
          <cell r="E125">
            <v>2</v>
          </cell>
          <cell r="F125" t="str">
            <v>phy</v>
          </cell>
          <cell r="G125" t="str">
            <v>horde</v>
          </cell>
          <cell r="H125" t="str">
            <v>misc.sheep</v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/>
          </cell>
          <cell r="N125" t="str">
            <v>sheep</v>
          </cell>
        </row>
        <row r="126">
          <cell r="A126" t="str">
            <v>青蛙</v>
          </cell>
          <cell r="B126" t="str">
            <v>无对应英雄</v>
          </cell>
          <cell r="C126" t="str">
            <v>变身技能的效果，暂时没英雄用</v>
          </cell>
          <cell r="D126" t="str">
            <v>male</v>
          </cell>
          <cell r="E126">
            <v>2</v>
          </cell>
          <cell r="F126" t="str">
            <v>phy</v>
          </cell>
          <cell r="G126" t="str">
            <v>horde</v>
          </cell>
          <cell r="H126" t="str">
            <v>misc.sheep</v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/>
          </cell>
          <cell r="N126" t="str">
            <v>frog</v>
          </cell>
        </row>
        <row r="127">
          <cell r="A127" t="str">
            <v>独角魔-小强</v>
          </cell>
          <cell r="B127" t="str">
            <v>无对应英雄</v>
          </cell>
          <cell r="C127" t="str">
            <v>独角魔的召唤技能</v>
          </cell>
          <cell r="D127" t="str">
            <v>male</v>
          </cell>
          <cell r="E127">
            <v>2</v>
          </cell>
          <cell r="F127" t="str">
            <v>phy</v>
          </cell>
          <cell r="G127" t="str">
            <v>chaos</v>
          </cell>
          <cell r="H127" t="str">
            <v>misc.1skills_summon</v>
          </cell>
          <cell r="I127">
            <v>11998012</v>
          </cell>
          <cell r="J127">
            <v>11998013</v>
          </cell>
          <cell r="K127" t="str">
            <v/>
          </cell>
          <cell r="L127" t="str">
            <v/>
          </cell>
          <cell r="M127" t="str">
            <v/>
          </cell>
          <cell r="N127" t="str">
            <v>beetle</v>
          </cell>
        </row>
        <row r="128">
          <cell r="A128" t="str">
            <v>火舌图腾</v>
          </cell>
          <cell r="B128" t="str">
            <v>无对应英雄</v>
          </cell>
          <cell r="C128" t="str">
            <v>召唤技能的效果，暂时没英雄用</v>
          </cell>
          <cell r="D128" t="str">
            <v>male</v>
          </cell>
          <cell r="E128">
            <v>2</v>
          </cell>
          <cell r="F128" t="str">
            <v>mag</v>
          </cell>
          <cell r="G128" t="str">
            <v>chaos</v>
          </cell>
          <cell r="H128" t="str">
            <v>misc.1skills_summon</v>
          </cell>
          <cell r="I128">
            <v>11998014</v>
          </cell>
          <cell r="J128" t="str">
            <v/>
          </cell>
          <cell r="K128" t="str">
            <v/>
          </cell>
          <cell r="L128" t="str">
            <v/>
          </cell>
          <cell r="M128" t="str">
            <v/>
          </cell>
          <cell r="N128" t="str">
            <v>beetle</v>
          </cell>
        </row>
        <row r="129">
          <cell r="A129" t="str">
            <v>小树人</v>
          </cell>
          <cell r="B129" t="str">
            <v>无对应英雄</v>
          </cell>
          <cell r="C129" t="str">
            <v>召唤技能的效果，暂时没英雄用</v>
          </cell>
          <cell r="D129" t="str">
            <v>male</v>
          </cell>
          <cell r="E129">
            <v>2</v>
          </cell>
          <cell r="F129" t="str">
            <v>mag</v>
          </cell>
          <cell r="G129" t="str">
            <v>chaos</v>
          </cell>
          <cell r="H129" t="str">
            <v>healer.goblin</v>
          </cell>
          <cell r="I129">
            <v>11998015</v>
          </cell>
          <cell r="J129">
            <v>11998016</v>
          </cell>
          <cell r="K129">
            <v>11998017</v>
          </cell>
          <cell r="L129" t="str">
            <v/>
          </cell>
          <cell r="M129" t="str">
            <v/>
          </cell>
          <cell r="N129" t="str">
            <v>beetle</v>
          </cell>
        </row>
        <row r="130">
          <cell r="A130" t="str">
            <v>火元素</v>
          </cell>
          <cell r="B130" t="str">
            <v>无对应英雄</v>
          </cell>
          <cell r="C130" t="str">
            <v>召唤技能的效果，暂时没英雄用</v>
          </cell>
          <cell r="D130" t="str">
            <v>male</v>
          </cell>
          <cell r="E130">
            <v>3</v>
          </cell>
          <cell r="F130" t="str">
            <v>mag</v>
          </cell>
          <cell r="G130" t="str">
            <v>chaos</v>
          </cell>
          <cell r="H130" t="str">
            <v>misc.1skills_summon</v>
          </cell>
          <cell r="I130">
            <v>11998010</v>
          </cell>
          <cell r="J130">
            <v>11998011</v>
          </cell>
          <cell r="K130" t="str">
            <v/>
          </cell>
          <cell r="L130" t="str">
            <v/>
          </cell>
          <cell r="M130" t="str">
            <v/>
          </cell>
          <cell r="N130" t="str">
            <v>beetle</v>
          </cell>
        </row>
        <row r="131">
          <cell r="A131" t="str">
            <v>宝箱怪-宝箱</v>
          </cell>
          <cell r="B131" t="str">
            <v>无对应英雄</v>
          </cell>
          <cell r="C131" t="str">
            <v>冒险关卡中，宝箱怪的伪装</v>
          </cell>
          <cell r="D131" t="str">
            <v>male</v>
          </cell>
          <cell r="E131">
            <v>2</v>
          </cell>
          <cell r="F131" t="str">
            <v>phy</v>
          </cell>
          <cell r="G131" t="str">
            <v>chaos</v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>treasure</v>
          </cell>
        </row>
        <row r="132">
          <cell r="A132" t="str">
            <v>冰雪女王-雪人</v>
          </cell>
          <cell r="B132" t="str">
            <v>无对应英雄</v>
          </cell>
          <cell r="C132" t="str">
            <v>冰雪女王的召唤生物</v>
          </cell>
          <cell r="D132" t="str">
            <v>male</v>
          </cell>
          <cell r="E132">
            <v>2</v>
          </cell>
          <cell r="F132" t="str">
            <v>phy</v>
          </cell>
          <cell r="G132" t="str">
            <v>alliance</v>
          </cell>
          <cell r="H132" t="str">
            <v>misc.5skills_summon</v>
          </cell>
          <cell r="I132">
            <v>11998018</v>
          </cell>
          <cell r="J132">
            <v>11998019</v>
          </cell>
          <cell r="K132">
            <v>11998020</v>
          </cell>
          <cell r="L132" t="str">
            <v/>
          </cell>
          <cell r="M132" t="str">
            <v/>
          </cell>
          <cell r="N132" t="str">
            <v>water_elemental</v>
          </cell>
        </row>
        <row r="133">
          <cell r="A133" t="str">
            <v>九尾妖狐-幽灵狐</v>
          </cell>
          <cell r="B133" t="str">
            <v>无对应英雄</v>
          </cell>
          <cell r="C133" t="str">
            <v>九尾狐的召唤生物</v>
          </cell>
          <cell r="D133" t="str">
            <v>male</v>
          </cell>
          <cell r="E133">
            <v>2</v>
          </cell>
          <cell r="F133" t="str">
            <v>mag</v>
          </cell>
          <cell r="G133" t="str">
            <v>horde</v>
          </cell>
          <cell r="H133" t="str">
            <v>misc.5skills_summon</v>
          </cell>
          <cell r="I133">
            <v>11998021</v>
          </cell>
          <cell r="J133">
            <v>11998022</v>
          </cell>
          <cell r="K133" t="str">
            <v/>
          </cell>
          <cell r="L133" t="str">
            <v/>
          </cell>
          <cell r="M133" t="str">
            <v/>
          </cell>
          <cell r="N133" t="str">
            <v>ghost_wolf</v>
          </cell>
        </row>
        <row r="134">
          <cell r="A134" t="str">
            <v>地狱火</v>
          </cell>
          <cell r="B134" t="str">
            <v>无对应英雄</v>
          </cell>
          <cell r="C134" t="str">
            <v>召唤生物，暂时没英雄用</v>
          </cell>
          <cell r="D134" t="str">
            <v>male</v>
          </cell>
          <cell r="E134">
            <v>2</v>
          </cell>
          <cell r="F134" t="str">
            <v>mag</v>
          </cell>
          <cell r="G134" t="str">
            <v>chaos</v>
          </cell>
          <cell r="H134" t="str">
            <v>misc.1skills_summon</v>
          </cell>
          <cell r="I134">
            <v>11998024</v>
          </cell>
          <cell r="J134">
            <v>11998025</v>
          </cell>
          <cell r="K134" t="str">
            <v/>
          </cell>
          <cell r="L134" t="str">
            <v/>
          </cell>
          <cell r="M134" t="str">
            <v/>
          </cell>
          <cell r="N134" t="str">
            <v>inferno_call</v>
          </cell>
        </row>
        <row r="135">
          <cell r="A135" t="str">
            <v>天神下凡</v>
          </cell>
          <cell r="B135" t="str">
            <v>无对应英雄</v>
          </cell>
          <cell r="C135" t="str">
            <v>变身造型，暂时没英雄用</v>
          </cell>
          <cell r="D135" t="str">
            <v>male</v>
          </cell>
          <cell r="E135">
            <v>2</v>
          </cell>
          <cell r="F135" t="str">
            <v>phy</v>
          </cell>
          <cell r="G135" t="str">
            <v>chaos</v>
          </cell>
          <cell r="H135" t="str">
            <v>misc.5skills</v>
          </cell>
          <cell r="I135">
            <v>11861301</v>
          </cell>
          <cell r="J135">
            <v>11861302</v>
          </cell>
          <cell r="K135">
            <v>11861303</v>
          </cell>
          <cell r="L135" t="str">
            <v/>
          </cell>
          <cell r="M135" t="str">
            <v/>
          </cell>
          <cell r="N135" t="str">
            <v>salou_farr</v>
          </cell>
        </row>
        <row r="136">
          <cell r="A136" t="str">
            <v>恶魔形态</v>
          </cell>
          <cell r="B136" t="str">
            <v>无对应英雄</v>
          </cell>
          <cell r="C136" t="str">
            <v>变身造型，暂时没英雄用</v>
          </cell>
          <cell r="D136" t="str">
            <v>male</v>
          </cell>
          <cell r="E136">
            <v>3</v>
          </cell>
          <cell r="F136" t="str">
            <v>phy</v>
          </cell>
          <cell r="G136" t="str">
            <v>chaos</v>
          </cell>
          <cell r="H136" t="str">
            <v>misc.5skills</v>
          </cell>
          <cell r="I136">
            <v>11660601</v>
          </cell>
          <cell r="J136">
            <v>11660602</v>
          </cell>
          <cell r="K136">
            <v>11660603</v>
          </cell>
          <cell r="L136" t="str">
            <v/>
          </cell>
          <cell r="M136" t="str">
            <v/>
          </cell>
          <cell r="N136" t="str">
            <v xml:space="preserve">illidan </v>
          </cell>
        </row>
        <row r="137">
          <cell r="A137" t="str">
            <v>大工匠BOSS-炸弹</v>
          </cell>
          <cell r="B137" t="str">
            <v>无对应英雄</v>
          </cell>
          <cell r="C137" t="str">
            <v>大工匠BOSS的大炸弹</v>
          </cell>
          <cell r="D137" t="str">
            <v>male</v>
          </cell>
          <cell r="E137">
            <v>2</v>
          </cell>
          <cell r="F137" t="str">
            <v>mag</v>
          </cell>
          <cell r="G137" t="str">
            <v>chaos</v>
          </cell>
          <cell r="H137" t="str">
            <v>misc.entity</v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/>
          </cell>
          <cell r="N137" t="str">
            <v>bomb</v>
          </cell>
        </row>
        <row r="138">
          <cell r="A138" t="str">
            <v>丛林祭司BOSS-巢穴</v>
          </cell>
          <cell r="B138" t="str">
            <v>无对应英雄</v>
          </cell>
          <cell r="C138" t="str">
            <v>丛林祭司BOSS的召唤技能</v>
          </cell>
          <cell r="D138" t="str">
            <v>male</v>
          </cell>
          <cell r="E138">
            <v>2</v>
          </cell>
          <cell r="F138" t="str">
            <v>mag</v>
          </cell>
          <cell r="G138" t="str">
            <v>horde</v>
          </cell>
          <cell r="H138" t="str">
            <v>misc.1skills_summon_static</v>
          </cell>
          <cell r="I138">
            <v>11999515</v>
          </cell>
          <cell r="J138" t="str">
            <v/>
          </cell>
          <cell r="K138" t="str">
            <v/>
          </cell>
          <cell r="L138" t="str">
            <v/>
          </cell>
          <cell r="M138" t="str">
            <v/>
          </cell>
          <cell r="N138" t="str">
            <v>nest</v>
          </cell>
        </row>
        <row r="139">
          <cell r="A139" t="str">
            <v>先知圣者BOSS-援军</v>
          </cell>
          <cell r="B139" t="str">
            <v>无对应英雄</v>
          </cell>
          <cell r="C139" t="str">
            <v>先知圣者BOSS的召唤技能</v>
          </cell>
          <cell r="D139" t="str">
            <v>male</v>
          </cell>
          <cell r="E139">
            <v>2</v>
          </cell>
          <cell r="F139" t="str">
            <v>mag</v>
          </cell>
          <cell r="G139" t="str">
            <v>alliance</v>
          </cell>
          <cell r="H139" t="str">
            <v>misc.5skills_summon</v>
          </cell>
          <cell r="I139">
            <v>11998018</v>
          </cell>
          <cell r="J139">
            <v>11998019</v>
          </cell>
          <cell r="K139">
            <v>11998020</v>
          </cell>
          <cell r="L139" t="str">
            <v/>
          </cell>
          <cell r="M139" t="str">
            <v/>
          </cell>
          <cell r="N139" t="str">
            <v>water_elemental</v>
          </cell>
        </row>
        <row r="140">
          <cell r="A140" t="str">
            <v>先知圣者BOSS-狼</v>
          </cell>
          <cell r="B140" t="str">
            <v>无对应英雄</v>
          </cell>
          <cell r="C140" t="str">
            <v>先知圣者BOSS的召唤技能</v>
          </cell>
          <cell r="D140" t="str">
            <v>male</v>
          </cell>
          <cell r="E140">
            <v>2</v>
          </cell>
          <cell r="F140" t="str">
            <v>mag</v>
          </cell>
          <cell r="G140" t="str">
            <v>alliance</v>
          </cell>
          <cell r="H140" t="str">
            <v>misc.5skills_summon</v>
          </cell>
          <cell r="I140">
            <v>11998036</v>
          </cell>
          <cell r="J140">
            <v>11998037</v>
          </cell>
          <cell r="L140" t="str">
            <v/>
          </cell>
          <cell r="M140" t="str">
            <v/>
          </cell>
          <cell r="N140" t="str">
            <v>wolf_checkpoint</v>
          </cell>
        </row>
        <row r="141">
          <cell r="A141" t="str">
            <v>巢穴-小强</v>
          </cell>
          <cell r="B141" t="str">
            <v>无对应英雄</v>
          </cell>
          <cell r="C141" t="str">
            <v>丛林祭司BOSS的巢穴的召唤生物</v>
          </cell>
          <cell r="D141" t="str">
            <v>male</v>
          </cell>
          <cell r="E141">
            <v>2</v>
          </cell>
          <cell r="F141" t="str">
            <v>mag</v>
          </cell>
          <cell r="G141" t="str">
            <v>horde</v>
          </cell>
          <cell r="H141" t="str">
            <v>misc.1skills_summon</v>
          </cell>
          <cell r="I141">
            <v>11998012</v>
          </cell>
          <cell r="J141">
            <v>11998013</v>
          </cell>
          <cell r="K141" t="str">
            <v/>
          </cell>
          <cell r="L141" t="str">
            <v/>
          </cell>
          <cell r="M141" t="str">
            <v/>
          </cell>
          <cell r="N141" t="str">
            <v>beetle</v>
          </cell>
        </row>
        <row r="142">
          <cell r="A142" t="str">
            <v>地精亲王BOSS-炸弹</v>
          </cell>
          <cell r="B142" t="str">
            <v>无对应英雄</v>
          </cell>
          <cell r="C142" t="str">
            <v>地精亲王BOSS的召唤生物</v>
          </cell>
          <cell r="D142" t="str">
            <v>male</v>
          </cell>
          <cell r="E142">
            <v>2</v>
          </cell>
          <cell r="F142" t="str">
            <v>mag</v>
          </cell>
          <cell r="G142" t="str">
            <v>horde</v>
          </cell>
          <cell r="H142" t="str">
            <v>misc.entity</v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/>
          </cell>
          <cell r="N142" t="str">
            <v>bomb</v>
          </cell>
        </row>
        <row r="143">
          <cell r="A143" t="str">
            <v>森林半神BOSS-蜘蛛</v>
          </cell>
          <cell r="B143" t="str">
            <v>无对应英雄</v>
          </cell>
          <cell r="C143" t="str">
            <v>森林半神BOSS的召唤生物</v>
          </cell>
          <cell r="D143" t="str">
            <v>male</v>
          </cell>
          <cell r="E143">
            <v>2</v>
          </cell>
          <cell r="F143" t="str">
            <v>mag</v>
          </cell>
          <cell r="G143" t="str">
            <v>order</v>
          </cell>
          <cell r="H143" t="str">
            <v>misc.5skills_summon</v>
          </cell>
          <cell r="I143">
            <v>11999026</v>
          </cell>
          <cell r="J143">
            <v>11999027</v>
          </cell>
          <cell r="K143" t="str">
            <v/>
          </cell>
          <cell r="L143" t="str">
            <v/>
          </cell>
          <cell r="M143" t="str">
            <v/>
          </cell>
          <cell r="N143" t="str">
            <v>spider</v>
          </cell>
        </row>
        <row r="144">
          <cell r="A144" t="str">
            <v>森林半神BOSS-幽灵狼</v>
          </cell>
          <cell r="B144" t="str">
            <v>无对应英雄</v>
          </cell>
          <cell r="C144" t="str">
            <v>森林半神BOSS的召唤生物</v>
          </cell>
          <cell r="D144" t="str">
            <v>male</v>
          </cell>
          <cell r="E144">
            <v>2</v>
          </cell>
          <cell r="F144" t="str">
            <v>mag</v>
          </cell>
          <cell r="G144" t="str">
            <v>order</v>
          </cell>
          <cell r="H144" t="str">
            <v>misc.5skills_summon</v>
          </cell>
          <cell r="I144">
            <v>11998021</v>
          </cell>
          <cell r="J144">
            <v>11998022</v>
          </cell>
          <cell r="K144">
            <v>11998023</v>
          </cell>
          <cell r="L144" t="str">
            <v/>
          </cell>
          <cell r="M144" t="str">
            <v/>
          </cell>
          <cell r="N144" t="str">
            <v>ghost_wolf</v>
          </cell>
        </row>
        <row r="145">
          <cell r="A145" t="str">
            <v>森林半神BOSS-猩猩</v>
          </cell>
          <cell r="B145" t="str">
            <v>无对应英雄</v>
          </cell>
          <cell r="C145" t="str">
            <v>森林半神BOSS的召唤生物</v>
          </cell>
          <cell r="D145" t="str">
            <v>male</v>
          </cell>
          <cell r="E145">
            <v>2</v>
          </cell>
          <cell r="F145" t="str">
            <v>mag</v>
          </cell>
          <cell r="G145" t="str">
            <v>order</v>
          </cell>
          <cell r="H145" t="str">
            <v>misc.5skills_summon</v>
          </cell>
          <cell r="I145">
            <v>11999022</v>
          </cell>
          <cell r="J145">
            <v>11999023</v>
          </cell>
          <cell r="K145" t="str">
            <v/>
          </cell>
          <cell r="L145" t="str">
            <v/>
          </cell>
          <cell r="M145" t="str">
            <v/>
          </cell>
          <cell r="N145" t="str">
            <v>demon_gorilla</v>
          </cell>
        </row>
        <row r="146">
          <cell r="A146" t="str">
            <v>圣光使者BOSS-圣灵</v>
          </cell>
          <cell r="B146" t="str">
            <v>无对应英雄</v>
          </cell>
          <cell r="C146" t="str">
            <v>圣光使者BOSS的召唤生物</v>
          </cell>
          <cell r="D146" t="str">
            <v>male</v>
          </cell>
          <cell r="E146">
            <v>2</v>
          </cell>
          <cell r="F146" t="str">
            <v>phy</v>
          </cell>
          <cell r="G146" t="str">
            <v>alliance</v>
          </cell>
          <cell r="H146" t="str">
            <v>misc.1skills_summon</v>
          </cell>
          <cell r="I146">
            <v>11999521</v>
          </cell>
          <cell r="J146" t="str">
            <v/>
          </cell>
          <cell r="K146" t="str">
            <v/>
          </cell>
          <cell r="L146" t="str">
            <v/>
          </cell>
          <cell r="M146" t="str">
            <v/>
          </cell>
          <cell r="N146" t="str">
            <v>uther</v>
          </cell>
        </row>
        <row r="147">
          <cell r="A147" t="str">
            <v>山丘之王BOSS-天神下凡</v>
          </cell>
          <cell r="B147" t="str">
            <v>无对应英雄</v>
          </cell>
          <cell r="C147" t="str">
            <v>山丘之王BOSS的变身技能</v>
          </cell>
          <cell r="D147" t="str">
            <v>male</v>
          </cell>
          <cell r="E147">
            <v>1</v>
          </cell>
          <cell r="F147" t="str">
            <v>phy</v>
          </cell>
          <cell r="G147" t="str">
            <v>alliance</v>
          </cell>
          <cell r="H147" t="str">
            <v>tank.muradin</v>
          </cell>
          <cell r="I147">
            <v>11999530</v>
          </cell>
          <cell r="J147">
            <v>11999512</v>
          </cell>
          <cell r="K147">
            <v>11960103</v>
          </cell>
          <cell r="L147">
            <v>11960104</v>
          </cell>
          <cell r="M147" t="str">
            <v/>
          </cell>
          <cell r="N147" t="str">
            <v>muradin_boss</v>
          </cell>
        </row>
        <row r="148">
          <cell r="A148" t="str">
            <v>剑圣BOSS-剑圣</v>
          </cell>
          <cell r="B148" t="str">
            <v>无对应英雄</v>
          </cell>
          <cell r="C148" t="str">
            <v>剑圣BOSS的分身技能</v>
          </cell>
          <cell r="D148" t="str">
            <v>male</v>
          </cell>
          <cell r="E148">
            <v>2</v>
          </cell>
          <cell r="F148" t="str">
            <v>phy</v>
          </cell>
          <cell r="G148" t="str">
            <v>order</v>
          </cell>
          <cell r="H148" t="str">
            <v>misc.5skills_summon</v>
          </cell>
          <cell r="I148">
            <v>11998008</v>
          </cell>
          <cell r="J148">
            <v>11998009</v>
          </cell>
          <cell r="K148">
            <v>11999532</v>
          </cell>
          <cell r="L148" t="str">
            <v/>
          </cell>
          <cell r="M148" t="str">
            <v/>
          </cell>
          <cell r="N148" t="str">
            <v>grom</v>
          </cell>
        </row>
        <row r="149">
          <cell r="A149" t="str">
            <v>狂战士BOSS-变身</v>
          </cell>
          <cell r="B149" t="str">
            <v>无对应英雄</v>
          </cell>
          <cell r="C149" t="str">
            <v>狂战士BOSS的变身</v>
          </cell>
          <cell r="D149" t="str">
            <v>male</v>
          </cell>
          <cell r="E149">
            <v>2</v>
          </cell>
          <cell r="F149" t="str">
            <v>phy</v>
          </cell>
          <cell r="G149" t="str">
            <v>order</v>
          </cell>
          <cell r="H149" t="str">
            <v>misc.5skills_target_is_valid</v>
          </cell>
          <cell r="I149">
            <v>11970101</v>
          </cell>
          <cell r="J149">
            <v>11970102</v>
          </cell>
          <cell r="K149" t="str">
            <v/>
          </cell>
          <cell r="L149" t="str">
            <v/>
          </cell>
          <cell r="M149" t="str">
            <v/>
          </cell>
          <cell r="N149" t="str">
            <v>berserk_npc</v>
          </cell>
        </row>
        <row r="150">
          <cell r="A150" t="str">
            <v>剑圣BOSS-分身1</v>
          </cell>
          <cell r="B150" t="str">
            <v>无对应英雄</v>
          </cell>
          <cell r="C150" t="str">
            <v>剑圣BOSS的分身技能</v>
          </cell>
          <cell r="D150" t="str">
            <v>male</v>
          </cell>
          <cell r="E150">
            <v>2</v>
          </cell>
          <cell r="F150" t="str">
            <v>phy</v>
          </cell>
          <cell r="G150" t="str">
            <v>horde</v>
          </cell>
          <cell r="H150" t="str">
            <v>misc.5skills_summon</v>
          </cell>
          <cell r="I150">
            <v>11998008</v>
          </cell>
          <cell r="J150">
            <v>11998009</v>
          </cell>
          <cell r="K150">
            <v>11999533</v>
          </cell>
          <cell r="L150" t="str">
            <v/>
          </cell>
          <cell r="M150" t="str">
            <v/>
          </cell>
          <cell r="N150" t="str">
            <v>grom</v>
          </cell>
        </row>
        <row r="151">
          <cell r="A151" t="str">
            <v>剑圣BOSS-分身2</v>
          </cell>
          <cell r="B151" t="str">
            <v>无对应英雄</v>
          </cell>
          <cell r="C151" t="str">
            <v>剑圣BOSS的分身技能</v>
          </cell>
          <cell r="D151" t="str">
            <v>male</v>
          </cell>
          <cell r="E151">
            <v>2</v>
          </cell>
          <cell r="F151" t="str">
            <v>phy</v>
          </cell>
          <cell r="G151" t="str">
            <v>horde</v>
          </cell>
          <cell r="H151" t="str">
            <v>misc.1skills_summon</v>
          </cell>
          <cell r="I151">
            <v>11998008</v>
          </cell>
          <cell r="J151">
            <v>11998009</v>
          </cell>
          <cell r="K151" t="str">
            <v/>
          </cell>
          <cell r="L151" t="str">
            <v/>
          </cell>
          <cell r="M151" t="str">
            <v/>
          </cell>
          <cell r="N151" t="str">
            <v>grom</v>
          </cell>
        </row>
        <row r="152">
          <cell r="A152" t="str">
            <v>蛇头女妖BOSS-石像</v>
          </cell>
          <cell r="B152" t="str">
            <v>无对应英雄</v>
          </cell>
          <cell r="C152" t="str">
            <v>蛇头女妖BOSS的禁锢技能</v>
          </cell>
          <cell r="D152" t="str">
            <v>male</v>
          </cell>
          <cell r="E152">
            <v>2</v>
          </cell>
          <cell r="F152" t="str">
            <v>phy</v>
          </cell>
          <cell r="G152" t="str">
            <v>chaos</v>
          </cell>
          <cell r="H152" t="str">
            <v>misc.entity</v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/>
          </cell>
          <cell r="N152" t="str">
            <v>figure_stone</v>
          </cell>
        </row>
        <row r="153">
          <cell r="A153" t="str">
            <v>哥布林亲王-炸弹</v>
          </cell>
          <cell r="B153" t="str">
            <v>无对应英雄</v>
          </cell>
          <cell r="C153" t="str">
            <v>哥布林亲王的召唤黑色炸药</v>
          </cell>
          <cell r="D153" t="str">
            <v>male</v>
          </cell>
          <cell r="E153">
            <v>2</v>
          </cell>
          <cell r="F153" t="str">
            <v>mag</v>
          </cell>
          <cell r="G153" t="str">
            <v>horde</v>
          </cell>
          <cell r="H153" t="str">
            <v>misc.entity</v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/>
          </cell>
          <cell r="N153" t="str">
            <v>bomb</v>
          </cell>
        </row>
        <row r="154">
          <cell r="A154" t="str">
            <v>哈迪斯-死神</v>
          </cell>
          <cell r="B154" t="str">
            <v>无对应英雄</v>
          </cell>
          <cell r="C154" t="str">
            <v>哈迪斯的召唤（无光标记）</v>
          </cell>
          <cell r="D154" t="str">
            <v>male</v>
          </cell>
          <cell r="E154">
            <v>2</v>
          </cell>
          <cell r="F154" t="str">
            <v>mag</v>
          </cell>
          <cell r="G154" t="str">
            <v>order</v>
          </cell>
          <cell r="H154" t="str">
            <v>misc.5skills_is_enemy_there</v>
          </cell>
          <cell r="I154">
            <v>11998026</v>
          </cell>
          <cell r="J154">
            <v>11998027</v>
          </cell>
          <cell r="K154">
            <v>11998028</v>
          </cell>
          <cell r="L154" t="str">
            <v/>
          </cell>
          <cell r="M154" t="str">
            <v/>
          </cell>
          <cell r="N154" t="str">
            <v>kelthuzad</v>
          </cell>
        </row>
        <row r="155">
          <cell r="A155" t="str">
            <v>哈迪斯-死神光标记</v>
          </cell>
          <cell r="B155" t="str">
            <v>无对应英雄</v>
          </cell>
          <cell r="C155" t="str">
            <v>哈迪斯的召唤（有光标记版本）</v>
          </cell>
          <cell r="D155" t="str">
            <v>male</v>
          </cell>
          <cell r="E155">
            <v>2</v>
          </cell>
          <cell r="F155" t="str">
            <v>mag</v>
          </cell>
          <cell r="G155" t="str">
            <v>order</v>
          </cell>
          <cell r="H155" t="str">
            <v>healer.cenarius</v>
          </cell>
          <cell r="I155">
            <v>11998026</v>
          </cell>
          <cell r="J155">
            <v>11998027</v>
          </cell>
          <cell r="K155">
            <v>11998028</v>
          </cell>
          <cell r="L155">
            <v>11998029</v>
          </cell>
          <cell r="M155" t="str">
            <v/>
          </cell>
          <cell r="N155" t="str">
            <v>kelthuzad</v>
          </cell>
        </row>
        <row r="156">
          <cell r="A156" t="str">
            <v>犬妖贤者-火舌图腾</v>
          </cell>
          <cell r="B156" t="str">
            <v>无对应英雄</v>
          </cell>
          <cell r="C156" t="str">
            <v>犬妖贤者的召唤</v>
          </cell>
          <cell r="D156" t="str">
            <v>male</v>
          </cell>
          <cell r="E156">
            <v>2</v>
          </cell>
          <cell r="F156" t="str">
            <v>mag</v>
          </cell>
          <cell r="G156" t="str">
            <v>horde</v>
          </cell>
          <cell r="H156" t="str">
            <v>misc.1skills_summon_static</v>
          </cell>
          <cell r="I156">
            <v>11998030</v>
          </cell>
          <cell r="J156" t="str">
            <v/>
          </cell>
          <cell r="K156" t="str">
            <v/>
          </cell>
          <cell r="L156" t="str">
            <v/>
          </cell>
          <cell r="M156" t="str">
            <v/>
          </cell>
          <cell r="N156" t="str">
            <v>flametongue_totem_new</v>
          </cell>
        </row>
        <row r="157">
          <cell r="A157" t="str">
            <v>邪神洛基-恶魔</v>
          </cell>
          <cell r="B157" t="str">
            <v>无对应英雄</v>
          </cell>
          <cell r="C157" t="str">
            <v>邪神洛基的召唤</v>
          </cell>
          <cell r="D157" t="str">
            <v>male</v>
          </cell>
          <cell r="E157">
            <v>2</v>
          </cell>
          <cell r="F157" t="str">
            <v>mag</v>
          </cell>
          <cell r="G157" t="str">
            <v>chaos</v>
          </cell>
          <cell r="H157" t="str">
            <v>misc.2skills_summon_heal</v>
          </cell>
          <cell r="I157">
            <v>11998031</v>
          </cell>
          <cell r="J157">
            <v>11998032</v>
          </cell>
          <cell r="K157" t="str">
            <v/>
          </cell>
          <cell r="L157" t="str">
            <v/>
          </cell>
          <cell r="M157" t="str">
            <v/>
          </cell>
          <cell r="N157" t="str">
            <v>skeleton_wizard_npc</v>
          </cell>
        </row>
        <row r="158">
          <cell r="A158" t="str">
            <v>刀锋女皇-刺蛇</v>
          </cell>
          <cell r="B158" t="str">
            <v>无对应英雄</v>
          </cell>
          <cell r="C158" t="str">
            <v>刀锋女皇召唤刺蛇</v>
          </cell>
          <cell r="D158" t="str">
            <v>male</v>
          </cell>
          <cell r="E158">
            <v>2</v>
          </cell>
          <cell r="F158" t="str">
            <v>mag</v>
          </cell>
          <cell r="G158" t="str">
            <v>chaos</v>
          </cell>
          <cell r="H158" t="str">
            <v>misc.5skills_summon</v>
          </cell>
          <cell r="I158">
            <v>11998033</v>
          </cell>
          <cell r="J158">
            <v>11998034</v>
          </cell>
          <cell r="K158">
            <v>11998035</v>
          </cell>
          <cell r="L158" t="str">
            <v/>
          </cell>
          <cell r="M158" t="str">
            <v/>
          </cell>
          <cell r="N158" t="str">
            <v>hydralisks</v>
          </cell>
        </row>
        <row r="159">
          <cell r="A159" t="str">
            <v>九尾妖狐-先祖图腾</v>
          </cell>
          <cell r="B159" t="str">
            <v>无对应英雄</v>
          </cell>
          <cell r="C159" t="str">
            <v>九尾妖狐召唤先祖图腾</v>
          </cell>
          <cell r="D159" t="str">
            <v>male</v>
          </cell>
          <cell r="E159">
            <v>2</v>
          </cell>
          <cell r="F159" t="str">
            <v>mag</v>
          </cell>
          <cell r="G159" t="str">
            <v>horde</v>
          </cell>
          <cell r="H159" t="str">
            <v>misc.entity_call</v>
          </cell>
          <cell r="I159" t="str">
            <v/>
          </cell>
          <cell r="J159" t="str">
            <v/>
          </cell>
          <cell r="K159" t="str">
            <v/>
          </cell>
          <cell r="L159" t="str">
            <v/>
          </cell>
          <cell r="M159" t="str">
            <v/>
          </cell>
          <cell r="N159" t="str">
            <v>totem_ancestors</v>
          </cell>
        </row>
        <row r="160">
          <cell r="A160" t="str">
            <v>冰雪女王（章1-0）</v>
          </cell>
          <cell r="B160" t="str">
            <v>冰雪女王</v>
          </cell>
          <cell r="C160" t="str">
            <v>初始新手关，冰雪女王</v>
          </cell>
          <cell r="D160" t="str">
            <v>female</v>
          </cell>
          <cell r="E160">
            <v>3</v>
          </cell>
          <cell r="F160" t="str">
            <v>mag</v>
          </cell>
          <cell r="G160" t="str">
            <v>alliance</v>
          </cell>
          <cell r="H160" t="str">
            <v>misc.5skills_second_target_is_valid</v>
          </cell>
          <cell r="I160">
            <v>11960801</v>
          </cell>
          <cell r="J160">
            <v>11960802</v>
          </cell>
          <cell r="K160">
            <v>11960803</v>
          </cell>
          <cell r="L160">
            <v>11960805</v>
          </cell>
          <cell r="M160" t="str">
            <v/>
          </cell>
          <cell r="N160" t="str">
            <v>ice_queen_new_player</v>
          </cell>
        </row>
        <row r="161">
          <cell r="A161" t="str">
            <v>人鱼公主（流血标记）</v>
          </cell>
          <cell r="B161" t="str">
            <v>米迦勒</v>
          </cell>
          <cell r="C161" t="str">
            <v>剧情关卡专用，增加流血标记</v>
          </cell>
          <cell r="D161" t="str">
            <v>female</v>
          </cell>
          <cell r="E161">
            <v>4</v>
          </cell>
          <cell r="F161" t="str">
            <v>mag</v>
          </cell>
          <cell r="G161" t="str">
            <v>horde</v>
          </cell>
          <cell r="H161" t="str">
            <v>healer.salou_farr</v>
          </cell>
          <cell r="I161">
            <v>11861301</v>
          </cell>
          <cell r="J161">
            <v>11861302</v>
          </cell>
          <cell r="K161">
            <v>11861305</v>
          </cell>
          <cell r="L161">
            <v>11861304</v>
          </cell>
          <cell r="N161" t="str">
            <v>salou_farr</v>
          </cell>
        </row>
        <row r="162">
          <cell r="A162" t="str">
            <v>机甲少女（酒利用）</v>
          </cell>
          <cell r="B162" t="str">
            <v>米迦勒</v>
          </cell>
          <cell r="C162" t="str">
            <v>剧情关卡专用，增加酒利用</v>
          </cell>
          <cell r="D162" t="str">
            <v>female</v>
          </cell>
          <cell r="E162">
            <v>3</v>
          </cell>
          <cell r="F162" t="str">
            <v>mag</v>
          </cell>
          <cell r="G162" t="str">
            <v>alliance</v>
          </cell>
          <cell r="H162" t="str">
            <v>misc.5skills</v>
          </cell>
          <cell r="I162">
            <v>11960901</v>
          </cell>
          <cell r="J162">
            <v>11960902</v>
          </cell>
          <cell r="K162">
            <v>11960903</v>
          </cell>
          <cell r="L162">
            <v>11960904</v>
          </cell>
          <cell r="N162" t="str">
            <v>robin_hood</v>
          </cell>
        </row>
        <row r="163">
          <cell r="A163" t="str">
            <v>哈迪斯（光标记）</v>
          </cell>
          <cell r="B163" t="str">
            <v>哈迪斯</v>
          </cell>
          <cell r="C163" t="str">
            <v>剧情关卡专用，增加光标记</v>
          </cell>
          <cell r="D163" t="str">
            <v>male</v>
          </cell>
          <cell r="E163">
            <v>2</v>
          </cell>
          <cell r="F163" t="str">
            <v>phy</v>
          </cell>
          <cell r="G163" t="str">
            <v>order</v>
          </cell>
          <cell r="H163" t="str">
            <v>melee.hades</v>
          </cell>
          <cell r="I163">
            <v>11760701</v>
          </cell>
          <cell r="J163">
            <v>11760702</v>
          </cell>
          <cell r="K163">
            <v>11760703</v>
          </cell>
          <cell r="L163">
            <v>11760704</v>
          </cell>
          <cell r="N163" t="str">
            <v>hades</v>
          </cell>
        </row>
        <row r="164">
          <cell r="A164" t="str">
            <v>米迦勒（光利用）</v>
          </cell>
          <cell r="B164" t="str">
            <v>米迦勒</v>
          </cell>
          <cell r="C164" t="str">
            <v>剧情关卡专用，增加光利用</v>
          </cell>
          <cell r="D164" t="str">
            <v>male</v>
          </cell>
          <cell r="E164">
            <v>4</v>
          </cell>
          <cell r="F164" t="str">
            <v>mag</v>
          </cell>
          <cell r="G164" t="str">
            <v>order</v>
          </cell>
          <cell r="H164" t="str">
            <v>healer.michael</v>
          </cell>
          <cell r="I164">
            <v>11760501</v>
          </cell>
          <cell r="J164">
            <v>11760502</v>
          </cell>
          <cell r="K164">
            <v>11760503</v>
          </cell>
          <cell r="L164">
            <v>11760504</v>
          </cell>
          <cell r="N164" t="str">
            <v>michael</v>
          </cell>
        </row>
        <row r="165">
          <cell r="A165" t="str">
            <v>狮王辛巴（流血利用）</v>
          </cell>
          <cell r="B165" t="str">
            <v>狮王辛巴</v>
          </cell>
          <cell r="C165" t="str">
            <v>剧情关卡专用，增加流血利用</v>
          </cell>
          <cell r="D165" t="str">
            <v>male</v>
          </cell>
          <cell r="E165">
            <v>2</v>
          </cell>
          <cell r="F165" t="str">
            <v>phy</v>
          </cell>
          <cell r="G165" t="str">
            <v>horde</v>
          </cell>
          <cell r="H165" t="str">
            <v>melee.simba</v>
          </cell>
          <cell r="I165">
            <v>11860701</v>
          </cell>
          <cell r="J165">
            <v>11860702</v>
          </cell>
          <cell r="K165">
            <v>11860703</v>
          </cell>
          <cell r="L165">
            <v>11860704</v>
          </cell>
          <cell r="N165" t="str">
            <v>simba</v>
          </cell>
        </row>
        <row r="166">
          <cell r="A166" t="str">
            <v>齐天大圣（光利用）</v>
          </cell>
          <cell r="B166" t="str">
            <v>齐天大圣</v>
          </cell>
          <cell r="C166" t="str">
            <v>剧情关卡专用，增加光利用</v>
          </cell>
          <cell r="D166" t="str">
            <v>male</v>
          </cell>
          <cell r="E166">
            <v>1</v>
          </cell>
          <cell r="F166" t="str">
            <v>phy</v>
          </cell>
          <cell r="G166" t="str">
            <v>order</v>
          </cell>
          <cell r="H166" t="str">
            <v>misc.5skills_second_target_is_valid</v>
          </cell>
          <cell r="I166">
            <v>11761101</v>
          </cell>
          <cell r="J166">
            <v>11761102</v>
          </cell>
          <cell r="K166">
            <v>11761103</v>
          </cell>
          <cell r="L166">
            <v>11761104</v>
          </cell>
          <cell r="N166" t="str">
            <v>monkey_king</v>
          </cell>
        </row>
        <row r="167">
          <cell r="A167" t="str">
            <v>娅美蝶（光标记）</v>
          </cell>
          <cell r="B167" t="str">
            <v>娅美蝶</v>
          </cell>
          <cell r="C167" t="str">
            <v>剧情关卡专用，增加光标记</v>
          </cell>
          <cell r="D167" t="str">
            <v>female</v>
          </cell>
          <cell r="E167">
            <v>4</v>
          </cell>
          <cell r="F167" t="str">
            <v>mag</v>
          </cell>
          <cell r="G167" t="str">
            <v>order</v>
          </cell>
          <cell r="H167" t="str">
            <v>healer.butterfly</v>
          </cell>
          <cell r="I167">
            <v>11961301</v>
          </cell>
          <cell r="J167">
            <v>11961302</v>
          </cell>
          <cell r="K167">
            <v>11961303</v>
          </cell>
          <cell r="L167">
            <v>11961304</v>
          </cell>
          <cell r="N167" t="str">
            <v>butterfly</v>
          </cell>
        </row>
        <row r="168">
          <cell r="A168" t="str">
            <v>精灵游侠(关卡1-7)</v>
          </cell>
          <cell r="B168" t="str">
            <v>精灵游侠</v>
          </cell>
          <cell r="C168" t="str">
            <v>关卡1-7，BOSS版</v>
          </cell>
          <cell r="D168" t="str">
            <v>male</v>
          </cell>
          <cell r="E168">
            <v>3</v>
          </cell>
          <cell r="F168" t="str">
            <v>phy</v>
          </cell>
          <cell r="G168" t="str">
            <v>alliance</v>
          </cell>
          <cell r="H168" t="str">
            <v>misc.5skills</v>
          </cell>
          <cell r="I168">
            <v>11780301</v>
          </cell>
          <cell r="J168">
            <v>11780302</v>
          </cell>
          <cell r="K168">
            <v>11780303</v>
          </cell>
          <cell r="L168">
            <v>11780305</v>
          </cell>
          <cell r="N168" t="str">
            <v>elf_assassin_boss</v>
          </cell>
        </row>
        <row r="169">
          <cell r="A169" t="str">
            <v>鳄鱼雷克(关卡4-7)</v>
          </cell>
          <cell r="B169" t="str">
            <v>鳄鱼雷克</v>
          </cell>
          <cell r="C169" t="str">
            <v>关卡4-7，BOSS版</v>
          </cell>
          <cell r="D169" t="str">
            <v>male</v>
          </cell>
          <cell r="E169">
            <v>1</v>
          </cell>
          <cell r="F169" t="str">
            <v>phy</v>
          </cell>
          <cell r="G169" t="str">
            <v>horde</v>
          </cell>
          <cell r="H169" t="str">
            <v>tank.muradin</v>
          </cell>
          <cell r="I169">
            <v>11860505</v>
          </cell>
          <cell r="J169">
            <v>11860506</v>
          </cell>
          <cell r="K169">
            <v>11860507</v>
          </cell>
          <cell r="L169">
            <v>11860508</v>
          </cell>
          <cell r="N169" t="str">
            <v>tidal_giant</v>
          </cell>
        </row>
        <row r="170">
          <cell r="A170" t="str">
            <v>胡尔克(关卡4-10)</v>
          </cell>
          <cell r="B170" t="str">
            <v>胡尔克</v>
          </cell>
          <cell r="C170" t="str">
            <v>关卡4-10，BOSS版</v>
          </cell>
          <cell r="D170" t="str">
            <v>male</v>
          </cell>
          <cell r="E170">
            <v>1</v>
          </cell>
          <cell r="F170" t="str">
            <v>phy</v>
          </cell>
          <cell r="G170" t="str">
            <v>horde</v>
          </cell>
          <cell r="H170" t="str">
            <v>misc.5skills_third_self_hp_ratio</v>
          </cell>
          <cell r="I170">
            <v>11860601</v>
          </cell>
          <cell r="J170">
            <v>11860602</v>
          </cell>
          <cell r="K170">
            <v>11860603</v>
          </cell>
          <cell r="L170">
            <v>11860604</v>
          </cell>
          <cell r="N170" t="str">
            <v>hulk</v>
          </cell>
        </row>
        <row r="171">
          <cell r="A171" t="str">
            <v>德古拉(关卡5-10)</v>
          </cell>
          <cell r="B171" t="str">
            <v>德古拉</v>
          </cell>
          <cell r="C171" t="str">
            <v>关卡5-10，4技能BOSS版</v>
          </cell>
          <cell r="D171" t="str">
            <v>male</v>
          </cell>
          <cell r="E171">
            <v>2</v>
          </cell>
          <cell r="F171" t="str">
            <v>mag</v>
          </cell>
          <cell r="G171" t="str">
            <v>chaos</v>
          </cell>
          <cell r="H171" t="str">
            <v>misc.5skills_is_enemy_there</v>
          </cell>
          <cell r="I171">
            <v>11660401</v>
          </cell>
          <cell r="J171">
            <v>11660402</v>
          </cell>
          <cell r="K171">
            <v>11660403</v>
          </cell>
          <cell r="L171">
            <v>11660404</v>
          </cell>
          <cell r="M171" t="str">
            <v/>
          </cell>
          <cell r="N171" t="str">
            <v>kil_jaeden</v>
          </cell>
        </row>
        <row r="172">
          <cell r="A172" t="str">
            <v>先知圣者(关卡7-1)</v>
          </cell>
          <cell r="B172" t="str">
            <v>先知圣者</v>
          </cell>
          <cell r="C172" t="str">
            <v>关卡7-1，4技能BOSS版</v>
          </cell>
          <cell r="D172" t="str">
            <v>male</v>
          </cell>
          <cell r="E172">
            <v>4</v>
          </cell>
          <cell r="F172" t="str">
            <v>mag</v>
          </cell>
          <cell r="G172" t="str">
            <v>alliance</v>
          </cell>
          <cell r="H172" t="str">
            <v>healer.velen</v>
          </cell>
          <cell r="I172">
            <v>11670201</v>
          </cell>
          <cell r="J172">
            <v>11670202</v>
          </cell>
          <cell r="K172">
            <v>11999510</v>
          </cell>
          <cell r="L172">
            <v>11670203</v>
          </cell>
          <cell r="M172" t="str">
            <v/>
          </cell>
          <cell r="N172" t="str">
            <v>velen_boss</v>
          </cell>
        </row>
        <row r="173">
          <cell r="A173" t="str">
            <v>丛林祭司(关卡8-3)</v>
          </cell>
          <cell r="B173" t="str">
            <v>丛林祭司</v>
          </cell>
          <cell r="C173" t="str">
            <v>关卡8-3，4技能BOSS版</v>
          </cell>
          <cell r="D173" t="str">
            <v>male</v>
          </cell>
          <cell r="E173">
            <v>4</v>
          </cell>
          <cell r="F173" t="str">
            <v>mag</v>
          </cell>
          <cell r="G173" t="str">
            <v>order</v>
          </cell>
          <cell r="H173" t="str">
            <v>healer.velen_boss</v>
          </cell>
          <cell r="I173">
            <v>11860301</v>
          </cell>
          <cell r="J173">
            <v>11860302</v>
          </cell>
          <cell r="K173">
            <v>11860303</v>
          </cell>
          <cell r="L173">
            <v>11999514</v>
          </cell>
          <cell r="M173">
            <v>11860304</v>
          </cell>
          <cell r="N173" t="str">
            <v>volJin_boss</v>
          </cell>
        </row>
        <row r="174">
          <cell r="A174" t="str">
            <v>丛林半神(关卡8-7)</v>
          </cell>
          <cell r="B174" t="str">
            <v>丛林半神</v>
          </cell>
          <cell r="C174" t="str">
            <v>关卡8-7，BOSS-5技能版</v>
          </cell>
          <cell r="D174" t="str">
            <v>male</v>
          </cell>
          <cell r="E174">
            <v>3</v>
          </cell>
          <cell r="F174" t="str">
            <v>mag</v>
          </cell>
          <cell r="G174" t="str">
            <v>order</v>
          </cell>
          <cell r="H174" t="str">
            <v>healer.velen</v>
          </cell>
          <cell r="I174">
            <v>11760101</v>
          </cell>
          <cell r="J174">
            <v>11760102</v>
          </cell>
          <cell r="K174">
            <v>11760103</v>
          </cell>
          <cell r="L174">
            <v>11999519</v>
          </cell>
          <cell r="M174">
            <v>11999540</v>
          </cell>
          <cell r="N174" t="str">
            <v>cenarius_boss</v>
          </cell>
        </row>
        <row r="175">
          <cell r="A175" t="str">
            <v>死亡骑士(关卡10-7)</v>
          </cell>
          <cell r="B175" t="str">
            <v>死亡骑士</v>
          </cell>
          <cell r="C175" t="str">
            <v>关卡10-7，4技能BOSS版</v>
          </cell>
          <cell r="D175" t="str">
            <v>male</v>
          </cell>
          <cell r="E175">
            <v>2</v>
          </cell>
          <cell r="F175" t="str">
            <v>mag</v>
          </cell>
          <cell r="G175" t="str">
            <v>chaos</v>
          </cell>
          <cell r="H175" t="str">
            <v>melee.knight_rider</v>
          </cell>
          <cell r="I175">
            <v>11660301</v>
          </cell>
          <cell r="J175">
            <v>11660302</v>
          </cell>
          <cell r="K175">
            <v>11660303</v>
          </cell>
          <cell r="L175">
            <v>11660304</v>
          </cell>
          <cell r="M175" t="str">
            <v/>
          </cell>
          <cell r="N175" t="str">
            <v>lich_king</v>
          </cell>
        </row>
        <row r="176">
          <cell r="A176" t="str">
            <v>人鱼公主（剧1-0）</v>
          </cell>
          <cell r="B176" t="str">
            <v>人鱼公主</v>
          </cell>
          <cell r="C176" t="str">
            <v>初始新手关</v>
          </cell>
          <cell r="D176" t="str">
            <v>female</v>
          </cell>
          <cell r="E176">
            <v>3</v>
          </cell>
          <cell r="F176" t="str">
            <v>mag</v>
          </cell>
          <cell r="G176" t="str">
            <v>horde</v>
          </cell>
          <cell r="H176" t="str">
            <v>healer.salou_farr</v>
          </cell>
          <cell r="I176">
            <v>11861301</v>
          </cell>
          <cell r="J176">
            <v>11861302</v>
          </cell>
          <cell r="K176">
            <v>11861303</v>
          </cell>
          <cell r="L176">
            <v>11861306</v>
          </cell>
          <cell r="M176" t="str">
            <v/>
          </cell>
          <cell r="N176" t="str">
            <v>salou_farr</v>
          </cell>
        </row>
        <row r="177">
          <cell r="A177" t="str">
            <v>莉莉丝（剧1-0）</v>
          </cell>
          <cell r="B177" t="str">
            <v>莉莉丝</v>
          </cell>
          <cell r="C177" t="str">
            <v>初始新手关</v>
          </cell>
          <cell r="D177" t="str">
            <v>female</v>
          </cell>
          <cell r="E177">
            <v>3</v>
          </cell>
          <cell r="F177" t="str">
            <v>mag</v>
          </cell>
          <cell r="G177" t="str">
            <v>chaos</v>
          </cell>
          <cell r="H177" t="str">
            <v>misc.5skills_third_target_is_valid</v>
          </cell>
          <cell r="I177">
            <v>11660801</v>
          </cell>
          <cell r="J177">
            <v>11660802</v>
          </cell>
          <cell r="K177">
            <v>11660803</v>
          </cell>
          <cell r="L177">
            <v>11660805</v>
          </cell>
          <cell r="M177" t="str">
            <v/>
          </cell>
          <cell r="N177" t="str">
            <v>lilith</v>
          </cell>
        </row>
        <row r="178">
          <cell r="A178" t="str">
            <v>莉莉丝BOSS</v>
          </cell>
          <cell r="B178" t="str">
            <v>莉莉丝</v>
          </cell>
          <cell r="C178" t="str">
            <v>BOSS版本</v>
          </cell>
          <cell r="D178" t="str">
            <v>female</v>
          </cell>
          <cell r="E178">
            <v>3</v>
          </cell>
          <cell r="F178" t="str">
            <v>mag</v>
          </cell>
          <cell r="G178" t="str">
            <v>chaos</v>
          </cell>
          <cell r="H178" t="str">
            <v>misc.5skills_third_target_is_valid</v>
          </cell>
          <cell r="I178">
            <v>11660801</v>
          </cell>
          <cell r="J178">
            <v>11660802</v>
          </cell>
          <cell r="K178">
            <v>11660803</v>
          </cell>
          <cell r="L178">
            <v>11660804</v>
          </cell>
          <cell r="M178" t="str">
            <v/>
          </cell>
          <cell r="N178" t="str">
            <v>lilith</v>
          </cell>
        </row>
        <row r="179">
          <cell r="A179" t="str">
            <v>风暴之灵（剧1-0）</v>
          </cell>
          <cell r="B179" t="str">
            <v>风暴之灵</v>
          </cell>
          <cell r="C179" t="str">
            <v>初始新手关</v>
          </cell>
          <cell r="D179" t="str">
            <v>male</v>
          </cell>
          <cell r="E179">
            <v>3</v>
          </cell>
          <cell r="F179" t="str">
            <v>phy</v>
          </cell>
          <cell r="G179" t="str">
            <v>horde</v>
          </cell>
          <cell r="H179" t="str">
            <v>misc.5skills</v>
          </cell>
          <cell r="I179">
            <v>11760201</v>
          </cell>
          <cell r="J179">
            <v>11760202</v>
          </cell>
          <cell r="K179">
            <v>11760203</v>
          </cell>
          <cell r="L179">
            <v>11760204</v>
          </cell>
          <cell r="M179" t="str">
            <v/>
          </cell>
          <cell r="N179" t="str">
            <v>storm_spirit</v>
          </cell>
        </row>
        <row r="180">
          <cell r="A180" t="str">
            <v>咕叽咕叽（剧1-0）</v>
          </cell>
          <cell r="B180" t="str">
            <v>咕叽咕叽</v>
          </cell>
          <cell r="C180" t="str">
            <v>BOSS版本，4技能</v>
          </cell>
          <cell r="D180" t="str">
            <v>male</v>
          </cell>
          <cell r="E180">
            <v>4</v>
          </cell>
          <cell r="F180" t="str">
            <v>mag</v>
          </cell>
          <cell r="G180" t="str">
            <v>horde</v>
          </cell>
          <cell r="H180" t="str">
            <v>misc.5skills_friendly_ratio</v>
          </cell>
          <cell r="I180">
            <v>11880401</v>
          </cell>
          <cell r="J180">
            <v>11880402</v>
          </cell>
          <cell r="K180">
            <v>11880403</v>
          </cell>
          <cell r="L180">
            <v>11880404</v>
          </cell>
          <cell r="M180" t="str">
            <v/>
          </cell>
          <cell r="N180" t="str">
            <v>guji_boss</v>
          </cell>
        </row>
        <row r="181">
          <cell r="A181" t="str">
            <v>女武神(关卡7-7)</v>
          </cell>
          <cell r="B181" t="str">
            <v>女武神</v>
          </cell>
          <cell r="C181" t="str">
            <v>关卡7-7，4技能BOSS版</v>
          </cell>
          <cell r="D181" t="str">
            <v>female</v>
          </cell>
          <cell r="E181">
            <v>1</v>
          </cell>
          <cell r="F181" t="str">
            <v>phy</v>
          </cell>
          <cell r="G181" t="str">
            <v>order</v>
          </cell>
          <cell r="H181" t="str">
            <v>misc.5skills_third_self_hp_ratio</v>
          </cell>
          <cell r="I181">
            <v>11761401</v>
          </cell>
          <cell r="J181">
            <v>11761402</v>
          </cell>
          <cell r="K181">
            <v>11761403</v>
          </cell>
          <cell r="L181">
            <v>11761404</v>
          </cell>
          <cell r="M181" t="str">
            <v/>
          </cell>
          <cell r="N181" t="str">
            <v>wushen</v>
          </cell>
        </row>
        <row r="182">
          <cell r="A182" t="str">
            <v>刀锋女皇(关卡8-10)</v>
          </cell>
          <cell r="B182" t="str">
            <v>刀锋女皇</v>
          </cell>
          <cell r="C182" t="str">
            <v>关卡8-10，4技能BOSS版</v>
          </cell>
          <cell r="D182" t="str">
            <v>female</v>
          </cell>
          <cell r="E182">
            <v>2</v>
          </cell>
          <cell r="F182" t="str">
            <v>phy</v>
          </cell>
          <cell r="G182" t="str">
            <v>chaos</v>
          </cell>
          <cell r="H182" t="str">
            <v>misc.5skills_is_enemy_there</v>
          </cell>
          <cell r="I182">
            <v>11660701</v>
          </cell>
          <cell r="J182">
            <v>11660702</v>
          </cell>
          <cell r="K182">
            <v>11660703</v>
          </cell>
          <cell r="L182">
            <v>11660704</v>
          </cell>
          <cell r="M182" t="str">
            <v/>
          </cell>
          <cell r="N182" t="str">
            <v>queen_of_blades</v>
          </cell>
        </row>
        <row r="183">
          <cell r="A183" t="str">
            <v>守卫队长(关卡5-7)</v>
          </cell>
          <cell r="B183" t="str">
            <v>守卫队长</v>
          </cell>
          <cell r="C183" t="str">
            <v>关卡5-7，4技能BOSS版</v>
          </cell>
          <cell r="D183" t="str">
            <v>male</v>
          </cell>
          <cell r="E183">
            <v>2</v>
          </cell>
          <cell r="F183" t="str">
            <v>phy</v>
          </cell>
          <cell r="G183" t="str">
            <v>alliance</v>
          </cell>
          <cell r="H183" t="str">
            <v>misc.5skills</v>
          </cell>
          <cell r="I183">
            <v>11980701</v>
          </cell>
          <cell r="J183">
            <v>11980702</v>
          </cell>
          <cell r="K183">
            <v>11980703</v>
          </cell>
          <cell r="L183">
            <v>11980704</v>
          </cell>
          <cell r="M183" t="str">
            <v/>
          </cell>
          <cell r="N183" t="str">
            <v>scarlet_crusade_npc</v>
          </cell>
        </row>
        <row r="184">
          <cell r="A184" t="str">
            <v>吉尔伽美什(关卡9-10)</v>
          </cell>
          <cell r="B184" t="str">
            <v>吉尔伽美什</v>
          </cell>
          <cell r="C184" t="str">
            <v>关卡9-10，4技能BOSS版</v>
          </cell>
          <cell r="D184" t="str">
            <v>male</v>
          </cell>
          <cell r="E184">
            <v>1</v>
          </cell>
          <cell r="F184" t="str">
            <v>phy</v>
          </cell>
          <cell r="G184" t="str">
            <v>order</v>
          </cell>
          <cell r="H184" t="str">
            <v>misc.5skills_second_target_is_valid</v>
          </cell>
          <cell r="I184">
            <v>11761201</v>
          </cell>
          <cell r="J184">
            <v>11761202</v>
          </cell>
          <cell r="K184">
            <v>11761203</v>
          </cell>
          <cell r="L184">
            <v>11761204</v>
          </cell>
          <cell r="N184" t="str">
            <v>jill_gamish</v>
          </cell>
        </row>
        <row r="185">
          <cell r="A185" t="str">
            <v>冰雪女王(关卡10-3)</v>
          </cell>
          <cell r="B185" t="str">
            <v>冰雪女王</v>
          </cell>
          <cell r="C185" t="str">
            <v>关卡10-3，4技能BOSS版</v>
          </cell>
          <cell r="D185" t="str">
            <v>female</v>
          </cell>
          <cell r="E185">
            <v>3</v>
          </cell>
          <cell r="F185" t="str">
            <v>mag</v>
          </cell>
          <cell r="G185" t="str">
            <v>alliance</v>
          </cell>
          <cell r="H185" t="str">
            <v>misc.5skills_second_target_is_valid</v>
          </cell>
          <cell r="I185">
            <v>11960801</v>
          </cell>
          <cell r="J185">
            <v>11960802</v>
          </cell>
          <cell r="K185">
            <v>11960806</v>
          </cell>
          <cell r="L185">
            <v>11960804</v>
          </cell>
          <cell r="N185" t="str">
            <v>ice_queen</v>
          </cell>
        </row>
        <row r="186">
          <cell r="A186" t="str">
            <v>精灵游侠(关卡12-3)</v>
          </cell>
          <cell r="B186" t="str">
            <v>精灵游侠</v>
          </cell>
          <cell r="C186" t="str">
            <v>关卡12-3，4技能BOSS版</v>
          </cell>
          <cell r="D186" t="str">
            <v>male</v>
          </cell>
          <cell r="E186">
            <v>3</v>
          </cell>
          <cell r="F186" t="str">
            <v>phy</v>
          </cell>
          <cell r="G186" t="str">
            <v>alliance</v>
          </cell>
          <cell r="H186" t="str">
            <v>misc.5skills</v>
          </cell>
          <cell r="I186">
            <v>11780301</v>
          </cell>
          <cell r="J186">
            <v>11780302</v>
          </cell>
          <cell r="K186">
            <v>11780303</v>
          </cell>
          <cell r="L186">
            <v>11780304</v>
          </cell>
          <cell r="N186" t="str">
            <v>elf_assassin_npc</v>
          </cell>
        </row>
        <row r="187">
          <cell r="A187" t="str">
            <v>雅典娜关卡(14-10)</v>
          </cell>
          <cell r="B187" t="str">
            <v>雅典娜</v>
          </cell>
          <cell r="C187" t="str">
            <v>关卡14-10，4技能BOSS版</v>
          </cell>
          <cell r="D187" t="str">
            <v>female</v>
          </cell>
          <cell r="E187">
            <v>3</v>
          </cell>
          <cell r="F187" t="str">
            <v>mag</v>
          </cell>
          <cell r="G187" t="str">
            <v>order</v>
          </cell>
          <cell r="H187" t="str">
            <v>range.athena</v>
          </cell>
          <cell r="I187">
            <v>11760801</v>
          </cell>
          <cell r="J187">
            <v>11760802</v>
          </cell>
          <cell r="K187">
            <v>11760803</v>
          </cell>
          <cell r="L187">
            <v>11760804</v>
          </cell>
          <cell r="N187" t="str">
            <v>athena</v>
          </cell>
        </row>
        <row r="188">
          <cell r="A188" t="str">
            <v>人鱼公主(3-10)</v>
          </cell>
          <cell r="B188" t="str">
            <v>人鱼公主</v>
          </cell>
          <cell r="C188" t="str">
            <v>关卡3-10，4技能BOSS版</v>
          </cell>
          <cell r="D188" t="str">
            <v>female</v>
          </cell>
          <cell r="E188">
            <v>4</v>
          </cell>
          <cell r="F188" t="str">
            <v>mag</v>
          </cell>
          <cell r="G188" t="str">
            <v>chaos</v>
          </cell>
          <cell r="H188" t="str">
            <v>healer.salou_farr</v>
          </cell>
          <cell r="I188">
            <v>11861301</v>
          </cell>
          <cell r="J188">
            <v>11861302</v>
          </cell>
          <cell r="K188">
            <v>11861303</v>
          </cell>
          <cell r="L188">
            <v>11861304</v>
          </cell>
          <cell r="N188" t="str">
            <v>salou_farr</v>
          </cell>
        </row>
        <row r="189">
          <cell r="A189" t="str">
            <v>冰雪女王(无回血)</v>
          </cell>
          <cell r="B189" t="str">
            <v>冰雪女王</v>
          </cell>
          <cell r="C189" t="str">
            <v>关卡10-3，4技能BOSS版</v>
          </cell>
          <cell r="D189" t="str">
            <v>female</v>
          </cell>
          <cell r="E189">
            <v>3</v>
          </cell>
          <cell r="F189" t="str">
            <v>mag</v>
          </cell>
          <cell r="G189" t="str">
            <v>alliance</v>
          </cell>
          <cell r="H189" t="str">
            <v>misc.5skills_second_target_is_valid</v>
          </cell>
          <cell r="I189">
            <v>11960801</v>
          </cell>
          <cell r="J189">
            <v>11960802</v>
          </cell>
          <cell r="K189">
            <v>11960806</v>
          </cell>
          <cell r="L189">
            <v>11960804</v>
          </cell>
          <cell r="N189" t="str">
            <v>ice_queen</v>
          </cell>
        </row>
        <row r="190">
          <cell r="A190" t="str">
            <v>胡尔克((无回血)</v>
          </cell>
          <cell r="B190" t="str">
            <v>胡尔克</v>
          </cell>
          <cell r="C190" t="str">
            <v>关卡4-10，BOSS版</v>
          </cell>
          <cell r="D190" t="str">
            <v>male</v>
          </cell>
          <cell r="E190">
            <v>1</v>
          </cell>
          <cell r="F190" t="str">
            <v>phy</v>
          </cell>
          <cell r="G190" t="str">
            <v>horde</v>
          </cell>
          <cell r="H190" t="str">
            <v>misc.5skills_third_self_hp_ratio</v>
          </cell>
          <cell r="I190">
            <v>11860601</v>
          </cell>
          <cell r="J190">
            <v>11860602</v>
          </cell>
          <cell r="K190">
            <v>11860603</v>
          </cell>
          <cell r="L190">
            <v>11860605</v>
          </cell>
          <cell r="N190" t="str">
            <v>hulk</v>
          </cell>
        </row>
        <row r="191">
          <cell r="A191" t="str">
            <v>女武神((无回血)</v>
          </cell>
          <cell r="B191" t="str">
            <v>女武神</v>
          </cell>
          <cell r="C191" t="str">
            <v>关卡7-7，4技能BOSS版</v>
          </cell>
          <cell r="D191" t="str">
            <v>female</v>
          </cell>
          <cell r="E191">
            <v>1</v>
          </cell>
          <cell r="F191" t="str">
            <v>phy</v>
          </cell>
          <cell r="G191" t="str">
            <v>order</v>
          </cell>
          <cell r="H191" t="str">
            <v>misc.5skills_third_self_hp_ratio</v>
          </cell>
          <cell r="I191">
            <v>11761401</v>
          </cell>
          <cell r="J191">
            <v>11761402</v>
          </cell>
          <cell r="K191">
            <v>11761405</v>
          </cell>
          <cell r="L191">
            <v>11761404</v>
          </cell>
          <cell r="M191" t="str">
            <v/>
          </cell>
          <cell r="N191" t="str">
            <v>wushen</v>
          </cell>
        </row>
        <row r="192">
          <cell r="A192" t="str">
            <v>蛇头女妖（无回血）</v>
          </cell>
          <cell r="B192" t="str">
            <v>蛇头女妖</v>
          </cell>
          <cell r="C192" t="str">
            <v>初始新手关，特别3技能版</v>
          </cell>
          <cell r="D192" t="str">
            <v>female</v>
          </cell>
          <cell r="E192">
            <v>3</v>
          </cell>
          <cell r="F192" t="str">
            <v>mag</v>
          </cell>
          <cell r="G192" t="str">
            <v>chaos</v>
          </cell>
          <cell r="H192" t="str">
            <v>misc.5skills</v>
          </cell>
          <cell r="I192">
            <v>11660101</v>
          </cell>
          <cell r="J192">
            <v>11660102</v>
          </cell>
          <cell r="K192">
            <v>11660105</v>
          </cell>
          <cell r="L192">
            <v>11999029</v>
          </cell>
          <cell r="M192" t="str">
            <v/>
          </cell>
          <cell r="N192" t="str">
            <v>vashj_npc</v>
          </cell>
        </row>
        <row r="193">
          <cell r="A193" t="str">
            <v>死亡骑士BOSS（无召唤）</v>
          </cell>
          <cell r="B193" t="str">
            <v>死亡骑士</v>
          </cell>
          <cell r="C193" t="str">
            <v>统一BOSS模板</v>
          </cell>
          <cell r="D193" t="str">
            <v>male</v>
          </cell>
          <cell r="E193">
            <v>1</v>
          </cell>
          <cell r="F193" t="str">
            <v>mag</v>
          </cell>
          <cell r="G193" t="str">
            <v>chaos</v>
          </cell>
          <cell r="H193" t="str">
            <v>melee.knight_rider</v>
          </cell>
          <cell r="I193">
            <v>11660301</v>
          </cell>
          <cell r="J193">
            <v>11660301</v>
          </cell>
          <cell r="K193">
            <v>11660303</v>
          </cell>
          <cell r="L193">
            <v>11660304</v>
          </cell>
          <cell r="M193" t="str">
            <v/>
          </cell>
          <cell r="N193" t="str">
            <v>lich_king</v>
          </cell>
        </row>
        <row r="194">
          <cell r="A194" t="str">
            <v>冰雪女王（无召唤）</v>
          </cell>
          <cell r="B194" t="str">
            <v>冰雪女王</v>
          </cell>
          <cell r="C194" t="str">
            <v>统一BOSS模板</v>
          </cell>
          <cell r="D194" t="str">
            <v>female</v>
          </cell>
          <cell r="E194">
            <v>3</v>
          </cell>
          <cell r="F194" t="str">
            <v>mag</v>
          </cell>
          <cell r="G194" t="str">
            <v>alliance</v>
          </cell>
          <cell r="H194" t="str">
            <v>misc.5skills_second_target_is_valid</v>
          </cell>
          <cell r="I194">
            <v>11960801</v>
          </cell>
          <cell r="J194">
            <v>11960801</v>
          </cell>
          <cell r="K194">
            <v>11960806</v>
          </cell>
          <cell r="L194">
            <v>11960804</v>
          </cell>
          <cell r="N194" t="str">
            <v>ice_queen</v>
          </cell>
        </row>
        <row r="195">
          <cell r="A195" t="str">
            <v>刀锋女皇（无召唤）</v>
          </cell>
          <cell r="B195" t="str">
            <v>刀锋女皇</v>
          </cell>
          <cell r="C195" t="str">
            <v>统一BOSS模板</v>
          </cell>
          <cell r="D195" t="str">
            <v>female</v>
          </cell>
          <cell r="E195">
            <v>2</v>
          </cell>
          <cell r="F195" t="str">
            <v>phy</v>
          </cell>
          <cell r="G195" t="str">
            <v>chaos</v>
          </cell>
          <cell r="H195" t="str">
            <v>misc.5skills_is_enemy_there</v>
          </cell>
          <cell r="I195">
            <v>11660701</v>
          </cell>
          <cell r="J195">
            <v>11660702</v>
          </cell>
          <cell r="K195">
            <v>11660701</v>
          </cell>
          <cell r="L195">
            <v>11660704</v>
          </cell>
          <cell r="M195" t="str">
            <v/>
          </cell>
          <cell r="N195" t="str">
            <v>queen_of_blades</v>
          </cell>
        </row>
        <row r="196">
          <cell r="A196" t="str">
            <v>路西法BOSS</v>
          </cell>
          <cell r="B196" t="str">
            <v>路西法</v>
          </cell>
          <cell r="C196" t="str">
            <v>统一BOSS模板</v>
          </cell>
          <cell r="D196" t="str">
            <v>male</v>
          </cell>
          <cell r="E196">
            <v>3</v>
          </cell>
          <cell r="F196" t="str">
            <v>mag</v>
          </cell>
          <cell r="G196" t="str">
            <v>chaos</v>
          </cell>
          <cell r="H196" t="str">
            <v>range.lucifer</v>
          </cell>
          <cell r="I196">
            <v>11661101</v>
          </cell>
          <cell r="J196">
            <v>11661102</v>
          </cell>
          <cell r="K196">
            <v>11661103</v>
          </cell>
          <cell r="L196">
            <v>11661104</v>
          </cell>
          <cell r="N196" t="str">
            <v>lucifer</v>
          </cell>
        </row>
        <row r="197">
          <cell r="A197" t="str">
            <v>超能大白BOSS</v>
          </cell>
          <cell r="B197" t="str">
            <v>超能大白</v>
          </cell>
          <cell r="C197" t="str">
            <v>统一BOSS模板</v>
          </cell>
          <cell r="D197" t="str">
            <v>male</v>
          </cell>
          <cell r="E197">
            <v>2</v>
          </cell>
          <cell r="F197" t="str">
            <v>phy</v>
          </cell>
          <cell r="G197" t="str">
            <v>alliance</v>
          </cell>
          <cell r="H197" t="str">
            <v>misc.5skills</v>
          </cell>
          <cell r="I197">
            <v>11960601</v>
          </cell>
          <cell r="J197">
            <v>11960602</v>
          </cell>
          <cell r="K197">
            <v>11960603</v>
          </cell>
          <cell r="L197">
            <v>11960604</v>
          </cell>
          <cell r="N197" t="str">
            <v>magani_copper</v>
          </cell>
        </row>
        <row r="198">
          <cell r="A198" t="str">
            <v>月亮女神BOSS</v>
          </cell>
          <cell r="B198" t="str">
            <v>月亮女神</v>
          </cell>
          <cell r="C198" t="str">
            <v>统一BOSS模板</v>
          </cell>
          <cell r="D198" t="str">
            <v>female</v>
          </cell>
          <cell r="E198">
            <v>3</v>
          </cell>
          <cell r="F198" t="str">
            <v>mag</v>
          </cell>
          <cell r="G198" t="str">
            <v>order</v>
          </cell>
          <cell r="H198" t="str">
            <v>misc.5skills</v>
          </cell>
          <cell r="I198">
            <v>11660501</v>
          </cell>
          <cell r="J198">
            <v>11660502</v>
          </cell>
          <cell r="K198">
            <v>11660503</v>
          </cell>
          <cell r="L198">
            <v>11660504</v>
          </cell>
          <cell r="N198" t="str">
            <v>moon_goddess_hero</v>
          </cell>
        </row>
        <row r="199">
          <cell r="A199" t="str">
            <v>齐天大圣BOSS</v>
          </cell>
          <cell r="B199" t="str">
            <v>齐天大圣</v>
          </cell>
          <cell r="C199" t="str">
            <v>统一BOSS模板</v>
          </cell>
          <cell r="D199" t="str">
            <v>male</v>
          </cell>
          <cell r="E199">
            <v>1</v>
          </cell>
          <cell r="F199" t="str">
            <v>phy</v>
          </cell>
          <cell r="G199" t="str">
            <v>order</v>
          </cell>
          <cell r="H199" t="str">
            <v>misc.5skills_second_target_is_valid</v>
          </cell>
          <cell r="I199">
            <v>11761101</v>
          </cell>
          <cell r="J199">
            <v>11761102</v>
          </cell>
          <cell r="K199">
            <v>11761103</v>
          </cell>
          <cell r="L199">
            <v>11761104</v>
          </cell>
          <cell r="N199" t="str">
            <v>monkey_king_hero</v>
          </cell>
        </row>
        <row r="200">
          <cell r="A200" t="str">
            <v>饥荒骑士BOSS</v>
          </cell>
          <cell r="B200" t="str">
            <v>饥荒骑士</v>
          </cell>
          <cell r="C200" t="str">
            <v>统一BOSS模板</v>
          </cell>
          <cell r="D200" t="str">
            <v>male</v>
          </cell>
          <cell r="E200">
            <v>4</v>
          </cell>
          <cell r="F200" t="str">
            <v>mag</v>
          </cell>
          <cell r="G200" t="str">
            <v>chaos</v>
          </cell>
          <cell r="H200" t="str">
            <v>healer.death_knight</v>
          </cell>
          <cell r="I200">
            <v>11661301</v>
          </cell>
          <cell r="J200">
            <v>11661302</v>
          </cell>
          <cell r="K200">
            <v>11661303</v>
          </cell>
          <cell r="L200">
            <v>11661304</v>
          </cell>
          <cell r="N200" t="str">
            <v>death_knight_hero</v>
          </cell>
        </row>
        <row r="201">
          <cell r="A201" t="str">
            <v>娅美蝶BOSS</v>
          </cell>
          <cell r="B201" t="str">
            <v>娅美蝶</v>
          </cell>
          <cell r="C201" t="str">
            <v>统一BOSS模板</v>
          </cell>
          <cell r="D201" t="str">
            <v>female</v>
          </cell>
          <cell r="E201">
            <v>4</v>
          </cell>
          <cell r="F201" t="str">
            <v>mag</v>
          </cell>
          <cell r="G201" t="str">
            <v>order</v>
          </cell>
          <cell r="H201" t="str">
            <v>healer.butterfly</v>
          </cell>
          <cell r="I201">
            <v>11961301</v>
          </cell>
          <cell r="J201">
            <v>11961302</v>
          </cell>
          <cell r="K201">
            <v>11961303</v>
          </cell>
          <cell r="L201">
            <v>11961304</v>
          </cell>
          <cell r="N201" t="str">
            <v>butterfly_hero</v>
          </cell>
        </row>
        <row r="202">
          <cell r="A202" t="str">
            <v>哈迪斯BOSS</v>
          </cell>
          <cell r="B202" t="str">
            <v>哈迪斯</v>
          </cell>
          <cell r="C202" t="str">
            <v>统一BOSS模板</v>
          </cell>
          <cell r="D202" t="str">
            <v>male</v>
          </cell>
          <cell r="E202">
            <v>2</v>
          </cell>
          <cell r="F202" t="str">
            <v>phy</v>
          </cell>
          <cell r="G202" t="str">
            <v>order</v>
          </cell>
          <cell r="H202" t="str">
            <v>melee.hades</v>
          </cell>
          <cell r="I202">
            <v>11760701</v>
          </cell>
          <cell r="J202">
            <v>11760702</v>
          </cell>
          <cell r="K202">
            <v>11760703</v>
          </cell>
          <cell r="L202">
            <v>11760704</v>
          </cell>
          <cell r="N202" t="str">
            <v>hades_hero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辅助表"/>
    </sheetNames>
    <sheetDataSet>
      <sheetData sheetId="0"/>
      <sheetData sheetId="1"/>
      <sheetData sheetId="2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2</v>
          </cell>
        </row>
        <row r="5">
          <cell r="A5">
            <v>4</v>
          </cell>
          <cell r="B5">
            <v>3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4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属性"/>
      <sheetName val="辅助表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2</v>
          </cell>
        </row>
        <row r="5">
          <cell r="A5">
            <v>4</v>
          </cell>
          <cell r="B5">
            <v>3</v>
          </cell>
        </row>
        <row r="6">
          <cell r="A6">
            <v>5</v>
          </cell>
          <cell r="B6">
            <v>3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4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O802"/>
  <sheetViews>
    <sheetView zoomScale="85" zoomScaleNormal="85" workbookViewId="0">
      <pane xSplit="9" ySplit="2" topLeftCell="J719" activePane="bottomRight" state="frozen"/>
      <selection pane="topRight" activeCell="J1" sqref="J1"/>
      <selection pane="bottomLeft" activeCell="A3" sqref="A3"/>
      <selection pane="bottomRight" activeCell="L791" sqref="L791"/>
    </sheetView>
  </sheetViews>
  <sheetFormatPr defaultColWidth="9" defaultRowHeight="16.5" x14ac:dyDescent="0.15"/>
  <cols>
    <col min="1" max="1" width="10.75" style="27" bestFit="1" customWidth="1"/>
    <col min="2" max="2" width="10.125" style="27" bestFit="1" customWidth="1"/>
    <col min="3" max="3" width="9.25" style="27" bestFit="1" customWidth="1"/>
    <col min="4" max="4" width="9.625" style="27" bestFit="1" customWidth="1"/>
    <col min="5" max="5" width="14.375" style="27" bestFit="1" customWidth="1"/>
    <col min="6" max="6" width="15" style="27" bestFit="1" customWidth="1"/>
    <col min="7" max="7" width="9.25" style="27" bestFit="1" customWidth="1"/>
    <col min="8" max="8" width="9.5" style="27" bestFit="1" customWidth="1"/>
    <col min="9" max="9" width="15.125" style="27" bestFit="1" customWidth="1"/>
    <col min="10" max="10" width="12.25" style="27" bestFit="1" customWidth="1"/>
    <col min="11" max="11" width="14.125" style="27" customWidth="1"/>
    <col min="12" max="12" width="19" style="27" customWidth="1"/>
    <col min="13" max="13" width="11.25" style="27" bestFit="1" customWidth="1"/>
    <col min="14" max="14" width="47" style="27" bestFit="1" customWidth="1"/>
    <col min="15" max="15" width="11.5" style="27" bestFit="1" customWidth="1"/>
    <col min="16" max="16" width="10.625" style="27" bestFit="1" customWidth="1"/>
    <col min="17" max="17" width="10" style="27" bestFit="1" customWidth="1"/>
    <col min="18" max="18" width="8.75" style="27" bestFit="1" customWidth="1"/>
    <col min="19" max="19" width="11.25" style="27" bestFit="1" customWidth="1"/>
    <col min="20" max="20" width="11.75" style="27" bestFit="1" customWidth="1"/>
    <col min="21" max="21" width="10.375" style="27" bestFit="1" customWidth="1"/>
    <col min="22" max="24" width="10.5" style="27" bestFit="1" customWidth="1"/>
    <col min="25" max="27" width="9.875" style="27" bestFit="1" customWidth="1"/>
    <col min="28" max="28" width="11.125" style="27" bestFit="1" customWidth="1"/>
    <col min="29" max="29" width="12.375" style="27" bestFit="1" customWidth="1"/>
    <col min="30" max="30" width="12.625" style="27" bestFit="1" customWidth="1"/>
    <col min="31" max="31" width="14.75" style="27" bestFit="1" customWidth="1"/>
    <col min="32" max="32" width="13.25" style="27" bestFit="1" customWidth="1"/>
    <col min="33" max="33" width="27.5" style="27" bestFit="1" customWidth="1"/>
    <col min="34" max="34" width="11.5" style="27" bestFit="1" customWidth="1"/>
    <col min="35" max="38" width="10.75" style="27" bestFit="1" customWidth="1"/>
    <col min="39" max="39" width="19.5" style="27" bestFit="1" customWidth="1"/>
    <col min="40" max="40" width="5.75" style="27" bestFit="1" customWidth="1"/>
    <col min="41" max="41" width="6.5" style="27" bestFit="1" customWidth="1"/>
    <col min="42" max="42" width="13.875" style="27" bestFit="1" customWidth="1"/>
    <col min="43" max="43" width="4.75" style="27" bestFit="1" customWidth="1"/>
    <col min="44" max="44" width="8.5" style="27" bestFit="1" customWidth="1"/>
    <col min="45" max="45" width="11.5" style="27" bestFit="1" customWidth="1"/>
    <col min="46" max="46" width="12.5" style="27" bestFit="1" customWidth="1"/>
    <col min="47" max="50" width="8.5" style="27" bestFit="1" customWidth="1"/>
    <col min="51" max="53" width="7.5" style="27" bestFit="1" customWidth="1"/>
    <col min="54" max="54" width="7.875" style="27" bestFit="1" customWidth="1"/>
    <col min="55" max="57" width="10.875" style="27" bestFit="1" customWidth="1"/>
    <col min="58" max="60" width="6.625" style="27" bestFit="1" customWidth="1"/>
    <col min="61" max="61" width="7.375" style="27" bestFit="1" customWidth="1"/>
    <col min="62" max="62" width="7.25" style="27" bestFit="1" customWidth="1"/>
    <col min="63" max="63" width="8" style="27" bestFit="1" customWidth="1"/>
    <col min="64" max="64" width="7.25" style="27" bestFit="1" customWidth="1"/>
    <col min="65" max="65" width="8" style="27" bestFit="1" customWidth="1"/>
    <col min="66" max="66" width="4.75" style="27" bestFit="1" customWidth="1"/>
    <col min="67" max="67" width="7" style="27" bestFit="1" customWidth="1"/>
    <col min="68" max="68" width="7.125" style="27" bestFit="1" customWidth="1"/>
    <col min="69" max="69" width="9.375" style="27" bestFit="1" customWidth="1"/>
    <col min="70" max="70" width="6.125" style="27" bestFit="1" customWidth="1"/>
    <col min="71" max="71" width="6.5" style="27" bestFit="1" customWidth="1"/>
    <col min="72" max="72" width="5" style="27" bestFit="1" customWidth="1"/>
    <col min="73" max="73" width="6.625" style="27" bestFit="1" customWidth="1"/>
    <col min="74" max="74" width="7.5" style="27" bestFit="1" customWidth="1"/>
    <col min="75" max="75" width="8.875" style="27" bestFit="1" customWidth="1"/>
    <col min="76" max="76" width="13.125" style="27" bestFit="1" customWidth="1"/>
    <col min="77" max="77" width="10.625" style="27" bestFit="1" customWidth="1"/>
    <col min="78" max="78" width="10.125" style="27" bestFit="1" customWidth="1"/>
    <col min="79" max="79" width="11.375" style="27" bestFit="1" customWidth="1"/>
    <col min="80" max="80" width="14.125" style="27" bestFit="1" customWidth="1"/>
    <col min="81" max="81" width="11.625" style="27" bestFit="1" customWidth="1"/>
    <col min="82" max="82" width="12.375" style="27" bestFit="1" customWidth="1"/>
    <col min="83" max="83" width="15.25" style="27" bestFit="1" customWidth="1"/>
    <col min="84" max="84" width="14.125" style="27" bestFit="1" customWidth="1"/>
    <col min="85" max="85" width="9.5" style="27" bestFit="1" customWidth="1"/>
    <col min="86" max="86" width="9.125" style="27" bestFit="1" customWidth="1"/>
    <col min="87" max="87" width="11.125" style="27" bestFit="1" customWidth="1"/>
    <col min="88" max="90" width="11.5" style="27" bestFit="1" customWidth="1"/>
    <col min="91" max="91" width="9.375" style="27" bestFit="1" customWidth="1"/>
    <col min="92" max="92" width="14.375" style="27" bestFit="1" customWidth="1"/>
    <col min="93" max="93" width="9.25" style="27" bestFit="1" customWidth="1"/>
    <col min="94" max="16384" width="9" style="2"/>
  </cols>
  <sheetData>
    <row r="1" spans="1:93" s="17" customFormat="1" ht="17.25" thickBot="1" x14ac:dyDescent="0.3">
      <c r="A1" s="18" t="s">
        <v>0</v>
      </c>
      <c r="B1" s="18" t="s">
        <v>22</v>
      </c>
      <c r="C1" s="18" t="s">
        <v>24</v>
      </c>
      <c r="D1" s="18" t="s">
        <v>10</v>
      </c>
      <c r="E1" s="18" t="s">
        <v>112</v>
      </c>
      <c r="F1" s="18" t="s">
        <v>114</v>
      </c>
      <c r="G1" s="18" t="s">
        <v>78</v>
      </c>
      <c r="H1" s="18" t="s">
        <v>4</v>
      </c>
      <c r="I1" s="18" t="s">
        <v>76</v>
      </c>
      <c r="J1" s="18" t="s">
        <v>172</v>
      </c>
      <c r="K1" s="18" t="s">
        <v>79</v>
      </c>
      <c r="L1" s="18" t="s">
        <v>273</v>
      </c>
      <c r="M1" s="18" t="s">
        <v>292</v>
      </c>
      <c r="N1" s="18" t="s">
        <v>293</v>
      </c>
      <c r="O1" s="18" t="s">
        <v>1</v>
      </c>
      <c r="P1" s="18" t="s">
        <v>2</v>
      </c>
      <c r="Q1" s="18" t="s">
        <v>54</v>
      </c>
      <c r="R1" s="18" t="s">
        <v>46</v>
      </c>
      <c r="S1" s="18" t="s">
        <v>3</v>
      </c>
      <c r="T1" s="18" t="s">
        <v>40</v>
      </c>
      <c r="U1" s="18" t="s">
        <v>163</v>
      </c>
      <c r="V1" s="18" t="s">
        <v>34</v>
      </c>
      <c r="W1" s="18" t="s">
        <v>35</v>
      </c>
      <c r="X1" s="18" t="s">
        <v>36</v>
      </c>
      <c r="Y1" s="18" t="s">
        <v>55</v>
      </c>
      <c r="Z1" s="18" t="s">
        <v>56</v>
      </c>
      <c r="AA1" s="18" t="s">
        <v>57</v>
      </c>
      <c r="AB1" s="18" t="s">
        <v>42</v>
      </c>
      <c r="AC1" s="18" t="s">
        <v>43</v>
      </c>
      <c r="AD1" s="18" t="s">
        <v>157</v>
      </c>
      <c r="AE1" s="18" t="s">
        <v>212</v>
      </c>
      <c r="AF1" s="18" t="s">
        <v>271</v>
      </c>
      <c r="AG1" s="18" t="s">
        <v>27</v>
      </c>
      <c r="AH1" s="18" t="s">
        <v>12</v>
      </c>
      <c r="AI1" s="18" t="s">
        <v>13</v>
      </c>
      <c r="AJ1" s="18" t="s">
        <v>14</v>
      </c>
      <c r="AK1" s="18" t="s">
        <v>15</v>
      </c>
      <c r="AL1" s="18" t="s">
        <v>16</v>
      </c>
      <c r="AM1" s="18" t="s">
        <v>25</v>
      </c>
      <c r="AN1" s="18" t="s">
        <v>30</v>
      </c>
      <c r="AO1" s="18" t="s">
        <v>32</v>
      </c>
      <c r="AP1" s="18" t="s">
        <v>80</v>
      </c>
      <c r="AQ1" s="18" t="s">
        <v>165</v>
      </c>
      <c r="AR1" s="18" t="s">
        <v>171</v>
      </c>
      <c r="AS1" s="18" t="s">
        <v>166</v>
      </c>
      <c r="AT1" s="18" t="s">
        <v>168</v>
      </c>
      <c r="AU1" s="18" t="s">
        <v>174</v>
      </c>
      <c r="AV1" s="18" t="s">
        <v>175</v>
      </c>
      <c r="AW1" s="18" t="s">
        <v>176</v>
      </c>
      <c r="AX1" s="18" t="s">
        <v>177</v>
      </c>
      <c r="AY1" s="18" t="s">
        <v>178</v>
      </c>
      <c r="AZ1" s="18" t="s">
        <v>179</v>
      </c>
      <c r="BA1" s="18" t="s">
        <v>180</v>
      </c>
      <c r="BB1" s="18" t="s">
        <v>189</v>
      </c>
      <c r="BC1" s="18" t="s">
        <v>233</v>
      </c>
      <c r="BD1" s="18" t="s">
        <v>234</v>
      </c>
      <c r="BE1" s="18" t="s">
        <v>235</v>
      </c>
      <c r="BF1" s="18" t="s">
        <v>190</v>
      </c>
      <c r="BG1" s="18" t="s">
        <v>191</v>
      </c>
      <c r="BH1" s="18" t="s">
        <v>192</v>
      </c>
      <c r="BI1" s="19" t="s">
        <v>116</v>
      </c>
      <c r="BJ1" s="19" t="s">
        <v>117</v>
      </c>
      <c r="BK1" s="19" t="s">
        <v>118</v>
      </c>
      <c r="BL1" s="19" t="s">
        <v>119</v>
      </c>
      <c r="BM1" s="19" t="s">
        <v>120</v>
      </c>
      <c r="BN1" s="19" t="s">
        <v>121</v>
      </c>
      <c r="BO1" s="19" t="s">
        <v>122</v>
      </c>
      <c r="BP1" s="19" t="s">
        <v>123</v>
      </c>
      <c r="BQ1" s="19" t="s">
        <v>124</v>
      </c>
      <c r="BR1" s="19" t="s">
        <v>125</v>
      </c>
      <c r="BS1" s="19" t="s">
        <v>126</v>
      </c>
      <c r="BT1" s="19" t="s">
        <v>127</v>
      </c>
      <c r="BU1" s="19" t="s">
        <v>128</v>
      </c>
      <c r="BV1" s="20" t="s">
        <v>129</v>
      </c>
      <c r="BW1" s="20" t="s">
        <v>158</v>
      </c>
      <c r="BX1" s="20" t="s">
        <v>159</v>
      </c>
      <c r="BY1" s="20" t="s">
        <v>208</v>
      </c>
      <c r="BZ1" s="20" t="s">
        <v>209</v>
      </c>
      <c r="CA1" s="20" t="s">
        <v>130</v>
      </c>
      <c r="CB1" s="20" t="s">
        <v>131</v>
      </c>
      <c r="CC1" s="20" t="s">
        <v>132</v>
      </c>
      <c r="CD1" s="20" t="s">
        <v>133</v>
      </c>
      <c r="CE1" s="20" t="s">
        <v>134</v>
      </c>
      <c r="CF1" s="20" t="s">
        <v>135</v>
      </c>
      <c r="CG1" s="20" t="s">
        <v>217</v>
      </c>
      <c r="CH1" s="20" t="s">
        <v>218</v>
      </c>
      <c r="CI1" s="20" t="s">
        <v>219</v>
      </c>
      <c r="CJ1" s="20" t="s">
        <v>220</v>
      </c>
      <c r="CK1" s="20" t="s">
        <v>221</v>
      </c>
      <c r="CL1" s="20" t="s">
        <v>222</v>
      </c>
      <c r="CM1" s="20" t="s">
        <v>223</v>
      </c>
      <c r="CN1" s="20" t="s">
        <v>224</v>
      </c>
      <c r="CO1" s="20" t="s">
        <v>225</v>
      </c>
    </row>
    <row r="2" spans="1:93" s="17" customFormat="1" ht="17.25" thickBot="1" x14ac:dyDescent="0.3">
      <c r="A2" s="18" t="s">
        <v>5</v>
      </c>
      <c r="B2" s="18" t="s">
        <v>23</v>
      </c>
      <c r="C2" s="18" t="s">
        <v>81</v>
      </c>
      <c r="D2" s="18" t="s">
        <v>11</v>
      </c>
      <c r="E2" s="18" t="s">
        <v>154</v>
      </c>
      <c r="F2" s="18" t="s">
        <v>155</v>
      </c>
      <c r="G2" s="18" t="s">
        <v>156</v>
      </c>
      <c r="H2" s="18" t="s">
        <v>9</v>
      </c>
      <c r="I2" s="18" t="s">
        <v>77</v>
      </c>
      <c r="J2" s="18" t="s">
        <v>173</v>
      </c>
      <c r="K2" s="18"/>
      <c r="L2" s="18"/>
      <c r="M2" s="18"/>
      <c r="N2" s="18"/>
      <c r="O2" s="18" t="s">
        <v>6</v>
      </c>
      <c r="P2" s="18" t="s">
        <v>7</v>
      </c>
      <c r="Q2" s="18" t="s">
        <v>29</v>
      </c>
      <c r="R2" s="18" t="s">
        <v>53</v>
      </c>
      <c r="S2" s="18" t="s">
        <v>8</v>
      </c>
      <c r="T2" s="18" t="s">
        <v>41</v>
      </c>
      <c r="U2" s="18" t="s">
        <v>164</v>
      </c>
      <c r="V2" s="18" t="s">
        <v>37</v>
      </c>
      <c r="W2" s="18" t="s">
        <v>38</v>
      </c>
      <c r="X2" s="18" t="s">
        <v>39</v>
      </c>
      <c r="Y2" s="18" t="s">
        <v>58</v>
      </c>
      <c r="Z2" s="18" t="s">
        <v>59</v>
      </c>
      <c r="AA2" s="18" t="s">
        <v>60</v>
      </c>
      <c r="AB2" s="18" t="s">
        <v>44</v>
      </c>
      <c r="AC2" s="18" t="s">
        <v>45</v>
      </c>
      <c r="AD2" s="18" t="s">
        <v>188</v>
      </c>
      <c r="AE2" s="18" t="s">
        <v>213</v>
      </c>
      <c r="AF2" s="18" t="s">
        <v>272</v>
      </c>
      <c r="AG2" s="18" t="s">
        <v>28</v>
      </c>
      <c r="AH2" s="18" t="s">
        <v>17</v>
      </c>
      <c r="AI2" s="18" t="s">
        <v>18</v>
      </c>
      <c r="AJ2" s="18" t="s">
        <v>19</v>
      </c>
      <c r="AK2" s="18" t="s">
        <v>20</v>
      </c>
      <c r="AL2" s="18" t="s">
        <v>21</v>
      </c>
      <c r="AM2" s="18" t="s">
        <v>26</v>
      </c>
      <c r="AN2" s="18" t="s">
        <v>31</v>
      </c>
      <c r="AO2" s="18" t="s">
        <v>33</v>
      </c>
      <c r="AP2" s="18" t="s">
        <v>82</v>
      </c>
      <c r="AQ2" s="18" t="s">
        <v>83</v>
      </c>
      <c r="AR2" s="18" t="s">
        <v>170</v>
      </c>
      <c r="AS2" s="18" t="s">
        <v>167</v>
      </c>
      <c r="AT2" s="18" t="s">
        <v>169</v>
      </c>
      <c r="AU2" s="18" t="s">
        <v>181</v>
      </c>
      <c r="AV2" s="18" t="s">
        <v>182</v>
      </c>
      <c r="AW2" s="18" t="s">
        <v>183</v>
      </c>
      <c r="AX2" s="18" t="s">
        <v>184</v>
      </c>
      <c r="AY2" s="18" t="s">
        <v>185</v>
      </c>
      <c r="AZ2" s="18" t="s">
        <v>186</v>
      </c>
      <c r="BA2" s="18" t="s">
        <v>187</v>
      </c>
      <c r="BB2" s="18" t="s">
        <v>193</v>
      </c>
      <c r="BC2" s="18" t="s">
        <v>236</v>
      </c>
      <c r="BD2" s="18" t="s">
        <v>237</v>
      </c>
      <c r="BE2" s="18" t="s">
        <v>238</v>
      </c>
      <c r="BF2" s="18" t="s">
        <v>194</v>
      </c>
      <c r="BG2" s="18" t="s">
        <v>195</v>
      </c>
      <c r="BH2" s="18" t="s">
        <v>196</v>
      </c>
      <c r="BI2" s="19" t="s">
        <v>136</v>
      </c>
      <c r="BJ2" s="19" t="s">
        <v>137</v>
      </c>
      <c r="BK2" s="19" t="s">
        <v>138</v>
      </c>
      <c r="BL2" s="19" t="s">
        <v>139</v>
      </c>
      <c r="BM2" s="19" t="s">
        <v>140</v>
      </c>
      <c r="BN2" s="19" t="s">
        <v>141</v>
      </c>
      <c r="BO2" s="19" t="s">
        <v>142</v>
      </c>
      <c r="BP2" s="19" t="s">
        <v>143</v>
      </c>
      <c r="BQ2" s="19" t="s">
        <v>144</v>
      </c>
      <c r="BR2" s="19" t="s">
        <v>33</v>
      </c>
      <c r="BS2" s="19" t="s">
        <v>145</v>
      </c>
      <c r="BT2" s="19" t="s">
        <v>146</v>
      </c>
      <c r="BU2" s="19" t="s">
        <v>147</v>
      </c>
      <c r="BV2" s="20" t="s">
        <v>160</v>
      </c>
      <c r="BW2" s="20" t="s">
        <v>161</v>
      </c>
      <c r="BX2" s="20" t="s">
        <v>162</v>
      </c>
      <c r="BY2" s="20" t="s">
        <v>210</v>
      </c>
      <c r="BZ2" s="20" t="s">
        <v>211</v>
      </c>
      <c r="CA2" s="20" t="s">
        <v>148</v>
      </c>
      <c r="CB2" s="20" t="s">
        <v>149</v>
      </c>
      <c r="CC2" s="20" t="s">
        <v>150</v>
      </c>
      <c r="CD2" s="20" t="s">
        <v>151</v>
      </c>
      <c r="CE2" s="20" t="s">
        <v>152</v>
      </c>
      <c r="CF2" s="20" t="s">
        <v>153</v>
      </c>
      <c r="CG2" s="20" t="s">
        <v>215</v>
      </c>
      <c r="CH2" s="20" t="s">
        <v>226</v>
      </c>
      <c r="CI2" s="20" t="s">
        <v>227</v>
      </c>
      <c r="CJ2" s="20" t="s">
        <v>228</v>
      </c>
      <c r="CK2" s="20" t="s">
        <v>229</v>
      </c>
      <c r="CL2" s="20" t="s">
        <v>230</v>
      </c>
      <c r="CM2" s="20" t="s">
        <v>216</v>
      </c>
      <c r="CN2" s="20" t="s">
        <v>231</v>
      </c>
      <c r="CO2" s="20" t="s">
        <v>232</v>
      </c>
    </row>
    <row r="3" spans="1:93" s="5" customFormat="1" ht="16.5" customHeight="1" x14ac:dyDescent="0.3">
      <c r="A3" s="21">
        <v>31040001</v>
      </c>
      <c r="B3" s="21" t="s">
        <v>239</v>
      </c>
      <c r="C3" s="21"/>
      <c r="D3" s="21">
        <v>1</v>
      </c>
      <c r="E3" s="21" t="s">
        <v>274</v>
      </c>
      <c r="F3" s="21">
        <v>1</v>
      </c>
      <c r="G3" s="21" t="s">
        <v>110</v>
      </c>
      <c r="H3" s="21">
        <f>VLOOKUP($L3,怪物模板!$A:$N,MATCH(角色!H$1,模板表头,0),0)</f>
        <v>1</v>
      </c>
      <c r="I3" s="28" t="str">
        <f>VLOOKUP($L3,怪物模板!$A:$N,MATCH(角色!I$1,模板表头,0),0)</f>
        <v>phy</v>
      </c>
      <c r="J3" s="22"/>
      <c r="K3" s="21" t="s">
        <v>240</v>
      </c>
      <c r="L3" s="21" t="s">
        <v>239</v>
      </c>
      <c r="M3" s="28" t="str">
        <f>VLOOKUP($L3,怪物模板!$A:$N,MATCH(角色!M$1,模板表头,0),0)</f>
        <v>无对应英雄</v>
      </c>
      <c r="N3" s="28" t="str">
        <f>VLOOKUP($L3,怪物模板!$A:$N,MATCH(角色!N$1,模板表头,0),0)</f>
        <v>统一模板</v>
      </c>
      <c r="O3" s="21" t="str">
        <f>VLOOKUP($L3,怪物模板!$A:$N,MATCH(角色!O$1,模板表头,0),0)</f>
        <v>male</v>
      </c>
      <c r="P3" s="22">
        <v>2</v>
      </c>
      <c r="Q3" s="21">
        <v>2</v>
      </c>
      <c r="R3" s="21">
        <v>2</v>
      </c>
      <c r="S3" s="28" t="str">
        <f>VLOOKUP($L3,怪物模板!$A:$N,MATCH(角色!S$1,模板表头,0),0)</f>
        <v>chaos</v>
      </c>
      <c r="T3" s="21" t="s">
        <v>199</v>
      </c>
      <c r="U3" s="21"/>
      <c r="V3" s="21"/>
      <c r="W3" s="21"/>
      <c r="X3" s="21"/>
      <c r="Y3" s="21"/>
      <c r="Z3" s="21"/>
      <c r="AA3" s="21"/>
      <c r="AB3" s="21">
        <v>4</v>
      </c>
      <c r="AC3" s="21">
        <v>6</v>
      </c>
      <c r="AD3" s="21"/>
      <c r="AE3" s="21">
        <f t="shared" ref="AE3:AE66" si="0">VLOOKUP(G3,命能,2,0)</f>
        <v>10</v>
      </c>
      <c r="AF3" s="21">
        <f>INT(AE3*2.5)</f>
        <v>25</v>
      </c>
      <c r="AG3" s="28" t="str">
        <f>VLOOKUP($L3,怪物模板!$A:$N,MATCH(角色!AG$1,模板表头,0),0)</f>
        <v>misc.5skills</v>
      </c>
      <c r="AH3" s="28">
        <f>VLOOKUP($L3,怪物模板!$A:$N,MATCH(角色!AH$1,模板表头,0),0)</f>
        <v>11999022</v>
      </c>
      <c r="AI3" s="28">
        <f>VLOOKUP($L3,怪物模板!$A:$N,MATCH(角色!AI$1,模板表头,0),0)</f>
        <v>11999023</v>
      </c>
      <c r="AJ3" s="28" t="str">
        <f>VLOOKUP($L3,怪物模板!$A:$N,MATCH(角色!AJ$1,模板表头,0),0)</f>
        <v/>
      </c>
      <c r="AK3" s="28" t="str">
        <f>VLOOKUP($L3,怪物模板!$A:$N,MATCH(角色!AK$1,模板表头,0),0)</f>
        <v/>
      </c>
      <c r="AL3" s="28" t="str">
        <f>IF(VLOOKUP($L3,[1]怪物模板!$A:$N,MATCH([1]角色!AL$1,模板表头,0),0)=0,"",VLOOKUP($L3,[1]怪物模板!$A:$N,MATCH([1]角色!AL$1,模板表头,0),0))</f>
        <v/>
      </c>
      <c r="AM3" s="28" t="str">
        <f>VLOOKUP($L3,怪物模板!$A:$N,MATCH(角色!AM$1,模板表头,0),0)</f>
        <v>demon_gorilla</v>
      </c>
      <c r="AN3" s="21">
        <v>1</v>
      </c>
      <c r="AO3" s="21">
        <v>1</v>
      </c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2"/>
      <c r="BD3" s="22"/>
      <c r="BE3" s="22"/>
      <c r="BF3" s="22"/>
      <c r="BG3" s="22"/>
      <c r="BH3" s="22"/>
      <c r="BI3" s="22">
        <f>IF($G3="boss",0,10000)</f>
        <v>10000</v>
      </c>
      <c r="BJ3" s="22">
        <f>IF($G3="boss",0,4000)</f>
        <v>4000</v>
      </c>
      <c r="BK3" s="22">
        <f>IF($G3="boss",0,4000)</f>
        <v>4000</v>
      </c>
      <c r="BL3" s="21"/>
      <c r="BM3" s="21"/>
      <c r="BN3" s="21"/>
      <c r="BO3" s="21"/>
      <c r="BP3" s="21"/>
      <c r="BQ3" s="21"/>
      <c r="BR3" s="21"/>
      <c r="BS3" s="21"/>
      <c r="BT3" s="21"/>
      <c r="BU3" s="23" t="s">
        <v>200</v>
      </c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 t="str">
        <f>IF($G3="boss",5000,"")</f>
        <v/>
      </c>
      <c r="CH3" s="21" t="str">
        <f t="shared" ref="CH3:CO18" si="1">IF($G3="boss",5000,"")</f>
        <v/>
      </c>
      <c r="CI3" s="21" t="str">
        <f t="shared" si="1"/>
        <v/>
      </c>
      <c r="CJ3" s="21" t="str">
        <f t="shared" si="1"/>
        <v/>
      </c>
      <c r="CK3" s="21" t="str">
        <f t="shared" si="1"/>
        <v/>
      </c>
      <c r="CL3" s="21" t="str">
        <f t="shared" si="1"/>
        <v/>
      </c>
      <c r="CM3" s="21" t="str">
        <f t="shared" si="1"/>
        <v/>
      </c>
      <c r="CN3" s="21" t="str">
        <f t="shared" si="1"/>
        <v/>
      </c>
      <c r="CO3" s="21" t="str">
        <f t="shared" si="1"/>
        <v/>
      </c>
    </row>
    <row r="4" spans="1:93" s="5" customFormat="1" ht="16.5" customHeight="1" x14ac:dyDescent="0.3">
      <c r="A4" s="21">
        <v>31040002</v>
      </c>
      <c r="B4" s="21" t="s">
        <v>239</v>
      </c>
      <c r="C4" s="21"/>
      <c r="D4" s="21">
        <v>1</v>
      </c>
      <c r="E4" s="21" t="s">
        <v>109</v>
      </c>
      <c r="F4" s="21">
        <v>1</v>
      </c>
      <c r="G4" s="21" t="s">
        <v>110</v>
      </c>
      <c r="H4" s="21">
        <f>VLOOKUP($L4,怪物模板!$A:$N,MATCH(角色!H$1,模板表头,0),0)</f>
        <v>1</v>
      </c>
      <c r="I4" s="28" t="str">
        <f>VLOOKUP($L4,怪物模板!$A:$N,MATCH(角色!I$1,模板表头,0),0)</f>
        <v>phy</v>
      </c>
      <c r="J4" s="22"/>
      <c r="K4" s="21" t="s">
        <v>240</v>
      </c>
      <c r="L4" s="21" t="s">
        <v>239</v>
      </c>
      <c r="M4" s="28" t="str">
        <f>VLOOKUP($L4,怪物模板!$A:$N,MATCH(角色!M$1,模板表头,0),0)</f>
        <v>无对应英雄</v>
      </c>
      <c r="N4" s="28" t="str">
        <f>VLOOKUP($L4,怪物模板!$A:$N,MATCH(角色!N$1,模板表头,0),0)</f>
        <v>统一模板</v>
      </c>
      <c r="O4" s="21" t="str">
        <f>VLOOKUP($L4,怪物模板!$A:$N,MATCH(角色!O$1,模板表头,0),0)</f>
        <v>male</v>
      </c>
      <c r="P4" s="22">
        <v>2</v>
      </c>
      <c r="Q4" s="21">
        <v>2</v>
      </c>
      <c r="R4" s="21">
        <v>2</v>
      </c>
      <c r="S4" s="28" t="str">
        <f>VLOOKUP($L4,怪物模板!$A:$N,MATCH(角色!S$1,模板表头,0),0)</f>
        <v>chaos</v>
      </c>
      <c r="T4" s="21" t="s">
        <v>199</v>
      </c>
      <c r="U4" s="21"/>
      <c r="V4" s="21"/>
      <c r="W4" s="21"/>
      <c r="X4" s="21"/>
      <c r="Y4" s="21"/>
      <c r="Z4" s="21"/>
      <c r="AA4" s="21"/>
      <c r="AB4" s="21">
        <v>4</v>
      </c>
      <c r="AC4" s="21">
        <v>6</v>
      </c>
      <c r="AD4" s="21"/>
      <c r="AE4" s="21">
        <f t="shared" si="0"/>
        <v>10</v>
      </c>
      <c r="AF4" s="21">
        <f t="shared" ref="AF4:AF67" si="2">INT(AE4*2.5)</f>
        <v>25</v>
      </c>
      <c r="AG4" s="28" t="str">
        <f>VLOOKUP($L4,怪物模板!$A:$N,MATCH(角色!AG$1,模板表头,0),0)</f>
        <v>misc.5skills</v>
      </c>
      <c r="AH4" s="28">
        <f>VLOOKUP($L4,怪物模板!$A:$N,MATCH(角色!AH$1,模板表头,0),0)</f>
        <v>11999022</v>
      </c>
      <c r="AI4" s="28">
        <f>VLOOKUP($L4,怪物模板!$A:$N,MATCH(角色!AI$1,模板表头,0),0)</f>
        <v>11999023</v>
      </c>
      <c r="AJ4" s="28" t="str">
        <f>VLOOKUP($L4,怪物模板!$A:$N,MATCH(角色!AJ$1,模板表头,0),0)</f>
        <v/>
      </c>
      <c r="AK4" s="28" t="str">
        <f>VLOOKUP($L4,怪物模板!$A:$N,MATCH(角色!AK$1,模板表头,0),0)</f>
        <v/>
      </c>
      <c r="AL4" s="28" t="str">
        <f>IF(VLOOKUP($L4,[1]怪物模板!$A:$N,MATCH([1]角色!AL$1,模板表头,0),0)=0,"",VLOOKUP($L4,[1]怪物模板!$A:$N,MATCH([1]角色!AL$1,模板表头,0),0))</f>
        <v/>
      </c>
      <c r="AM4" s="28" t="str">
        <f>VLOOKUP($L4,怪物模板!$A:$N,MATCH(角色!AM$1,模板表头,0),0)</f>
        <v>demon_gorilla</v>
      </c>
      <c r="AN4" s="21">
        <v>1</v>
      </c>
      <c r="AO4" s="21">
        <v>1</v>
      </c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2"/>
      <c r="BC4" s="22"/>
      <c r="BD4" s="22"/>
      <c r="BE4" s="22"/>
      <c r="BF4" s="22"/>
      <c r="BG4" s="22"/>
      <c r="BH4" s="22"/>
      <c r="BI4" s="22">
        <f t="shared" ref="BI4:BI67" si="3">IF($G4="boss",0,10000)</f>
        <v>10000</v>
      </c>
      <c r="BJ4" s="22">
        <f t="shared" ref="BJ4:BK67" si="4">IF($G4="boss",0,4000)</f>
        <v>4000</v>
      </c>
      <c r="BK4" s="22">
        <f t="shared" si="4"/>
        <v>4000</v>
      </c>
      <c r="BL4" s="21"/>
      <c r="BM4" s="21"/>
      <c r="BN4" s="21"/>
      <c r="BO4" s="21"/>
      <c r="BP4" s="21"/>
      <c r="BQ4" s="21"/>
      <c r="BR4" s="21"/>
      <c r="BS4" s="21"/>
      <c r="BT4" s="21"/>
      <c r="BU4" s="23" t="s">
        <v>200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 t="str">
        <f t="shared" ref="CG4:CO43" si="5">IF($G4="boss",5000,"")</f>
        <v/>
      </c>
      <c r="CH4" s="21" t="str">
        <f t="shared" si="1"/>
        <v/>
      </c>
      <c r="CI4" s="21" t="str">
        <f t="shared" si="1"/>
        <v/>
      </c>
      <c r="CJ4" s="21" t="str">
        <f t="shared" si="1"/>
        <v/>
      </c>
      <c r="CK4" s="21" t="str">
        <f t="shared" si="1"/>
        <v/>
      </c>
      <c r="CL4" s="21" t="str">
        <f t="shared" si="1"/>
        <v/>
      </c>
      <c r="CM4" s="21" t="str">
        <f t="shared" si="1"/>
        <v/>
      </c>
      <c r="CN4" s="21" t="str">
        <f t="shared" si="1"/>
        <v/>
      </c>
      <c r="CO4" s="21" t="str">
        <f t="shared" si="1"/>
        <v/>
      </c>
    </row>
    <row r="5" spans="1:93" s="5" customFormat="1" ht="16.5" customHeight="1" x14ac:dyDescent="0.3">
      <c r="A5" s="21">
        <v>31040003</v>
      </c>
      <c r="B5" s="21" t="s">
        <v>239</v>
      </c>
      <c r="C5" s="21"/>
      <c r="D5" s="21">
        <v>1</v>
      </c>
      <c r="E5" s="21" t="s">
        <v>109</v>
      </c>
      <c r="F5" s="21">
        <v>1</v>
      </c>
      <c r="G5" s="21" t="s">
        <v>110</v>
      </c>
      <c r="H5" s="21">
        <f>VLOOKUP($L5,怪物模板!$A:$N,MATCH(角色!H$1,模板表头,0),0)</f>
        <v>1</v>
      </c>
      <c r="I5" s="28" t="str">
        <f>VLOOKUP($L5,怪物模板!$A:$N,MATCH(角色!I$1,模板表头,0),0)</f>
        <v>phy</v>
      </c>
      <c r="J5" s="22"/>
      <c r="K5" s="21" t="s">
        <v>240</v>
      </c>
      <c r="L5" s="21" t="s">
        <v>239</v>
      </c>
      <c r="M5" s="28" t="str">
        <f>VLOOKUP($L5,怪物模板!$A:$N,MATCH(角色!M$1,模板表头,0),0)</f>
        <v>无对应英雄</v>
      </c>
      <c r="N5" s="28" t="str">
        <f>VLOOKUP($L5,怪物模板!$A:$N,MATCH(角色!N$1,模板表头,0),0)</f>
        <v>统一模板</v>
      </c>
      <c r="O5" s="21" t="str">
        <f>VLOOKUP($L5,怪物模板!$A:$N,MATCH(角色!O$1,模板表头,0),0)</f>
        <v>male</v>
      </c>
      <c r="P5" s="22">
        <v>2</v>
      </c>
      <c r="Q5" s="21">
        <v>2</v>
      </c>
      <c r="R5" s="21">
        <v>2</v>
      </c>
      <c r="S5" s="28" t="str">
        <f>VLOOKUP($L5,怪物模板!$A:$N,MATCH(角色!S$1,模板表头,0),0)</f>
        <v>chaos</v>
      </c>
      <c r="T5" s="21" t="s">
        <v>199</v>
      </c>
      <c r="U5" s="21"/>
      <c r="V5" s="21"/>
      <c r="W5" s="21"/>
      <c r="X5" s="21"/>
      <c r="Y5" s="21"/>
      <c r="Z5" s="21"/>
      <c r="AA5" s="21"/>
      <c r="AB5" s="21">
        <v>4</v>
      </c>
      <c r="AC5" s="21">
        <v>6</v>
      </c>
      <c r="AD5" s="21"/>
      <c r="AE5" s="21">
        <f t="shared" si="0"/>
        <v>10</v>
      </c>
      <c r="AF5" s="21">
        <f t="shared" si="2"/>
        <v>25</v>
      </c>
      <c r="AG5" s="28" t="str">
        <f>VLOOKUP($L5,怪物模板!$A:$N,MATCH(角色!AG$1,模板表头,0),0)</f>
        <v>misc.5skills</v>
      </c>
      <c r="AH5" s="28">
        <f>VLOOKUP($L5,怪物模板!$A:$N,MATCH(角色!AH$1,模板表头,0),0)</f>
        <v>11999022</v>
      </c>
      <c r="AI5" s="28">
        <f>VLOOKUP($L5,怪物模板!$A:$N,MATCH(角色!AI$1,模板表头,0),0)</f>
        <v>11999023</v>
      </c>
      <c r="AJ5" s="28" t="str">
        <f>VLOOKUP($L5,怪物模板!$A:$N,MATCH(角色!AJ$1,模板表头,0),0)</f>
        <v/>
      </c>
      <c r="AK5" s="28" t="str">
        <f>VLOOKUP($L5,怪物模板!$A:$N,MATCH(角色!AK$1,模板表头,0),0)</f>
        <v/>
      </c>
      <c r="AL5" s="28" t="str">
        <f>IF(VLOOKUP($L5,[1]怪物模板!$A:$N,MATCH([1]角色!AL$1,模板表头,0),0)=0,"",VLOOKUP($L5,[1]怪物模板!$A:$N,MATCH([1]角色!AL$1,模板表头,0),0))</f>
        <v/>
      </c>
      <c r="AM5" s="28" t="str">
        <f>VLOOKUP($L5,怪物模板!$A:$N,MATCH(角色!AM$1,模板表头,0),0)</f>
        <v>demon_gorilla</v>
      </c>
      <c r="AN5" s="21">
        <v>1</v>
      </c>
      <c r="AO5" s="21">
        <v>1</v>
      </c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2"/>
      <c r="BC5" s="22"/>
      <c r="BD5" s="22"/>
      <c r="BE5" s="22"/>
      <c r="BF5" s="22"/>
      <c r="BG5" s="22"/>
      <c r="BH5" s="22"/>
      <c r="BI5" s="22">
        <f t="shared" si="3"/>
        <v>10000</v>
      </c>
      <c r="BJ5" s="22">
        <f t="shared" si="4"/>
        <v>4000</v>
      </c>
      <c r="BK5" s="22">
        <f t="shared" si="4"/>
        <v>4000</v>
      </c>
      <c r="BL5" s="21"/>
      <c r="BM5" s="21"/>
      <c r="BN5" s="21"/>
      <c r="BO5" s="21"/>
      <c r="BP5" s="21"/>
      <c r="BQ5" s="21"/>
      <c r="BR5" s="21"/>
      <c r="BS5" s="21"/>
      <c r="BT5" s="21"/>
      <c r="BU5" s="23" t="s">
        <v>200</v>
      </c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 t="str">
        <f t="shared" si="5"/>
        <v/>
      </c>
      <c r="CH5" s="21" t="str">
        <f t="shared" si="1"/>
        <v/>
      </c>
      <c r="CI5" s="21" t="str">
        <f t="shared" si="1"/>
        <v/>
      </c>
      <c r="CJ5" s="21" t="str">
        <f t="shared" si="1"/>
        <v/>
      </c>
      <c r="CK5" s="21" t="str">
        <f t="shared" si="1"/>
        <v/>
      </c>
      <c r="CL5" s="21" t="str">
        <f t="shared" si="1"/>
        <v/>
      </c>
      <c r="CM5" s="21" t="str">
        <f t="shared" si="1"/>
        <v/>
      </c>
      <c r="CN5" s="21" t="str">
        <f t="shared" si="1"/>
        <v/>
      </c>
      <c r="CO5" s="21" t="str">
        <f t="shared" si="1"/>
        <v/>
      </c>
    </row>
    <row r="6" spans="1:93" s="5" customFormat="1" ht="16.5" customHeight="1" x14ac:dyDescent="0.3">
      <c r="A6" s="21">
        <v>31040004</v>
      </c>
      <c r="B6" s="21" t="s">
        <v>90</v>
      </c>
      <c r="C6" s="21"/>
      <c r="D6" s="21">
        <v>1</v>
      </c>
      <c r="E6" s="21" t="s">
        <v>109</v>
      </c>
      <c r="F6" s="21">
        <v>1</v>
      </c>
      <c r="G6" s="21" t="s">
        <v>110</v>
      </c>
      <c r="H6" s="21">
        <f>VLOOKUP($L6,怪物模板!$A:$N,MATCH(角色!H$1,模板表头,0),0)</f>
        <v>3</v>
      </c>
      <c r="I6" s="28" t="str">
        <f>VLOOKUP($L6,怪物模板!$A:$N,MATCH(角色!I$1,模板表头,0),0)</f>
        <v>mag</v>
      </c>
      <c r="J6" s="22"/>
      <c r="K6" s="21"/>
      <c r="L6" s="21" t="s">
        <v>275</v>
      </c>
      <c r="M6" s="28" t="str">
        <f>VLOOKUP($L6,怪物模板!$A:$N,MATCH(角色!M$1,模板表头,0),0)</f>
        <v>火焰术士</v>
      </c>
      <c r="N6" s="28" t="str">
        <f>VLOOKUP($L6,怪物模板!$A:$N,MATCH(角色!N$1,模板表头,0),0)</f>
        <v>大招加引导版，加酒利用</v>
      </c>
      <c r="O6" s="21" t="str">
        <f>VLOOKUP($L6,怪物模板!$A:$N,MATCH(角色!O$1,模板表头,0),0)</f>
        <v>female</v>
      </c>
      <c r="P6" s="22">
        <v>3</v>
      </c>
      <c r="Q6" s="21">
        <v>2</v>
      </c>
      <c r="R6" s="21">
        <f>VLOOKUP(P6,辅助表!$A$2:$B$10,2,FALSE)</f>
        <v>2</v>
      </c>
      <c r="S6" s="28" t="str">
        <f>VLOOKUP($L6,怪物模板!$A:$N,MATCH(角色!S$1,模板表头,0),0)</f>
        <v>alliance</v>
      </c>
      <c r="T6" s="21" t="s">
        <v>85</v>
      </c>
      <c r="U6" s="21"/>
      <c r="V6" s="21"/>
      <c r="W6" s="21"/>
      <c r="X6" s="21"/>
      <c r="Y6" s="21"/>
      <c r="Z6" s="21"/>
      <c r="AA6" s="21"/>
      <c r="AB6" s="21">
        <v>4</v>
      </c>
      <c r="AC6" s="21">
        <v>6</v>
      </c>
      <c r="AD6" s="21"/>
      <c r="AE6" s="21">
        <f t="shared" si="0"/>
        <v>10</v>
      </c>
      <c r="AF6" s="21">
        <f t="shared" si="2"/>
        <v>25</v>
      </c>
      <c r="AG6" s="28" t="str">
        <f>VLOOKUP($L6,怪物模板!$A:$N,MATCH(角色!AG$1,模板表头,0),0)</f>
        <v>misc.5skills</v>
      </c>
      <c r="AH6" s="28">
        <f>VLOOKUP($L6,怪物模板!$A:$N,MATCH(角色!AH$1,模板表头,0),0)</f>
        <v>11980401</v>
      </c>
      <c r="AI6" s="28">
        <f>VLOOKUP($L6,怪物模板!$A:$N,MATCH(角色!AI$1,模板表头,0),0)</f>
        <v>11980402</v>
      </c>
      <c r="AJ6" s="28">
        <f>VLOOKUP($L6,怪物模板!$A:$N,MATCH(角色!AJ$1,模板表头,0),0)</f>
        <v>11999535</v>
      </c>
      <c r="AK6" s="28" t="str">
        <f>VLOOKUP($L6,怪物模板!$A:$N,MATCH(角色!AK$1,模板表头,0),0)</f>
        <v/>
      </c>
      <c r="AL6" s="28" t="str">
        <f>IF(VLOOKUP($L6,[1]怪物模板!$A:$N,MATCH([1]角色!AL$1,模板表头,0),0)=0,"",VLOOKUP($L6,[1]怪物模板!$A:$N,MATCH([1]角色!AL$1,模板表头,0),0))</f>
        <v/>
      </c>
      <c r="AM6" s="28" t="str">
        <f>VLOOKUP($L6,怪物模板!$A:$N,MATCH(角色!AM$1,模板表头,0),0)</f>
        <v>flame_npc</v>
      </c>
      <c r="AN6" s="21">
        <f t="shared" ref="AN6:AN60" si="6">IF(T6="monster",1,IF(T6="boss",1.3,IF(T6="entity",1,IF(T6="guard",1.5,1))))</f>
        <v>1</v>
      </c>
      <c r="AO6" s="21">
        <v>1</v>
      </c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2"/>
      <c r="BC6" s="22"/>
      <c r="BD6" s="22"/>
      <c r="BE6" s="22"/>
      <c r="BF6" s="22"/>
      <c r="BG6" s="22"/>
      <c r="BH6" s="22"/>
      <c r="BI6" s="22">
        <f t="shared" si="3"/>
        <v>10000</v>
      </c>
      <c r="BJ6" s="22">
        <f t="shared" si="4"/>
        <v>4000</v>
      </c>
      <c r="BK6" s="22">
        <f t="shared" si="4"/>
        <v>4000</v>
      </c>
      <c r="BL6" s="21"/>
      <c r="BM6" s="21"/>
      <c r="BN6" s="21"/>
      <c r="BO6" s="21"/>
      <c r="BP6" s="21"/>
      <c r="BQ6" s="21"/>
      <c r="BR6" s="21"/>
      <c r="BS6" s="21"/>
      <c r="BT6" s="21"/>
      <c r="BU6" s="23" t="str">
        <f>IF(OR(B6="骷髅战士",B6="骷髅法师"),-0.9,"")</f>
        <v/>
      </c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 t="str">
        <f t="shared" si="5"/>
        <v/>
      </c>
      <c r="CH6" s="21" t="str">
        <f t="shared" si="1"/>
        <v/>
      </c>
      <c r="CI6" s="21" t="str">
        <f t="shared" si="1"/>
        <v/>
      </c>
      <c r="CJ6" s="21" t="str">
        <f t="shared" si="1"/>
        <v/>
      </c>
      <c r="CK6" s="21" t="str">
        <f t="shared" si="1"/>
        <v/>
      </c>
      <c r="CL6" s="21" t="str">
        <f t="shared" si="1"/>
        <v/>
      </c>
      <c r="CM6" s="21" t="str">
        <f t="shared" si="1"/>
        <v/>
      </c>
      <c r="CN6" s="21" t="str">
        <f t="shared" si="1"/>
        <v/>
      </c>
      <c r="CO6" s="21" t="str">
        <f t="shared" si="1"/>
        <v/>
      </c>
    </row>
    <row r="7" spans="1:93" s="5" customFormat="1" ht="16.5" customHeight="1" x14ac:dyDescent="0.3">
      <c r="A7" s="21">
        <v>31040005</v>
      </c>
      <c r="B7" s="21" t="s">
        <v>90</v>
      </c>
      <c r="C7" s="21"/>
      <c r="D7" s="21">
        <v>1</v>
      </c>
      <c r="E7" s="21" t="s">
        <v>109</v>
      </c>
      <c r="F7" s="21">
        <v>1</v>
      </c>
      <c r="G7" s="21" t="s">
        <v>110</v>
      </c>
      <c r="H7" s="21">
        <f>VLOOKUP($L7,怪物模板!$A:$N,MATCH(角色!H$1,模板表头,0),0)</f>
        <v>3</v>
      </c>
      <c r="I7" s="28" t="str">
        <f>VLOOKUP($L7,怪物模板!$A:$N,MATCH(角色!I$1,模板表头,0),0)</f>
        <v>mag</v>
      </c>
      <c r="J7" s="22"/>
      <c r="K7" s="21"/>
      <c r="L7" s="21" t="s">
        <v>275</v>
      </c>
      <c r="M7" s="28" t="str">
        <f>VLOOKUP($L7,怪物模板!$A:$N,MATCH(角色!M$1,模板表头,0),0)</f>
        <v>火焰术士</v>
      </c>
      <c r="N7" s="28" t="str">
        <f>VLOOKUP($L7,怪物模板!$A:$N,MATCH(角色!N$1,模板表头,0),0)</f>
        <v>大招加引导版，加酒利用</v>
      </c>
      <c r="O7" s="21" t="str">
        <f>VLOOKUP($L7,怪物模板!$A:$N,MATCH(角色!O$1,模板表头,0),0)</f>
        <v>female</v>
      </c>
      <c r="P7" s="22">
        <v>3</v>
      </c>
      <c r="Q7" s="21">
        <v>2</v>
      </c>
      <c r="R7" s="21">
        <f>VLOOKUP(P7,辅助表!$A$2:$B$10,2,FALSE)</f>
        <v>2</v>
      </c>
      <c r="S7" s="28" t="str">
        <f>VLOOKUP($L7,怪物模板!$A:$N,MATCH(角色!S$1,模板表头,0),0)</f>
        <v>alliance</v>
      </c>
      <c r="T7" s="21" t="s">
        <v>85</v>
      </c>
      <c r="U7" s="21"/>
      <c r="V7" s="21"/>
      <c r="W7" s="21"/>
      <c r="X7" s="21"/>
      <c r="Y7" s="21"/>
      <c r="Z7" s="21"/>
      <c r="AA7" s="21"/>
      <c r="AB7" s="21">
        <v>4</v>
      </c>
      <c r="AC7" s="21">
        <v>6</v>
      </c>
      <c r="AD7" s="21"/>
      <c r="AE7" s="21">
        <f t="shared" si="0"/>
        <v>10</v>
      </c>
      <c r="AF7" s="21">
        <f t="shared" si="2"/>
        <v>25</v>
      </c>
      <c r="AG7" s="28" t="str">
        <f>VLOOKUP($L7,怪物模板!$A:$N,MATCH(角色!AG$1,模板表头,0),0)</f>
        <v>misc.5skills</v>
      </c>
      <c r="AH7" s="28">
        <f>VLOOKUP($L7,怪物模板!$A:$N,MATCH(角色!AH$1,模板表头,0),0)</f>
        <v>11980401</v>
      </c>
      <c r="AI7" s="28">
        <f>VLOOKUP($L7,怪物模板!$A:$N,MATCH(角色!AI$1,模板表头,0),0)</f>
        <v>11980402</v>
      </c>
      <c r="AJ7" s="28">
        <f>VLOOKUP($L7,怪物模板!$A:$N,MATCH(角色!AJ$1,模板表头,0),0)</f>
        <v>11999535</v>
      </c>
      <c r="AK7" s="28" t="str">
        <f>VLOOKUP($L7,怪物模板!$A:$N,MATCH(角色!AK$1,模板表头,0),0)</f>
        <v/>
      </c>
      <c r="AL7" s="28" t="str">
        <f>IF(VLOOKUP($L7,[1]怪物模板!$A:$N,MATCH([1]角色!AL$1,模板表头,0),0)=0,"",VLOOKUP($L7,[1]怪物模板!$A:$N,MATCH([1]角色!AL$1,模板表头,0),0))</f>
        <v/>
      </c>
      <c r="AM7" s="28" t="str">
        <f>VLOOKUP($L7,怪物模板!$A:$N,MATCH(角色!AM$1,模板表头,0),0)</f>
        <v>flame_npc</v>
      </c>
      <c r="AN7" s="21">
        <f t="shared" ref="AN7" si="7">IF(T7="monster",1,IF(T7="boss",1.3,IF(T7="entity",1,IF(T7="guard",1.5,1))))</f>
        <v>1</v>
      </c>
      <c r="AO7" s="21">
        <v>1</v>
      </c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22"/>
      <c r="BD7" s="22"/>
      <c r="BE7" s="22"/>
      <c r="BF7" s="22"/>
      <c r="BG7" s="22"/>
      <c r="BH7" s="22"/>
      <c r="BI7" s="22">
        <f t="shared" si="3"/>
        <v>10000</v>
      </c>
      <c r="BJ7" s="22">
        <f t="shared" si="4"/>
        <v>4000</v>
      </c>
      <c r="BK7" s="22">
        <f t="shared" si="4"/>
        <v>4000</v>
      </c>
      <c r="BL7" s="21"/>
      <c r="BM7" s="21"/>
      <c r="BN7" s="21"/>
      <c r="BO7" s="21"/>
      <c r="BP7" s="21"/>
      <c r="BQ7" s="21"/>
      <c r="BR7" s="21"/>
      <c r="BS7" s="21"/>
      <c r="BT7" s="21"/>
      <c r="BU7" s="23" t="str">
        <f>IF(OR(B7="骷髅战士",B7="骷髅法师"),-0.9,"")</f>
        <v/>
      </c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 t="str">
        <f t="shared" si="5"/>
        <v/>
      </c>
      <c r="CH7" s="21" t="str">
        <f t="shared" si="1"/>
        <v/>
      </c>
      <c r="CI7" s="21" t="str">
        <f t="shared" si="1"/>
        <v/>
      </c>
      <c r="CJ7" s="21" t="str">
        <f t="shared" si="1"/>
        <v/>
      </c>
      <c r="CK7" s="21" t="str">
        <f t="shared" si="1"/>
        <v/>
      </c>
      <c r="CL7" s="21" t="str">
        <f t="shared" si="1"/>
        <v/>
      </c>
      <c r="CM7" s="21" t="str">
        <f t="shared" si="1"/>
        <v/>
      </c>
      <c r="CN7" s="21" t="str">
        <f t="shared" si="1"/>
        <v/>
      </c>
      <c r="CO7" s="21" t="str">
        <f t="shared" si="1"/>
        <v/>
      </c>
    </row>
    <row r="8" spans="1:93" s="3" customFormat="1" ht="16.5" customHeight="1" x14ac:dyDescent="0.3">
      <c r="A8" s="21">
        <v>31040006</v>
      </c>
      <c r="B8" s="21" t="s">
        <v>239</v>
      </c>
      <c r="C8" s="21"/>
      <c r="D8" s="21">
        <f t="shared" ref="D8:D42" si="8">D3+1</f>
        <v>2</v>
      </c>
      <c r="E8" s="21" t="s">
        <v>109</v>
      </c>
      <c r="F8" s="21">
        <v>2</v>
      </c>
      <c r="G8" s="21" t="s">
        <v>110</v>
      </c>
      <c r="H8" s="21">
        <f>VLOOKUP($L8,怪物模板!$A:$N,MATCH(角色!H$1,模板表头,0),0)</f>
        <v>1</v>
      </c>
      <c r="I8" s="28" t="str">
        <f>VLOOKUP($L8,怪物模板!$A:$N,MATCH(角色!I$1,模板表头,0),0)</f>
        <v>phy</v>
      </c>
      <c r="J8" s="22"/>
      <c r="K8" s="21" t="s">
        <v>240</v>
      </c>
      <c r="L8" s="21" t="s">
        <v>239</v>
      </c>
      <c r="M8" s="28" t="str">
        <f>VLOOKUP($L8,怪物模板!$A:$N,MATCH(角色!M$1,模板表头,0),0)</f>
        <v>无对应英雄</v>
      </c>
      <c r="N8" s="28" t="str">
        <f>VLOOKUP($L8,怪物模板!$A:$N,MATCH(角色!N$1,模板表头,0),0)</f>
        <v>统一模板</v>
      </c>
      <c r="O8" s="21" t="str">
        <f>VLOOKUP($L8,怪物模板!$A:$N,MATCH(角色!O$1,模板表头,0),0)</f>
        <v>male</v>
      </c>
      <c r="P8" s="22">
        <v>2</v>
      </c>
      <c r="Q8" s="21">
        <v>2</v>
      </c>
      <c r="R8" s="21">
        <v>2</v>
      </c>
      <c r="S8" s="28" t="str">
        <f>VLOOKUP($L8,怪物模板!$A:$N,MATCH(角色!S$1,模板表头,0),0)</f>
        <v>chaos</v>
      </c>
      <c r="T8" s="21" t="s">
        <v>199</v>
      </c>
      <c r="U8" s="21"/>
      <c r="V8" s="21"/>
      <c r="W8" s="21"/>
      <c r="X8" s="21"/>
      <c r="Y8" s="21"/>
      <c r="Z8" s="21"/>
      <c r="AA8" s="21"/>
      <c r="AB8" s="21">
        <v>4</v>
      </c>
      <c r="AC8" s="21">
        <v>6</v>
      </c>
      <c r="AD8" s="21"/>
      <c r="AE8" s="21">
        <f t="shared" si="0"/>
        <v>10</v>
      </c>
      <c r="AF8" s="21">
        <f t="shared" si="2"/>
        <v>25</v>
      </c>
      <c r="AG8" s="28" t="str">
        <f>VLOOKUP($L8,怪物模板!$A:$N,MATCH(角色!AG$1,模板表头,0),0)</f>
        <v>misc.5skills</v>
      </c>
      <c r="AH8" s="28">
        <f>VLOOKUP($L8,怪物模板!$A:$N,MATCH(角色!AH$1,模板表头,0),0)</f>
        <v>11999022</v>
      </c>
      <c r="AI8" s="28">
        <f>VLOOKUP($L8,怪物模板!$A:$N,MATCH(角色!AI$1,模板表头,0),0)</f>
        <v>11999023</v>
      </c>
      <c r="AJ8" s="28" t="str">
        <f>VLOOKUP($L8,怪物模板!$A:$N,MATCH(角色!AJ$1,模板表头,0),0)</f>
        <v/>
      </c>
      <c r="AK8" s="28" t="str">
        <f>VLOOKUP($L8,怪物模板!$A:$N,MATCH(角色!AK$1,模板表头,0),0)</f>
        <v/>
      </c>
      <c r="AL8" s="28" t="str">
        <f>IF(VLOOKUP($L8,[1]怪物模板!$A:$N,MATCH([1]角色!AL$1,模板表头,0),0)=0,"",VLOOKUP($L8,[1]怪物模板!$A:$N,MATCH([1]角色!AL$1,模板表头,0),0))</f>
        <v/>
      </c>
      <c r="AM8" s="28" t="str">
        <f>VLOOKUP($L8,怪物模板!$A:$N,MATCH(角色!AM$1,模板表头,0),0)</f>
        <v>demon_gorilla</v>
      </c>
      <c r="AN8" s="21">
        <v>1</v>
      </c>
      <c r="AO8" s="21">
        <v>1</v>
      </c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2"/>
      <c r="BC8" s="22"/>
      <c r="BD8" s="22"/>
      <c r="BE8" s="22"/>
      <c r="BF8" s="22"/>
      <c r="BG8" s="22"/>
      <c r="BH8" s="22"/>
      <c r="BI8" s="22">
        <f t="shared" si="3"/>
        <v>10000</v>
      </c>
      <c r="BJ8" s="22">
        <f t="shared" si="4"/>
        <v>4000</v>
      </c>
      <c r="BK8" s="22">
        <f t="shared" si="4"/>
        <v>4000</v>
      </c>
      <c r="BL8" s="21"/>
      <c r="BM8" s="21"/>
      <c r="BN8" s="21"/>
      <c r="BO8" s="21"/>
      <c r="BP8" s="21"/>
      <c r="BQ8" s="21"/>
      <c r="BR8" s="21"/>
      <c r="BS8" s="21"/>
      <c r="BT8" s="21"/>
      <c r="BU8" s="23" t="s">
        <v>200</v>
      </c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 t="str">
        <f>IF($G8="boss",5000,"")</f>
        <v/>
      </c>
      <c r="CH8" s="21" t="str">
        <f t="shared" si="1"/>
        <v/>
      </c>
      <c r="CI8" s="21" t="str">
        <f t="shared" si="1"/>
        <v/>
      </c>
      <c r="CJ8" s="21" t="str">
        <f t="shared" si="1"/>
        <v/>
      </c>
      <c r="CK8" s="21" t="str">
        <f t="shared" si="1"/>
        <v/>
      </c>
      <c r="CL8" s="21" t="str">
        <f t="shared" si="1"/>
        <v/>
      </c>
      <c r="CM8" s="21" t="str">
        <f t="shared" si="1"/>
        <v/>
      </c>
      <c r="CN8" s="21" t="str">
        <f t="shared" si="1"/>
        <v/>
      </c>
      <c r="CO8" s="21" t="str">
        <f t="shared" si="1"/>
        <v/>
      </c>
    </row>
    <row r="9" spans="1:93" ht="16.5" customHeight="1" x14ac:dyDescent="0.3">
      <c r="A9" s="21">
        <v>31040007</v>
      </c>
      <c r="B9" s="21" t="s">
        <v>86</v>
      </c>
      <c r="C9" s="21"/>
      <c r="D9" s="21">
        <f t="shared" si="8"/>
        <v>2</v>
      </c>
      <c r="E9" s="21" t="s">
        <v>109</v>
      </c>
      <c r="F9" s="21">
        <v>2</v>
      </c>
      <c r="G9" s="21" t="s">
        <v>111</v>
      </c>
      <c r="H9" s="21">
        <f>VLOOKUP($L9,怪物模板!$A:$N,MATCH(角色!H$1,模板表头,0),0)</f>
        <v>2</v>
      </c>
      <c r="I9" s="28" t="str">
        <f>VLOOKUP($L9,怪物模板!$A:$N,MATCH(角色!I$1,模板表头,0),0)</f>
        <v>phy</v>
      </c>
      <c r="J9" s="22"/>
      <c r="K9" s="21"/>
      <c r="L9" s="21" t="s">
        <v>86</v>
      </c>
      <c r="M9" s="28" t="str">
        <f>VLOOKUP($L9,怪物模板!$A:$N,MATCH(角色!M$1,模板表头,0),0)</f>
        <v>无对应英雄</v>
      </c>
      <c r="N9" s="28" t="str">
        <f>VLOOKUP($L9,怪物模板!$A:$N,MATCH(角色!N$1,模板表头,0),0)</f>
        <v>新增突袭小招，大招改为引导</v>
      </c>
      <c r="O9" s="21" t="str">
        <f>VLOOKUP($L9,怪物模板!$A:$N,MATCH(角色!O$1,模板表头,0),0)</f>
        <v>male</v>
      </c>
      <c r="P9" s="22">
        <v>3</v>
      </c>
      <c r="Q9" s="21">
        <v>2</v>
      </c>
      <c r="R9" s="21">
        <f>VLOOKUP(P9,辅助表!$A$2:$B$10,2,FALSE)</f>
        <v>2</v>
      </c>
      <c r="S9" s="28" t="str">
        <f>VLOOKUP($L9,怪物模板!$A:$N,MATCH(角色!S$1,模板表头,0),0)</f>
        <v>horde</v>
      </c>
      <c r="T9" s="21" t="s">
        <v>88</v>
      </c>
      <c r="U9" s="21"/>
      <c r="V9" s="21"/>
      <c r="W9" s="21"/>
      <c r="X9" s="21"/>
      <c r="Y9" s="21"/>
      <c r="Z9" s="21"/>
      <c r="AA9" s="21"/>
      <c r="AB9" s="21">
        <v>4</v>
      </c>
      <c r="AC9" s="21">
        <v>6</v>
      </c>
      <c r="AD9" s="21"/>
      <c r="AE9" s="21">
        <f t="shared" si="0"/>
        <v>40</v>
      </c>
      <c r="AF9" s="21">
        <f t="shared" si="2"/>
        <v>100</v>
      </c>
      <c r="AG9" s="28" t="str">
        <f>VLOOKUP($L9,怪物模板!$A:$N,MATCH(角色!AG$1,模板表头,0),0)</f>
        <v>misc.5skills</v>
      </c>
      <c r="AH9" s="28">
        <f>VLOOKUP($L9,怪物模板!$A:$N,MATCH(角色!AH$1,模板表头,0),0)</f>
        <v>11980101</v>
      </c>
      <c r="AI9" s="28">
        <f>VLOOKUP($L9,怪物模板!$A:$N,MATCH(角色!AI$1,模板表头,0),0)</f>
        <v>11999536</v>
      </c>
      <c r="AJ9" s="28">
        <f>VLOOKUP($L9,怪物模板!$A:$N,MATCH(角色!AJ$1,模板表头,0),0)</f>
        <v>11999537</v>
      </c>
      <c r="AK9" s="28" t="str">
        <f>VLOOKUP($L9,怪物模板!$A:$N,MATCH(角色!AK$1,模板表头,0),0)</f>
        <v/>
      </c>
      <c r="AL9" s="28" t="str">
        <f>IF(VLOOKUP($L9,[1]怪物模板!$A:$N,MATCH([1]角色!AL$1,模板表头,0),0)=0,"",VLOOKUP($L9,[1]怪物模板!$A:$N,MATCH([1]角色!AL$1,模板表头,0),0))</f>
        <v/>
      </c>
      <c r="AM9" s="28" t="str">
        <f>VLOOKUP($L9,怪物模板!$A:$N,MATCH(角色!AM$1,模板表头,0),0)</f>
        <v>rogue</v>
      </c>
      <c r="AN9" s="21">
        <f t="shared" si="6"/>
        <v>1</v>
      </c>
      <c r="AO9" s="21">
        <v>1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2"/>
      <c r="BC9" s="22"/>
      <c r="BD9" s="22"/>
      <c r="BE9" s="22"/>
      <c r="BF9" s="22"/>
      <c r="BG9" s="22"/>
      <c r="BH9" s="22"/>
      <c r="BI9" s="22">
        <f t="shared" si="3"/>
        <v>10000</v>
      </c>
      <c r="BJ9" s="22">
        <f t="shared" si="4"/>
        <v>4000</v>
      </c>
      <c r="BK9" s="22">
        <f t="shared" si="4"/>
        <v>4000</v>
      </c>
      <c r="BL9" s="21"/>
      <c r="BM9" s="21"/>
      <c r="BN9" s="21"/>
      <c r="BO9" s="21"/>
      <c r="BP9" s="21"/>
      <c r="BQ9" s="21"/>
      <c r="BR9" s="21"/>
      <c r="BS9" s="21"/>
      <c r="BT9" s="21"/>
      <c r="BU9" s="23" t="str">
        <f>IF(OR(B9="骷髅战士",B9="骷髅法师"),-0.9,"")</f>
        <v/>
      </c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 t="str">
        <f t="shared" si="5"/>
        <v/>
      </c>
      <c r="CH9" s="21" t="str">
        <f t="shared" si="1"/>
        <v/>
      </c>
      <c r="CI9" s="21" t="str">
        <f t="shared" si="1"/>
        <v/>
      </c>
      <c r="CJ9" s="21" t="str">
        <f t="shared" si="1"/>
        <v/>
      </c>
      <c r="CK9" s="21" t="str">
        <f t="shared" si="1"/>
        <v/>
      </c>
      <c r="CL9" s="21" t="str">
        <f t="shared" si="1"/>
        <v/>
      </c>
      <c r="CM9" s="21" t="str">
        <f t="shared" si="1"/>
        <v/>
      </c>
      <c r="CN9" s="21" t="str">
        <f t="shared" si="1"/>
        <v/>
      </c>
      <c r="CO9" s="21" t="str">
        <f t="shared" si="1"/>
        <v/>
      </c>
    </row>
    <row r="10" spans="1:93" ht="16.5" customHeight="1" x14ac:dyDescent="0.3">
      <c r="A10" s="21">
        <v>31040008</v>
      </c>
      <c r="B10" s="21" t="s">
        <v>86</v>
      </c>
      <c r="C10" s="21"/>
      <c r="D10" s="21">
        <f t="shared" si="8"/>
        <v>2</v>
      </c>
      <c r="E10" s="21" t="s">
        <v>109</v>
      </c>
      <c r="F10" s="21">
        <v>2</v>
      </c>
      <c r="G10" s="21" t="s">
        <v>110</v>
      </c>
      <c r="H10" s="21">
        <f>VLOOKUP($L10,怪物模板!$A:$N,MATCH(角色!H$1,模板表头,0),0)</f>
        <v>2</v>
      </c>
      <c r="I10" s="28" t="str">
        <f>VLOOKUP($L10,怪物模板!$A:$N,MATCH(角色!I$1,模板表头,0),0)</f>
        <v>phy</v>
      </c>
      <c r="J10" s="22"/>
      <c r="K10" s="21"/>
      <c r="L10" s="21" t="s">
        <v>86</v>
      </c>
      <c r="M10" s="28" t="str">
        <f>VLOOKUP($L10,怪物模板!$A:$N,MATCH(角色!M$1,模板表头,0),0)</f>
        <v>无对应英雄</v>
      </c>
      <c r="N10" s="28" t="str">
        <f>VLOOKUP($L10,怪物模板!$A:$N,MATCH(角色!N$1,模板表头,0),0)</f>
        <v>新增突袭小招，大招改为引导</v>
      </c>
      <c r="O10" s="21" t="str">
        <f>VLOOKUP($L10,怪物模板!$A:$N,MATCH(角色!O$1,模板表头,0),0)</f>
        <v>male</v>
      </c>
      <c r="P10" s="22">
        <v>3</v>
      </c>
      <c r="Q10" s="21">
        <v>2</v>
      </c>
      <c r="R10" s="21">
        <f>VLOOKUP(P10,辅助表!$A$2:$B$10,2,FALSE)</f>
        <v>2</v>
      </c>
      <c r="S10" s="28" t="str">
        <f>VLOOKUP($L10,怪物模板!$A:$N,MATCH(角色!S$1,模板表头,0),0)</f>
        <v>horde</v>
      </c>
      <c r="T10" s="21" t="s">
        <v>85</v>
      </c>
      <c r="U10" s="21"/>
      <c r="V10" s="21"/>
      <c r="W10" s="21"/>
      <c r="X10" s="21"/>
      <c r="Y10" s="21"/>
      <c r="Z10" s="21"/>
      <c r="AA10" s="21"/>
      <c r="AB10" s="21">
        <v>4</v>
      </c>
      <c r="AC10" s="21">
        <v>6</v>
      </c>
      <c r="AD10" s="21"/>
      <c r="AE10" s="21">
        <f t="shared" si="0"/>
        <v>10</v>
      </c>
      <c r="AF10" s="21">
        <f t="shared" si="2"/>
        <v>25</v>
      </c>
      <c r="AG10" s="28" t="str">
        <f>VLOOKUP($L10,怪物模板!$A:$N,MATCH(角色!AG$1,模板表头,0),0)</f>
        <v>misc.5skills</v>
      </c>
      <c r="AH10" s="28">
        <f>VLOOKUP($L10,怪物模板!$A:$N,MATCH(角色!AH$1,模板表头,0),0)</f>
        <v>11980101</v>
      </c>
      <c r="AI10" s="28">
        <f>VLOOKUP($L10,怪物模板!$A:$N,MATCH(角色!AI$1,模板表头,0),0)</f>
        <v>11999536</v>
      </c>
      <c r="AJ10" s="28">
        <f>VLOOKUP($L10,怪物模板!$A:$N,MATCH(角色!AJ$1,模板表头,0),0)</f>
        <v>11999537</v>
      </c>
      <c r="AK10" s="28" t="str">
        <f>VLOOKUP($L10,怪物模板!$A:$N,MATCH(角色!AK$1,模板表头,0),0)</f>
        <v/>
      </c>
      <c r="AL10" s="28" t="str">
        <f>IF(VLOOKUP($L10,[1]怪物模板!$A:$N,MATCH([1]角色!AL$1,模板表头,0),0)=0,"",VLOOKUP($L10,[1]怪物模板!$A:$N,MATCH([1]角色!AL$1,模板表头,0),0))</f>
        <v/>
      </c>
      <c r="AM10" s="28" t="str">
        <f>VLOOKUP($L10,怪物模板!$A:$N,MATCH(角色!AM$1,模板表头,0),0)</f>
        <v>rogue</v>
      </c>
      <c r="AN10" s="21">
        <f t="shared" ref="AN10" si="9">IF(T10="monster",1,IF(T10="boss",1.3,IF(T10="entity",1,IF(T10="guard",1.5,1))))</f>
        <v>1</v>
      </c>
      <c r="AO10" s="21">
        <v>1</v>
      </c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2"/>
      <c r="BC10" s="22"/>
      <c r="BD10" s="22"/>
      <c r="BE10" s="22"/>
      <c r="BF10" s="22"/>
      <c r="BG10" s="22"/>
      <c r="BH10" s="22"/>
      <c r="BI10" s="22">
        <f t="shared" si="3"/>
        <v>10000</v>
      </c>
      <c r="BJ10" s="22">
        <f t="shared" si="4"/>
        <v>4000</v>
      </c>
      <c r="BK10" s="22">
        <f t="shared" si="4"/>
        <v>4000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3" t="str">
        <f>IF(OR(B10="骷髅战士",B10="骷髅法师"),-0.9,"")</f>
        <v/>
      </c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 t="str">
        <f t="shared" ref="CG10" si="10">IF($G10="boss",5000,"")</f>
        <v/>
      </c>
      <c r="CH10" s="21" t="str">
        <f t="shared" si="1"/>
        <v/>
      </c>
      <c r="CI10" s="21" t="str">
        <f t="shared" si="1"/>
        <v/>
      </c>
      <c r="CJ10" s="21" t="str">
        <f t="shared" si="1"/>
        <v/>
      </c>
      <c r="CK10" s="21" t="str">
        <f t="shared" si="1"/>
        <v/>
      </c>
      <c r="CL10" s="21" t="str">
        <f t="shared" si="1"/>
        <v/>
      </c>
      <c r="CM10" s="21" t="str">
        <f t="shared" si="1"/>
        <v/>
      </c>
      <c r="CN10" s="21" t="str">
        <f t="shared" si="1"/>
        <v/>
      </c>
      <c r="CO10" s="21" t="str">
        <f t="shared" si="1"/>
        <v/>
      </c>
    </row>
    <row r="11" spans="1:93" ht="16.5" customHeight="1" x14ac:dyDescent="0.3">
      <c r="A11" s="21">
        <v>31040009</v>
      </c>
      <c r="B11" s="21" t="s">
        <v>258</v>
      </c>
      <c r="C11" s="21"/>
      <c r="D11" s="21">
        <f t="shared" si="8"/>
        <v>2</v>
      </c>
      <c r="E11" s="21" t="s">
        <v>109</v>
      </c>
      <c r="F11" s="21">
        <v>2</v>
      </c>
      <c r="G11" s="21" t="s">
        <v>110</v>
      </c>
      <c r="H11" s="21">
        <f>VLOOKUP($L11,怪物模板!$A:$N,MATCH(角色!H$1,模板表头,0),0)</f>
        <v>4</v>
      </c>
      <c r="I11" s="28" t="str">
        <f>VLOOKUP($L11,怪物模板!$A:$N,MATCH(角色!I$1,模板表头,0),0)</f>
        <v>phy</v>
      </c>
      <c r="J11" s="22"/>
      <c r="K11" s="21"/>
      <c r="L11" s="21" t="s">
        <v>258</v>
      </c>
      <c r="M11" s="28" t="str">
        <f>VLOOKUP($L11,怪物模板!$A:$N,MATCH(角色!M$1,模板表头,0),0)</f>
        <v>骷髅法师</v>
      </c>
      <c r="N11" s="28" t="str">
        <f>VLOOKUP($L11,怪物模板!$A:$N,MATCH(角色!N$1,模板表头,0),0)</f>
        <v>统一模板</v>
      </c>
      <c r="O11" s="21" t="str">
        <f>VLOOKUP($L11,怪物模板!$A:$N,MATCH(角色!O$1,模板表头,0),0)</f>
        <v>male</v>
      </c>
      <c r="P11" s="22">
        <v>3</v>
      </c>
      <c r="Q11" s="21">
        <v>2</v>
      </c>
      <c r="R11" s="21">
        <v>2</v>
      </c>
      <c r="S11" s="28" t="str">
        <f>VLOOKUP($L11,怪物模板!$A:$N,MATCH(角色!S$1,模板表头,0),0)</f>
        <v>horde</v>
      </c>
      <c r="T11" s="21" t="s">
        <v>259</v>
      </c>
      <c r="U11" s="21"/>
      <c r="V11" s="21"/>
      <c r="W11" s="21"/>
      <c r="X11" s="21"/>
      <c r="Y11" s="21"/>
      <c r="Z11" s="21"/>
      <c r="AA11" s="21"/>
      <c r="AB11" s="21">
        <v>4</v>
      </c>
      <c r="AC11" s="21">
        <v>6</v>
      </c>
      <c r="AD11" s="21"/>
      <c r="AE11" s="21">
        <f t="shared" si="0"/>
        <v>10</v>
      </c>
      <c r="AF11" s="21">
        <f t="shared" si="2"/>
        <v>25</v>
      </c>
      <c r="AG11" s="28" t="str">
        <f>VLOOKUP($L11,怪物模板!$A:$N,MATCH(角色!AG$1,模板表头,0),0)</f>
        <v>healer.blood_priest</v>
      </c>
      <c r="AH11" s="28">
        <f>VLOOKUP($L11,怪物模板!$A:$N,MATCH(角色!AH$1,模板表头,0),0)</f>
        <v>11999015</v>
      </c>
      <c r="AI11" s="28">
        <f>VLOOKUP($L11,怪物模板!$A:$N,MATCH(角色!AI$1,模板表头,0),0)</f>
        <v>11999016</v>
      </c>
      <c r="AJ11" s="28" t="str">
        <f>VLOOKUP($L11,怪物模板!$A:$N,MATCH(角色!AJ$1,模板表头,0),0)</f>
        <v/>
      </c>
      <c r="AK11" s="28" t="str">
        <f>VLOOKUP($L11,怪物模板!$A:$N,MATCH(角色!AK$1,模板表头,0),0)</f>
        <v/>
      </c>
      <c r="AL11" s="28" t="str">
        <f>IF(VLOOKUP($L11,[1]怪物模板!$A:$N,MATCH([1]角色!AL$1,模板表头,0),0)=0,"",VLOOKUP($L11,[1]怪物模板!$A:$N,MATCH([1]角色!AL$1,模板表头,0),0))</f>
        <v/>
      </c>
      <c r="AM11" s="28" t="str">
        <f>VLOOKUP($L11,怪物模板!$A:$N,MATCH(角色!AM$1,模板表头,0),0)</f>
        <v>skeleton_mage</v>
      </c>
      <c r="AN11" s="21">
        <v>1</v>
      </c>
      <c r="AO11" s="21">
        <v>1</v>
      </c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2"/>
      <c r="BC11" s="22"/>
      <c r="BD11" s="22"/>
      <c r="BE11" s="22"/>
      <c r="BF11" s="22"/>
      <c r="BG11" s="22"/>
      <c r="BH11" s="22"/>
      <c r="BI11" s="22">
        <f t="shared" si="3"/>
        <v>10000</v>
      </c>
      <c r="BJ11" s="22">
        <f t="shared" si="4"/>
        <v>4000</v>
      </c>
      <c r="BK11" s="22">
        <f t="shared" si="4"/>
        <v>4000</v>
      </c>
      <c r="BL11" s="21"/>
      <c r="BM11" s="21"/>
      <c r="BN11" s="21"/>
      <c r="BO11" s="21"/>
      <c r="BP11" s="21"/>
      <c r="BQ11" s="21"/>
      <c r="BR11" s="21"/>
      <c r="BS11" s="21"/>
      <c r="BT11" s="21"/>
      <c r="BU11" s="23">
        <v>-0.9</v>
      </c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 t="s">
        <v>200</v>
      </c>
      <c r="CH11" s="21" t="s">
        <v>200</v>
      </c>
      <c r="CI11" s="21" t="s">
        <v>200</v>
      </c>
      <c r="CJ11" s="21" t="s">
        <v>200</v>
      </c>
      <c r="CK11" s="21" t="s">
        <v>200</v>
      </c>
      <c r="CL11" s="21" t="s">
        <v>200</v>
      </c>
      <c r="CM11" s="21" t="s">
        <v>200</v>
      </c>
      <c r="CN11" s="21" t="s">
        <v>200</v>
      </c>
      <c r="CO11" s="21" t="s">
        <v>200</v>
      </c>
    </row>
    <row r="12" spans="1:93" ht="16.5" customHeight="1" x14ac:dyDescent="0.3">
      <c r="A12" s="21">
        <v>31040010</v>
      </c>
      <c r="B12" s="21" t="s">
        <v>258</v>
      </c>
      <c r="C12" s="21"/>
      <c r="D12" s="21">
        <f t="shared" si="8"/>
        <v>2</v>
      </c>
      <c r="E12" s="21" t="s">
        <v>109</v>
      </c>
      <c r="F12" s="21">
        <v>2</v>
      </c>
      <c r="G12" s="21" t="s">
        <v>110</v>
      </c>
      <c r="H12" s="21">
        <f>VLOOKUP($L12,怪物模板!$A:$N,MATCH(角色!H$1,模板表头,0),0)</f>
        <v>4</v>
      </c>
      <c r="I12" s="28" t="str">
        <f>VLOOKUP($L12,怪物模板!$A:$N,MATCH(角色!I$1,模板表头,0),0)</f>
        <v>phy</v>
      </c>
      <c r="J12" s="22"/>
      <c r="K12" s="21"/>
      <c r="L12" s="21" t="s">
        <v>258</v>
      </c>
      <c r="M12" s="28" t="str">
        <f>VLOOKUP($L12,怪物模板!$A:$N,MATCH(角色!M$1,模板表头,0),0)</f>
        <v>骷髅法师</v>
      </c>
      <c r="N12" s="28" t="str">
        <f>VLOOKUP($L12,怪物模板!$A:$N,MATCH(角色!N$1,模板表头,0),0)</f>
        <v>统一模板</v>
      </c>
      <c r="O12" s="21" t="str">
        <f>VLOOKUP($L12,怪物模板!$A:$N,MATCH(角色!O$1,模板表头,0),0)</f>
        <v>male</v>
      </c>
      <c r="P12" s="22">
        <v>3</v>
      </c>
      <c r="Q12" s="21">
        <v>2</v>
      </c>
      <c r="R12" s="21">
        <v>2</v>
      </c>
      <c r="S12" s="28" t="str">
        <f>VLOOKUP($L12,怪物模板!$A:$N,MATCH(角色!S$1,模板表头,0),0)</f>
        <v>horde</v>
      </c>
      <c r="T12" s="21" t="s">
        <v>259</v>
      </c>
      <c r="U12" s="21"/>
      <c r="V12" s="21"/>
      <c r="W12" s="21"/>
      <c r="X12" s="21"/>
      <c r="Y12" s="21"/>
      <c r="Z12" s="21"/>
      <c r="AA12" s="21"/>
      <c r="AB12" s="21">
        <v>4</v>
      </c>
      <c r="AC12" s="21">
        <v>6</v>
      </c>
      <c r="AD12" s="21"/>
      <c r="AE12" s="21">
        <f t="shared" si="0"/>
        <v>10</v>
      </c>
      <c r="AF12" s="21">
        <f t="shared" si="2"/>
        <v>25</v>
      </c>
      <c r="AG12" s="28" t="str">
        <f>VLOOKUP($L12,怪物模板!$A:$N,MATCH(角色!AG$1,模板表头,0),0)</f>
        <v>healer.blood_priest</v>
      </c>
      <c r="AH12" s="28">
        <f>VLOOKUP($L12,怪物模板!$A:$N,MATCH(角色!AH$1,模板表头,0),0)</f>
        <v>11999015</v>
      </c>
      <c r="AI12" s="28">
        <f>VLOOKUP($L12,怪物模板!$A:$N,MATCH(角色!AI$1,模板表头,0),0)</f>
        <v>11999016</v>
      </c>
      <c r="AJ12" s="28" t="str">
        <f>VLOOKUP($L12,怪物模板!$A:$N,MATCH(角色!AJ$1,模板表头,0),0)</f>
        <v/>
      </c>
      <c r="AK12" s="28" t="str">
        <f>VLOOKUP($L12,怪物模板!$A:$N,MATCH(角色!AK$1,模板表头,0),0)</f>
        <v/>
      </c>
      <c r="AL12" s="28" t="str">
        <f>IF(VLOOKUP($L12,[1]怪物模板!$A:$N,MATCH([1]角色!AL$1,模板表头,0),0)=0,"",VLOOKUP($L12,[1]怪物模板!$A:$N,MATCH([1]角色!AL$1,模板表头,0),0))</f>
        <v/>
      </c>
      <c r="AM12" s="28" t="str">
        <f>VLOOKUP($L12,怪物模板!$A:$N,MATCH(角色!AM$1,模板表头,0),0)</f>
        <v>skeleton_mage</v>
      </c>
      <c r="AN12" s="21">
        <v>1</v>
      </c>
      <c r="AO12" s="21">
        <v>1</v>
      </c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2"/>
      <c r="BC12" s="22"/>
      <c r="BD12" s="22"/>
      <c r="BE12" s="22"/>
      <c r="BF12" s="22"/>
      <c r="BG12" s="22"/>
      <c r="BH12" s="22"/>
      <c r="BI12" s="22">
        <f t="shared" si="3"/>
        <v>10000</v>
      </c>
      <c r="BJ12" s="22">
        <f t="shared" si="4"/>
        <v>4000</v>
      </c>
      <c r="BK12" s="22">
        <f t="shared" si="4"/>
        <v>4000</v>
      </c>
      <c r="BL12" s="21"/>
      <c r="BM12" s="21"/>
      <c r="BN12" s="21"/>
      <c r="BO12" s="21"/>
      <c r="BP12" s="21"/>
      <c r="BQ12" s="21"/>
      <c r="BR12" s="21"/>
      <c r="BS12" s="21"/>
      <c r="BT12" s="21"/>
      <c r="BU12" s="23">
        <v>-0.9</v>
      </c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 t="s">
        <v>200</v>
      </c>
      <c r="CH12" s="21" t="s">
        <v>200</v>
      </c>
      <c r="CI12" s="21" t="s">
        <v>200</v>
      </c>
      <c r="CJ12" s="21" t="s">
        <v>200</v>
      </c>
      <c r="CK12" s="21" t="s">
        <v>200</v>
      </c>
      <c r="CL12" s="21" t="s">
        <v>200</v>
      </c>
      <c r="CM12" s="21" t="s">
        <v>200</v>
      </c>
      <c r="CN12" s="21" t="s">
        <v>200</v>
      </c>
      <c r="CO12" s="21" t="s">
        <v>200</v>
      </c>
    </row>
    <row r="13" spans="1:93" s="5" customFormat="1" ht="16.5" customHeight="1" x14ac:dyDescent="0.3">
      <c r="A13" s="21">
        <v>31040011</v>
      </c>
      <c r="B13" s="21" t="s">
        <v>92</v>
      </c>
      <c r="C13" s="21"/>
      <c r="D13" s="21">
        <f t="shared" si="8"/>
        <v>3</v>
      </c>
      <c r="E13" s="21" t="s">
        <v>109</v>
      </c>
      <c r="F13" s="21">
        <v>3</v>
      </c>
      <c r="G13" s="21" t="s">
        <v>110</v>
      </c>
      <c r="H13" s="21">
        <f>VLOOKUP($L13,怪物模板!$A:$N,MATCH(角色!H$1,模板表头,0),0)</f>
        <v>1</v>
      </c>
      <c r="I13" s="28" t="str">
        <f>VLOOKUP($L13,怪物模板!$A:$N,MATCH(角色!I$1,模板表头,0),0)</f>
        <v>phy</v>
      </c>
      <c r="J13" s="22"/>
      <c r="K13" s="21"/>
      <c r="L13" s="21" t="s">
        <v>248</v>
      </c>
      <c r="M13" s="28" t="str">
        <f>VLOOKUP($L13,怪物模板!$A:$N,MATCH(角色!M$1,模板表头,0),0)</f>
        <v>顶盾步兵</v>
      </c>
      <c r="N13" s="28" t="str">
        <f>VLOOKUP($L13,怪物模板!$A:$N,MATCH(角色!N$1,模板表头,0),0)</f>
        <v>统一模板</v>
      </c>
      <c r="O13" s="21" t="str">
        <f>VLOOKUP($L13,怪物模板!$A:$N,MATCH(角色!O$1,模板表头,0),0)</f>
        <v>male</v>
      </c>
      <c r="P13" s="22">
        <v>2</v>
      </c>
      <c r="Q13" s="21">
        <v>2</v>
      </c>
      <c r="R13" s="21">
        <f>VLOOKUP(P13,辅助表!$A$2:$B$10,2,FALSE)</f>
        <v>2</v>
      </c>
      <c r="S13" s="28" t="str">
        <f>VLOOKUP($L13,怪物模板!$A:$N,MATCH(角色!S$1,模板表头,0),0)</f>
        <v>alliance</v>
      </c>
      <c r="T13" s="21" t="s">
        <v>85</v>
      </c>
      <c r="U13" s="21"/>
      <c r="V13" s="21"/>
      <c r="W13" s="21"/>
      <c r="X13" s="21"/>
      <c r="Y13" s="21"/>
      <c r="Z13" s="21"/>
      <c r="AA13" s="21"/>
      <c r="AB13" s="21">
        <v>4</v>
      </c>
      <c r="AC13" s="21">
        <v>6</v>
      </c>
      <c r="AD13" s="21"/>
      <c r="AE13" s="21">
        <f t="shared" si="0"/>
        <v>10</v>
      </c>
      <c r="AF13" s="21">
        <f t="shared" si="2"/>
        <v>25</v>
      </c>
      <c r="AG13" s="28" t="str">
        <f>VLOOKUP($L13,怪物模板!$A:$N,MATCH(角色!AG$1,模板表头,0),0)</f>
        <v>misc.5skills_target_is_valid</v>
      </c>
      <c r="AH13" s="28">
        <f>VLOOKUP($L13,怪物模板!$A:$N,MATCH(角色!AH$1,模板表头,0),0)</f>
        <v>11980301</v>
      </c>
      <c r="AI13" s="28">
        <f>VLOOKUP($L13,怪物模板!$A:$N,MATCH(角色!AI$1,模板表头,0),0)</f>
        <v>11980302</v>
      </c>
      <c r="AJ13" s="28" t="str">
        <f>VLOOKUP($L13,怪物模板!$A:$N,MATCH(角色!AJ$1,模板表头,0),0)</f>
        <v/>
      </c>
      <c r="AK13" s="28" t="str">
        <f>VLOOKUP($L13,怪物模板!$A:$N,MATCH(角色!AK$1,模板表头,0),0)</f>
        <v/>
      </c>
      <c r="AL13" s="28" t="str">
        <f>IF(VLOOKUP($L13,[1]怪物模板!$A:$N,MATCH([1]角色!AL$1,模板表头,0),0)=0,"",VLOOKUP($L13,[1]怪物模板!$A:$N,MATCH([1]角色!AL$1,模板表头,0),0))</f>
        <v/>
      </c>
      <c r="AM13" s="28" t="str">
        <f>VLOOKUP($L13,怪物模板!$A:$N,MATCH(角色!AM$1,模板表头,0),0)</f>
        <v>shield_infantry_npc</v>
      </c>
      <c r="AN13" s="21">
        <f t="shared" si="6"/>
        <v>1</v>
      </c>
      <c r="AO13" s="21">
        <v>1</v>
      </c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2"/>
      <c r="BC13" s="22"/>
      <c r="BD13" s="22"/>
      <c r="BE13" s="22"/>
      <c r="BF13" s="22"/>
      <c r="BG13" s="22"/>
      <c r="BH13" s="22"/>
      <c r="BI13" s="22">
        <f t="shared" si="3"/>
        <v>10000</v>
      </c>
      <c r="BJ13" s="22">
        <f t="shared" si="4"/>
        <v>4000</v>
      </c>
      <c r="BK13" s="22">
        <f t="shared" si="4"/>
        <v>4000</v>
      </c>
      <c r="BL13" s="21"/>
      <c r="BM13" s="21"/>
      <c r="BN13" s="21"/>
      <c r="BO13" s="21"/>
      <c r="BP13" s="21"/>
      <c r="BQ13" s="21"/>
      <c r="BR13" s="21"/>
      <c r="BS13" s="21"/>
      <c r="BT13" s="21"/>
      <c r="BU13" s="23" t="str">
        <f>IF(OR(B13="骷髅战士",B13="骷髅法师"),-0.9,"")</f>
        <v/>
      </c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 t="str">
        <f t="shared" si="5"/>
        <v/>
      </c>
      <c r="CH13" s="21" t="str">
        <f t="shared" si="1"/>
        <v/>
      </c>
      <c r="CI13" s="21" t="str">
        <f t="shared" si="1"/>
        <v/>
      </c>
      <c r="CJ13" s="21" t="str">
        <f t="shared" si="1"/>
        <v/>
      </c>
      <c r="CK13" s="21" t="str">
        <f t="shared" si="1"/>
        <v/>
      </c>
      <c r="CL13" s="21" t="str">
        <f t="shared" si="1"/>
        <v/>
      </c>
      <c r="CM13" s="21" t="str">
        <f t="shared" si="1"/>
        <v/>
      </c>
      <c r="CN13" s="21" t="str">
        <f t="shared" si="1"/>
        <v/>
      </c>
      <c r="CO13" s="21" t="str">
        <f t="shared" si="1"/>
        <v/>
      </c>
    </row>
    <row r="14" spans="1:93" s="5" customFormat="1" ht="16.5" customHeight="1" x14ac:dyDescent="0.3">
      <c r="A14" s="21">
        <v>31040012</v>
      </c>
      <c r="B14" s="21" t="s">
        <v>92</v>
      </c>
      <c r="C14" s="21"/>
      <c r="D14" s="21">
        <f t="shared" si="8"/>
        <v>3</v>
      </c>
      <c r="E14" s="21" t="s">
        <v>109</v>
      </c>
      <c r="F14" s="21">
        <v>3</v>
      </c>
      <c r="G14" s="21" t="s">
        <v>110</v>
      </c>
      <c r="H14" s="21">
        <f>VLOOKUP($L14,怪物模板!$A:$N,MATCH(角色!H$1,模板表头,0),0)</f>
        <v>1</v>
      </c>
      <c r="I14" s="28" t="str">
        <f>VLOOKUP($L14,怪物模板!$A:$N,MATCH(角色!I$1,模板表头,0),0)</f>
        <v>phy</v>
      </c>
      <c r="J14" s="22"/>
      <c r="K14" s="21"/>
      <c r="L14" s="21" t="s">
        <v>248</v>
      </c>
      <c r="M14" s="28" t="str">
        <f>VLOOKUP($L14,怪物模板!$A:$N,MATCH(角色!M$1,模板表头,0),0)</f>
        <v>顶盾步兵</v>
      </c>
      <c r="N14" s="28" t="str">
        <f>VLOOKUP($L14,怪物模板!$A:$N,MATCH(角色!N$1,模板表头,0),0)</f>
        <v>统一模板</v>
      </c>
      <c r="O14" s="21" t="str">
        <f>VLOOKUP($L14,怪物模板!$A:$N,MATCH(角色!O$1,模板表头,0),0)</f>
        <v>male</v>
      </c>
      <c r="P14" s="22">
        <v>2</v>
      </c>
      <c r="Q14" s="21">
        <v>2</v>
      </c>
      <c r="R14" s="21">
        <f>VLOOKUP(P14,辅助表!$A$2:$B$10,2,FALSE)</f>
        <v>2</v>
      </c>
      <c r="S14" s="28" t="str">
        <f>VLOOKUP($L14,怪物模板!$A:$N,MATCH(角色!S$1,模板表头,0),0)</f>
        <v>alliance</v>
      </c>
      <c r="T14" s="21" t="s">
        <v>85</v>
      </c>
      <c r="U14" s="21"/>
      <c r="V14" s="21"/>
      <c r="W14" s="21"/>
      <c r="X14" s="21"/>
      <c r="Y14" s="21"/>
      <c r="Z14" s="21"/>
      <c r="AA14" s="21"/>
      <c r="AB14" s="21">
        <v>4</v>
      </c>
      <c r="AC14" s="21">
        <v>6</v>
      </c>
      <c r="AD14" s="21"/>
      <c r="AE14" s="21">
        <f t="shared" si="0"/>
        <v>10</v>
      </c>
      <c r="AF14" s="21">
        <f t="shared" si="2"/>
        <v>25</v>
      </c>
      <c r="AG14" s="28" t="str">
        <f>VLOOKUP($L14,怪物模板!$A:$N,MATCH(角色!AG$1,模板表头,0),0)</f>
        <v>misc.5skills_target_is_valid</v>
      </c>
      <c r="AH14" s="28">
        <f>VLOOKUP($L14,怪物模板!$A:$N,MATCH(角色!AH$1,模板表头,0),0)</f>
        <v>11980301</v>
      </c>
      <c r="AI14" s="28">
        <f>VLOOKUP($L14,怪物模板!$A:$N,MATCH(角色!AI$1,模板表头,0),0)</f>
        <v>11980302</v>
      </c>
      <c r="AJ14" s="28" t="str">
        <f>VLOOKUP($L14,怪物模板!$A:$N,MATCH(角色!AJ$1,模板表头,0),0)</f>
        <v/>
      </c>
      <c r="AK14" s="28" t="str">
        <f>VLOOKUP($L14,怪物模板!$A:$N,MATCH(角色!AK$1,模板表头,0),0)</f>
        <v/>
      </c>
      <c r="AL14" s="28" t="str">
        <f>IF(VLOOKUP($L14,[1]怪物模板!$A:$N,MATCH([1]角色!AL$1,模板表头,0),0)=0,"",VLOOKUP($L14,[1]怪物模板!$A:$N,MATCH([1]角色!AL$1,模板表头,0),0))</f>
        <v/>
      </c>
      <c r="AM14" s="28" t="str">
        <f>VLOOKUP($L14,怪物模板!$A:$N,MATCH(角色!AM$1,模板表头,0),0)</f>
        <v>shield_infantry_npc</v>
      </c>
      <c r="AN14" s="21">
        <f t="shared" si="6"/>
        <v>1</v>
      </c>
      <c r="AO14" s="21">
        <v>1</v>
      </c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2"/>
      <c r="BC14" s="22"/>
      <c r="BD14" s="22"/>
      <c r="BE14" s="22"/>
      <c r="BF14" s="22"/>
      <c r="BG14" s="22"/>
      <c r="BH14" s="22"/>
      <c r="BI14" s="22">
        <f t="shared" si="3"/>
        <v>10000</v>
      </c>
      <c r="BJ14" s="22">
        <f t="shared" si="4"/>
        <v>4000</v>
      </c>
      <c r="BK14" s="22">
        <f t="shared" si="4"/>
        <v>4000</v>
      </c>
      <c r="BL14" s="21"/>
      <c r="BM14" s="21"/>
      <c r="BN14" s="21"/>
      <c r="BO14" s="21"/>
      <c r="BP14" s="21"/>
      <c r="BQ14" s="21"/>
      <c r="BR14" s="21"/>
      <c r="BS14" s="21"/>
      <c r="BT14" s="21"/>
      <c r="BU14" s="23" t="str">
        <f>IF(OR(B14="骷髅战士",B14="骷髅法师"),-0.9,"")</f>
        <v/>
      </c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 t="str">
        <f t="shared" si="5"/>
        <v/>
      </c>
      <c r="CH14" s="21" t="str">
        <f t="shared" si="1"/>
        <v/>
      </c>
      <c r="CI14" s="21" t="str">
        <f t="shared" si="1"/>
        <v/>
      </c>
      <c r="CJ14" s="21" t="str">
        <f t="shared" si="1"/>
        <v/>
      </c>
      <c r="CK14" s="21" t="str">
        <f t="shared" si="1"/>
        <v/>
      </c>
      <c r="CL14" s="21" t="str">
        <f t="shared" si="1"/>
        <v/>
      </c>
      <c r="CM14" s="21" t="str">
        <f t="shared" si="1"/>
        <v/>
      </c>
      <c r="CN14" s="21" t="str">
        <f t="shared" si="1"/>
        <v/>
      </c>
      <c r="CO14" s="21" t="str">
        <f t="shared" si="1"/>
        <v/>
      </c>
    </row>
    <row r="15" spans="1:93" s="5" customFormat="1" ht="16.5" customHeight="1" x14ac:dyDescent="0.3">
      <c r="A15" s="21">
        <v>31040013</v>
      </c>
      <c r="B15" s="21" t="s">
        <v>92</v>
      </c>
      <c r="C15" s="21"/>
      <c r="D15" s="21">
        <f t="shared" si="8"/>
        <v>3</v>
      </c>
      <c r="E15" s="21" t="s">
        <v>109</v>
      </c>
      <c r="F15" s="21">
        <v>3</v>
      </c>
      <c r="G15" s="21" t="s">
        <v>110</v>
      </c>
      <c r="H15" s="21">
        <f>VLOOKUP($L15,怪物模板!$A:$N,MATCH(角色!H$1,模板表头,0),0)</f>
        <v>1</v>
      </c>
      <c r="I15" s="28" t="str">
        <f>VLOOKUP($L15,怪物模板!$A:$N,MATCH(角色!I$1,模板表头,0),0)</f>
        <v>phy</v>
      </c>
      <c r="J15" s="22"/>
      <c r="K15" s="21"/>
      <c r="L15" s="21" t="s">
        <v>248</v>
      </c>
      <c r="M15" s="28" t="str">
        <f>VLOOKUP($L15,怪物模板!$A:$N,MATCH(角色!M$1,模板表头,0),0)</f>
        <v>顶盾步兵</v>
      </c>
      <c r="N15" s="28" t="str">
        <f>VLOOKUP($L15,怪物模板!$A:$N,MATCH(角色!N$1,模板表头,0),0)</f>
        <v>统一模板</v>
      </c>
      <c r="O15" s="21" t="str">
        <f>VLOOKUP($L15,怪物模板!$A:$N,MATCH(角色!O$1,模板表头,0),0)</f>
        <v>male</v>
      </c>
      <c r="P15" s="22">
        <v>2</v>
      </c>
      <c r="Q15" s="21">
        <v>2</v>
      </c>
      <c r="R15" s="21">
        <f>VLOOKUP(P15,辅助表!$A$2:$B$10,2,FALSE)</f>
        <v>2</v>
      </c>
      <c r="S15" s="28" t="str">
        <f>VLOOKUP($L15,怪物模板!$A:$N,MATCH(角色!S$1,模板表头,0),0)</f>
        <v>alliance</v>
      </c>
      <c r="T15" s="21" t="s">
        <v>85</v>
      </c>
      <c r="U15" s="21"/>
      <c r="V15" s="21"/>
      <c r="W15" s="21"/>
      <c r="X15" s="21"/>
      <c r="Y15" s="21"/>
      <c r="Z15" s="21"/>
      <c r="AA15" s="21"/>
      <c r="AB15" s="21">
        <v>4</v>
      </c>
      <c r="AC15" s="21">
        <v>6</v>
      </c>
      <c r="AD15" s="21"/>
      <c r="AE15" s="21">
        <f t="shared" si="0"/>
        <v>10</v>
      </c>
      <c r="AF15" s="21">
        <f t="shared" si="2"/>
        <v>25</v>
      </c>
      <c r="AG15" s="28" t="str">
        <f>VLOOKUP($L15,怪物模板!$A:$N,MATCH(角色!AG$1,模板表头,0),0)</f>
        <v>misc.5skills_target_is_valid</v>
      </c>
      <c r="AH15" s="28">
        <f>VLOOKUP($L15,怪物模板!$A:$N,MATCH(角色!AH$1,模板表头,0),0)</f>
        <v>11980301</v>
      </c>
      <c r="AI15" s="28">
        <f>VLOOKUP($L15,怪物模板!$A:$N,MATCH(角色!AI$1,模板表头,0),0)</f>
        <v>11980302</v>
      </c>
      <c r="AJ15" s="28" t="str">
        <f>VLOOKUP($L15,怪物模板!$A:$N,MATCH(角色!AJ$1,模板表头,0),0)</f>
        <v/>
      </c>
      <c r="AK15" s="28" t="str">
        <f>VLOOKUP($L15,怪物模板!$A:$N,MATCH(角色!AK$1,模板表头,0),0)</f>
        <v/>
      </c>
      <c r="AL15" s="28" t="str">
        <f>IF(VLOOKUP($L15,[1]怪物模板!$A:$N,MATCH([1]角色!AL$1,模板表头,0),0)=0,"",VLOOKUP($L15,[1]怪物模板!$A:$N,MATCH([1]角色!AL$1,模板表头,0),0))</f>
        <v/>
      </c>
      <c r="AM15" s="28" t="str">
        <f>VLOOKUP($L15,怪物模板!$A:$N,MATCH(角色!AM$1,模板表头,0),0)</f>
        <v>shield_infantry_npc</v>
      </c>
      <c r="AN15" s="21">
        <f t="shared" si="6"/>
        <v>1</v>
      </c>
      <c r="AO15" s="21">
        <v>1</v>
      </c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2"/>
      <c r="BC15" s="22"/>
      <c r="BD15" s="22"/>
      <c r="BE15" s="22"/>
      <c r="BF15" s="22"/>
      <c r="BG15" s="22"/>
      <c r="BH15" s="22"/>
      <c r="BI15" s="22">
        <f t="shared" si="3"/>
        <v>10000</v>
      </c>
      <c r="BJ15" s="22">
        <f t="shared" si="4"/>
        <v>4000</v>
      </c>
      <c r="BK15" s="22">
        <f t="shared" si="4"/>
        <v>4000</v>
      </c>
      <c r="BL15" s="21"/>
      <c r="BM15" s="21"/>
      <c r="BN15" s="21"/>
      <c r="BO15" s="21"/>
      <c r="BP15" s="21"/>
      <c r="BQ15" s="21"/>
      <c r="BR15" s="21"/>
      <c r="BS15" s="21"/>
      <c r="BT15" s="21"/>
      <c r="BU15" s="23" t="str">
        <f>IF(OR(B15="骷髅战士",B15="骷髅法师"),-0.9,"")</f>
        <v/>
      </c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 t="str">
        <f t="shared" si="5"/>
        <v/>
      </c>
      <c r="CH15" s="21" t="str">
        <f t="shared" si="1"/>
        <v/>
      </c>
      <c r="CI15" s="21" t="str">
        <f t="shared" si="1"/>
        <v/>
      </c>
      <c r="CJ15" s="21" t="str">
        <f t="shared" si="1"/>
        <v/>
      </c>
      <c r="CK15" s="21" t="str">
        <f t="shared" si="1"/>
        <v/>
      </c>
      <c r="CL15" s="21" t="str">
        <f t="shared" si="1"/>
        <v/>
      </c>
      <c r="CM15" s="21" t="str">
        <f t="shared" si="1"/>
        <v/>
      </c>
      <c r="CN15" s="21" t="str">
        <f t="shared" si="1"/>
        <v/>
      </c>
      <c r="CO15" s="21" t="str">
        <f t="shared" si="1"/>
        <v/>
      </c>
    </row>
    <row r="16" spans="1:93" ht="16.5" customHeight="1" thickBot="1" x14ac:dyDescent="0.35">
      <c r="A16" s="21">
        <v>31040014</v>
      </c>
      <c r="B16" s="21" t="s">
        <v>258</v>
      </c>
      <c r="C16" s="21"/>
      <c r="D16" s="21">
        <f t="shared" si="8"/>
        <v>3</v>
      </c>
      <c r="E16" s="21" t="s">
        <v>109</v>
      </c>
      <c r="F16" s="21">
        <v>3</v>
      </c>
      <c r="G16" s="21" t="s">
        <v>110</v>
      </c>
      <c r="H16" s="21">
        <f>VLOOKUP($L16,怪物模板!$A:$N,MATCH(角色!H$1,模板表头,0),0)</f>
        <v>4</v>
      </c>
      <c r="I16" s="28" t="str">
        <f>VLOOKUP($L16,怪物模板!$A:$N,MATCH(角色!I$1,模板表头,0),0)</f>
        <v>phy</v>
      </c>
      <c r="J16" s="22"/>
      <c r="K16" s="21"/>
      <c r="L16" s="21" t="s">
        <v>258</v>
      </c>
      <c r="M16" s="28" t="str">
        <f>VLOOKUP($L16,怪物模板!$A:$N,MATCH(角色!M$1,模板表头,0),0)</f>
        <v>骷髅法师</v>
      </c>
      <c r="N16" s="28" t="str">
        <f>VLOOKUP($L16,怪物模板!$A:$N,MATCH(角色!N$1,模板表头,0),0)</f>
        <v>统一模板</v>
      </c>
      <c r="O16" s="21" t="str">
        <f>VLOOKUP($L16,怪物模板!$A:$N,MATCH(角色!O$1,模板表头,0),0)</f>
        <v>male</v>
      </c>
      <c r="P16" s="22">
        <v>3</v>
      </c>
      <c r="Q16" s="21">
        <v>2</v>
      </c>
      <c r="R16" s="21">
        <v>2</v>
      </c>
      <c r="S16" s="28" t="str">
        <f>VLOOKUP($L16,怪物模板!$A:$N,MATCH(角色!S$1,模板表头,0),0)</f>
        <v>horde</v>
      </c>
      <c r="T16" s="21" t="s">
        <v>85</v>
      </c>
      <c r="U16" s="21"/>
      <c r="V16" s="21"/>
      <c r="W16" s="21"/>
      <c r="X16" s="21"/>
      <c r="Y16" s="21"/>
      <c r="Z16" s="21"/>
      <c r="AA16" s="21"/>
      <c r="AB16" s="21">
        <v>4</v>
      </c>
      <c r="AC16" s="21">
        <v>6</v>
      </c>
      <c r="AD16" s="21"/>
      <c r="AE16" s="21">
        <f t="shared" si="0"/>
        <v>10</v>
      </c>
      <c r="AF16" s="21">
        <f t="shared" si="2"/>
        <v>25</v>
      </c>
      <c r="AG16" s="28" t="str">
        <f>VLOOKUP($L16,怪物模板!$A:$N,MATCH(角色!AG$1,模板表头,0),0)</f>
        <v>healer.blood_priest</v>
      </c>
      <c r="AH16" s="28">
        <f>VLOOKUP($L16,怪物模板!$A:$N,MATCH(角色!AH$1,模板表头,0),0)</f>
        <v>11999015</v>
      </c>
      <c r="AI16" s="28">
        <f>VLOOKUP($L16,怪物模板!$A:$N,MATCH(角色!AI$1,模板表头,0),0)</f>
        <v>11999016</v>
      </c>
      <c r="AJ16" s="28" t="str">
        <f>VLOOKUP($L16,怪物模板!$A:$N,MATCH(角色!AJ$1,模板表头,0),0)</f>
        <v/>
      </c>
      <c r="AK16" s="28" t="str">
        <f>VLOOKUP($L16,怪物模板!$A:$N,MATCH(角色!AK$1,模板表头,0),0)</f>
        <v/>
      </c>
      <c r="AL16" s="28" t="str">
        <f>IF(VLOOKUP($L16,[1]怪物模板!$A:$N,MATCH([1]角色!AL$1,模板表头,0),0)=0,"",VLOOKUP($L16,[1]怪物模板!$A:$N,MATCH([1]角色!AL$1,模板表头,0),0))</f>
        <v/>
      </c>
      <c r="AM16" s="28" t="str">
        <f>VLOOKUP($L16,怪物模板!$A:$N,MATCH(角色!AM$1,模板表头,0),0)</f>
        <v>skeleton_mage</v>
      </c>
      <c r="AN16" s="21">
        <v>1</v>
      </c>
      <c r="AO16" s="21">
        <v>1</v>
      </c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2"/>
      <c r="BC16" s="22"/>
      <c r="BD16" s="22"/>
      <c r="BE16" s="22"/>
      <c r="BF16" s="22"/>
      <c r="BG16" s="22"/>
      <c r="BH16" s="22"/>
      <c r="BI16" s="22">
        <f t="shared" si="3"/>
        <v>10000</v>
      </c>
      <c r="BJ16" s="22">
        <f t="shared" si="4"/>
        <v>4000</v>
      </c>
      <c r="BK16" s="22">
        <f t="shared" si="4"/>
        <v>4000</v>
      </c>
      <c r="BL16" s="21"/>
      <c r="BM16" s="21"/>
      <c r="BN16" s="21"/>
      <c r="BO16" s="21"/>
      <c r="BP16" s="21"/>
      <c r="BQ16" s="21"/>
      <c r="BR16" s="21"/>
      <c r="BS16" s="21"/>
      <c r="BT16" s="21"/>
      <c r="BU16" s="23">
        <v>-0.9</v>
      </c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 t="s">
        <v>200</v>
      </c>
      <c r="CH16" s="21" t="s">
        <v>200</v>
      </c>
      <c r="CI16" s="21" t="s">
        <v>200</v>
      </c>
      <c r="CJ16" s="21" t="s">
        <v>200</v>
      </c>
      <c r="CK16" s="21" t="s">
        <v>200</v>
      </c>
      <c r="CL16" s="21" t="s">
        <v>200</v>
      </c>
      <c r="CM16" s="21" t="s">
        <v>200</v>
      </c>
      <c r="CN16" s="21" t="s">
        <v>200</v>
      </c>
      <c r="CO16" s="21" t="s">
        <v>200</v>
      </c>
    </row>
    <row r="17" spans="1:93" s="6" customFormat="1" ht="16.5" customHeight="1" thickBot="1" x14ac:dyDescent="0.35">
      <c r="A17" s="21">
        <v>31040015</v>
      </c>
      <c r="B17" s="24" t="s">
        <v>245</v>
      </c>
      <c r="C17" s="21"/>
      <c r="D17" s="21">
        <f t="shared" si="8"/>
        <v>3</v>
      </c>
      <c r="E17" s="21" t="s">
        <v>109</v>
      </c>
      <c r="F17" s="21">
        <v>3</v>
      </c>
      <c r="G17" s="21" t="s">
        <v>111</v>
      </c>
      <c r="H17" s="21">
        <f>VLOOKUP($L17,怪物模板!$A:$N,MATCH(角色!H$1,模板表头,0),0)</f>
        <v>4</v>
      </c>
      <c r="I17" s="28" t="str">
        <f>VLOOKUP($L17,怪物模板!$A:$N,MATCH(角色!I$1,模板表头,0),0)</f>
        <v>mag</v>
      </c>
      <c r="J17" s="21"/>
      <c r="K17" s="21"/>
      <c r="L17" s="21" t="s">
        <v>276</v>
      </c>
      <c r="M17" s="28" t="str">
        <f>VLOOKUP($L17,怪物模板!$A:$N,MATCH(角色!M$1,模板表头,0),0)</f>
        <v>丛林祭司</v>
      </c>
      <c r="N17" s="28" t="str">
        <f>VLOOKUP($L17,怪物模板!$A:$N,MATCH(角色!N$1,模板表头,0),0)</f>
        <v>BOSS特别4技能版</v>
      </c>
      <c r="O17" s="21" t="str">
        <f>VLOOKUP($L17,怪物模板!$A:$N,MATCH(角色!O$1,模板表头,0),0)</f>
        <v>male</v>
      </c>
      <c r="P17" s="21">
        <v>4</v>
      </c>
      <c r="Q17" s="21">
        <v>3</v>
      </c>
      <c r="R17" s="21">
        <f>VLOOKUP(P17,[2]辅助表!$A$2:$B$10,2,FALSE)</f>
        <v>3</v>
      </c>
      <c r="S17" s="28" t="str">
        <f>VLOOKUP($L17,怪物模板!$A:$N,MATCH(角色!S$1,模板表头,0),0)</f>
        <v>order</v>
      </c>
      <c r="T17" s="21" t="s">
        <v>259</v>
      </c>
      <c r="U17" s="21"/>
      <c r="V17" s="21"/>
      <c r="W17" s="21"/>
      <c r="X17" s="21"/>
      <c r="Y17" s="21"/>
      <c r="Z17" s="21"/>
      <c r="AA17" s="21"/>
      <c r="AB17" s="21">
        <v>4</v>
      </c>
      <c r="AC17" s="21">
        <v>6</v>
      </c>
      <c r="AD17" s="21"/>
      <c r="AE17" s="21">
        <f t="shared" si="0"/>
        <v>40</v>
      </c>
      <c r="AF17" s="21">
        <f t="shared" si="2"/>
        <v>100</v>
      </c>
      <c r="AG17" s="28" t="str">
        <f>VLOOKUP($L17,怪物模板!$A:$N,MATCH(角色!AG$1,模板表头,0),0)</f>
        <v>healer.velen_boss</v>
      </c>
      <c r="AH17" s="28">
        <f>VLOOKUP($L17,怪物模板!$A:$N,MATCH(角色!AH$1,模板表头,0),0)</f>
        <v>11860301</v>
      </c>
      <c r="AI17" s="28">
        <f>VLOOKUP($L17,怪物模板!$A:$N,MATCH(角色!AI$1,模板表头,0),0)</f>
        <v>11860302</v>
      </c>
      <c r="AJ17" s="28">
        <f>VLOOKUP($L17,怪物模板!$A:$N,MATCH(角色!AJ$1,模板表头,0),0)</f>
        <v>11860303</v>
      </c>
      <c r="AK17" s="28">
        <f>VLOOKUP($L17,怪物模板!$A:$N,MATCH(角色!AK$1,模板表头,0),0)</f>
        <v>11999514</v>
      </c>
      <c r="AL17" s="28">
        <f>IF(VLOOKUP($L17,[1]怪物模板!$A:$N,MATCH([1]角色!AL$1,模板表头,0),0)=0,"",VLOOKUP($L17,[1]怪物模板!$A:$N,MATCH([1]角色!AL$1,模板表头,0),0))</f>
        <v>11860304</v>
      </c>
      <c r="AM17" s="28" t="str">
        <f>VLOOKUP($L17,怪物模板!$A:$N,MATCH(角色!AM$1,模板表头,0),0)</f>
        <v>volJin_boss</v>
      </c>
      <c r="AN17" s="21">
        <v>1.2</v>
      </c>
      <c r="AO17" s="21">
        <v>1</v>
      </c>
      <c r="AP17" s="21"/>
      <c r="AQ17" s="21"/>
      <c r="AR17" s="21"/>
      <c r="AS17" s="21"/>
      <c r="AT17" s="25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2">
        <f t="shared" si="3"/>
        <v>10000</v>
      </c>
      <c r="BJ17" s="22">
        <f t="shared" si="4"/>
        <v>4000</v>
      </c>
      <c r="BK17" s="22">
        <f t="shared" si="4"/>
        <v>4000</v>
      </c>
      <c r="BL17" s="21"/>
      <c r="BM17" s="21"/>
      <c r="BN17" s="21"/>
      <c r="BO17" s="21"/>
      <c r="BP17" s="21"/>
      <c r="BQ17" s="21"/>
      <c r="BR17" s="21"/>
      <c r="BS17" s="21"/>
      <c r="BT17" s="21"/>
      <c r="BU17" s="23" t="str">
        <f t="shared" ref="BU17:BU22" si="11">IF(OR(B17="骷髅战士",B17="骷髅法师"),-0.9,"")</f>
        <v/>
      </c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 t="str">
        <f t="shared" ref="CG17:CO17" si="12">IF($G17="boss",5000,"")</f>
        <v/>
      </c>
      <c r="CH17" s="21" t="str">
        <f t="shared" si="12"/>
        <v/>
      </c>
      <c r="CI17" s="21" t="str">
        <f t="shared" si="12"/>
        <v/>
      </c>
      <c r="CJ17" s="21" t="str">
        <f t="shared" si="12"/>
        <v/>
      </c>
      <c r="CK17" s="21" t="str">
        <f t="shared" si="12"/>
        <v/>
      </c>
      <c r="CL17" s="21" t="str">
        <f t="shared" si="12"/>
        <v/>
      </c>
      <c r="CM17" s="21" t="str">
        <f t="shared" si="12"/>
        <v/>
      </c>
      <c r="CN17" s="21" t="str">
        <f t="shared" si="12"/>
        <v/>
      </c>
      <c r="CO17" s="21" t="str">
        <f t="shared" si="12"/>
        <v/>
      </c>
    </row>
    <row r="18" spans="1:93" s="3" customFormat="1" ht="16.5" customHeight="1" x14ac:dyDescent="0.3">
      <c r="A18" s="21">
        <v>31040016</v>
      </c>
      <c r="B18" s="21" t="s">
        <v>84</v>
      </c>
      <c r="C18" s="21"/>
      <c r="D18" s="21">
        <f>D13+1</f>
        <v>4</v>
      </c>
      <c r="E18" s="21" t="s">
        <v>109</v>
      </c>
      <c r="F18" s="21">
        <v>4</v>
      </c>
      <c r="G18" s="21" t="s">
        <v>110</v>
      </c>
      <c r="H18" s="21">
        <f>VLOOKUP($L18,怪物模板!$A:$N,MATCH(角色!H$1,模板表头,0),0)</f>
        <v>2</v>
      </c>
      <c r="I18" s="28" t="str">
        <f>VLOOKUP($L18,怪物模板!$A:$N,MATCH(角色!I$1,模板表头,0),0)</f>
        <v>phy</v>
      </c>
      <c r="J18" s="22"/>
      <c r="K18" s="21"/>
      <c r="L18" s="21" t="s">
        <v>277</v>
      </c>
      <c r="M18" s="28" t="str">
        <f>VLOOKUP($L18,怪物模板!$A:$N,MATCH(角色!M$1,模板表头,0),0)</f>
        <v>无对应英雄</v>
      </c>
      <c r="N18" s="28" t="str">
        <f>VLOOKUP($L18,怪物模板!$A:$N,MATCH(角色!N$1,模板表头,0),0)</f>
        <v>统一模板</v>
      </c>
      <c r="O18" s="21" t="str">
        <f>VLOOKUP($L18,怪物模板!$A:$N,MATCH(角色!O$1,模板表头,0),0)</f>
        <v>male</v>
      </c>
      <c r="P18" s="22">
        <v>1</v>
      </c>
      <c r="Q18" s="21">
        <v>1</v>
      </c>
      <c r="R18" s="21">
        <f>VLOOKUP(P18,辅助表!$A$2:$B$10,2,FALSE)</f>
        <v>1</v>
      </c>
      <c r="S18" s="28" t="str">
        <f>VLOOKUP($L18,怪物模板!$A:$N,MATCH(角色!S$1,模板表头,0),0)</f>
        <v>chaos</v>
      </c>
      <c r="T18" s="21" t="s">
        <v>85</v>
      </c>
      <c r="U18" s="21"/>
      <c r="V18" s="21"/>
      <c r="W18" s="21"/>
      <c r="X18" s="21"/>
      <c r="Y18" s="21"/>
      <c r="Z18" s="21"/>
      <c r="AA18" s="21"/>
      <c r="AB18" s="21">
        <v>4</v>
      </c>
      <c r="AC18" s="21">
        <v>6</v>
      </c>
      <c r="AD18" s="21"/>
      <c r="AE18" s="21">
        <f t="shared" si="0"/>
        <v>10</v>
      </c>
      <c r="AF18" s="21">
        <f t="shared" si="2"/>
        <v>25</v>
      </c>
      <c r="AG18" s="28" t="str">
        <f>VLOOKUP($L18,怪物模板!$A:$N,MATCH(角色!AG$1,模板表头,0),0)</f>
        <v>misc.5skills_self_hp_ratio</v>
      </c>
      <c r="AH18" s="28">
        <f>VLOOKUP($L18,怪物模板!$A:$N,MATCH(角色!AH$1,模板表头,0),0)</f>
        <v>11990101</v>
      </c>
      <c r="AI18" s="28">
        <f>VLOOKUP($L18,怪物模板!$A:$N,MATCH(角色!AI$1,模板表头,0),0)</f>
        <v>11990102</v>
      </c>
      <c r="AJ18" s="28" t="str">
        <f>VLOOKUP($L18,怪物模板!$A:$N,MATCH(角色!AJ$1,模板表头,0),0)</f>
        <v/>
      </c>
      <c r="AK18" s="28" t="str">
        <f>VLOOKUP($L18,怪物模板!$A:$N,MATCH(角色!AK$1,模板表头,0),0)</f>
        <v/>
      </c>
      <c r="AL18" s="28" t="str">
        <f>IF(VLOOKUP($L18,[1]怪物模板!$A:$N,MATCH([1]角色!AL$1,模板表头,0),0)=0,"",VLOOKUP($L18,[1]怪物模板!$A:$N,MATCH([1]角色!AL$1,模板表头,0),0))</f>
        <v/>
      </c>
      <c r="AM18" s="28" t="str">
        <f>VLOOKUP($L18,怪物模板!$A:$N,MATCH(角色!AM$1,模板表头,0),0)</f>
        <v>treant</v>
      </c>
      <c r="AN18" s="21">
        <f t="shared" si="6"/>
        <v>1</v>
      </c>
      <c r="AO18" s="21">
        <v>1</v>
      </c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2"/>
      <c r="BC18" s="22"/>
      <c r="BD18" s="22"/>
      <c r="BE18" s="22"/>
      <c r="BF18" s="22"/>
      <c r="BG18" s="22"/>
      <c r="BH18" s="22"/>
      <c r="BI18" s="22">
        <f t="shared" si="3"/>
        <v>10000</v>
      </c>
      <c r="BJ18" s="22">
        <f t="shared" si="4"/>
        <v>4000</v>
      </c>
      <c r="BK18" s="22">
        <f t="shared" si="4"/>
        <v>4000</v>
      </c>
      <c r="BL18" s="21"/>
      <c r="BM18" s="21"/>
      <c r="BN18" s="21"/>
      <c r="BO18" s="21"/>
      <c r="BP18" s="21"/>
      <c r="BQ18" s="21"/>
      <c r="BR18" s="21"/>
      <c r="BS18" s="21"/>
      <c r="BT18" s="21"/>
      <c r="BU18" s="23" t="str">
        <f t="shared" si="11"/>
        <v/>
      </c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 t="str">
        <f t="shared" si="5"/>
        <v/>
      </c>
      <c r="CH18" s="21" t="str">
        <f t="shared" si="1"/>
        <v/>
      </c>
      <c r="CI18" s="21" t="str">
        <f t="shared" si="1"/>
        <v/>
      </c>
      <c r="CJ18" s="21" t="str">
        <f t="shared" si="1"/>
        <v/>
      </c>
      <c r="CK18" s="21" t="str">
        <f t="shared" si="1"/>
        <v/>
      </c>
      <c r="CL18" s="21" t="str">
        <f t="shared" si="1"/>
        <v/>
      </c>
      <c r="CM18" s="21" t="str">
        <f t="shared" si="1"/>
        <v/>
      </c>
      <c r="CN18" s="21" t="str">
        <f t="shared" si="1"/>
        <v/>
      </c>
      <c r="CO18" s="21" t="str">
        <f t="shared" si="1"/>
        <v/>
      </c>
    </row>
    <row r="19" spans="1:93" ht="16.5" customHeight="1" x14ac:dyDescent="0.3">
      <c r="A19" s="21">
        <v>31040017</v>
      </c>
      <c r="B19" s="21" t="s">
        <v>92</v>
      </c>
      <c r="C19" s="21"/>
      <c r="D19" s="21">
        <f>D14+1</f>
        <v>4</v>
      </c>
      <c r="E19" s="21" t="s">
        <v>109</v>
      </c>
      <c r="F19" s="21">
        <v>4</v>
      </c>
      <c r="G19" s="21" t="s">
        <v>110</v>
      </c>
      <c r="H19" s="21">
        <f>VLOOKUP($L19,怪物模板!$A:$N,MATCH(角色!H$1,模板表头,0),0)</f>
        <v>1</v>
      </c>
      <c r="I19" s="28" t="str">
        <f>VLOOKUP($L19,怪物模板!$A:$N,MATCH(角色!I$1,模板表头,0),0)</f>
        <v>phy</v>
      </c>
      <c r="J19" s="22"/>
      <c r="K19" s="21"/>
      <c r="L19" s="21" t="s">
        <v>248</v>
      </c>
      <c r="M19" s="28" t="str">
        <f>VLOOKUP($L19,怪物模板!$A:$N,MATCH(角色!M$1,模板表头,0),0)</f>
        <v>顶盾步兵</v>
      </c>
      <c r="N19" s="28" t="str">
        <f>VLOOKUP($L19,怪物模板!$A:$N,MATCH(角色!N$1,模板表头,0),0)</f>
        <v>统一模板</v>
      </c>
      <c r="O19" s="21" t="str">
        <f>VLOOKUP($L19,怪物模板!$A:$N,MATCH(角色!O$1,模板表头,0),0)</f>
        <v>male</v>
      </c>
      <c r="P19" s="22">
        <v>2</v>
      </c>
      <c r="Q19" s="21">
        <v>2</v>
      </c>
      <c r="R19" s="21">
        <f>VLOOKUP(P19,辅助表!$A$2:$B$10,2,FALSE)</f>
        <v>2</v>
      </c>
      <c r="S19" s="28" t="str">
        <f>VLOOKUP($L19,怪物模板!$A:$N,MATCH(角色!S$1,模板表头,0),0)</f>
        <v>alliance</v>
      </c>
      <c r="T19" s="21" t="s">
        <v>85</v>
      </c>
      <c r="U19" s="21"/>
      <c r="V19" s="21"/>
      <c r="W19" s="21"/>
      <c r="X19" s="21"/>
      <c r="Y19" s="21"/>
      <c r="Z19" s="21"/>
      <c r="AA19" s="21"/>
      <c r="AB19" s="21">
        <v>4</v>
      </c>
      <c r="AC19" s="21">
        <v>6</v>
      </c>
      <c r="AD19" s="21"/>
      <c r="AE19" s="21">
        <f t="shared" si="0"/>
        <v>10</v>
      </c>
      <c r="AF19" s="21">
        <f t="shared" si="2"/>
        <v>25</v>
      </c>
      <c r="AG19" s="28" t="str">
        <f>VLOOKUP($L19,怪物模板!$A:$N,MATCH(角色!AG$1,模板表头,0),0)</f>
        <v>misc.5skills_target_is_valid</v>
      </c>
      <c r="AH19" s="28">
        <f>VLOOKUP($L19,怪物模板!$A:$N,MATCH(角色!AH$1,模板表头,0),0)</f>
        <v>11980301</v>
      </c>
      <c r="AI19" s="28">
        <f>VLOOKUP($L19,怪物模板!$A:$N,MATCH(角色!AI$1,模板表头,0),0)</f>
        <v>11980302</v>
      </c>
      <c r="AJ19" s="28" t="str">
        <f>VLOOKUP($L19,怪物模板!$A:$N,MATCH(角色!AJ$1,模板表头,0),0)</f>
        <v/>
      </c>
      <c r="AK19" s="28" t="str">
        <f>VLOOKUP($L19,怪物模板!$A:$N,MATCH(角色!AK$1,模板表头,0),0)</f>
        <v/>
      </c>
      <c r="AL19" s="28" t="str">
        <f>IF(VLOOKUP($L19,[1]怪物模板!$A:$N,MATCH([1]角色!AL$1,模板表头,0),0)=0,"",VLOOKUP($L19,[1]怪物模板!$A:$N,MATCH([1]角色!AL$1,模板表头,0),0))</f>
        <v/>
      </c>
      <c r="AM19" s="28" t="str">
        <f>VLOOKUP($L19,怪物模板!$A:$N,MATCH(角色!AM$1,模板表头,0),0)</f>
        <v>shield_infantry_npc</v>
      </c>
      <c r="AN19" s="21">
        <f t="shared" si="6"/>
        <v>1</v>
      </c>
      <c r="AO19" s="21">
        <v>1</v>
      </c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2"/>
      <c r="BC19" s="22"/>
      <c r="BD19" s="22"/>
      <c r="BE19" s="22"/>
      <c r="BF19" s="22"/>
      <c r="BG19" s="22"/>
      <c r="BH19" s="22"/>
      <c r="BI19" s="22">
        <f t="shared" si="3"/>
        <v>10000</v>
      </c>
      <c r="BJ19" s="22">
        <f t="shared" si="4"/>
        <v>4000</v>
      </c>
      <c r="BK19" s="22">
        <f t="shared" si="4"/>
        <v>4000</v>
      </c>
      <c r="BL19" s="21"/>
      <c r="BM19" s="21"/>
      <c r="BN19" s="21"/>
      <c r="BO19" s="21"/>
      <c r="BP19" s="21"/>
      <c r="BQ19" s="21"/>
      <c r="BR19" s="21"/>
      <c r="BS19" s="21"/>
      <c r="BT19" s="21"/>
      <c r="BU19" s="23" t="str">
        <f t="shared" si="11"/>
        <v/>
      </c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 t="str">
        <f t="shared" si="5"/>
        <v/>
      </c>
      <c r="CH19" s="21" t="str">
        <f t="shared" si="5"/>
        <v/>
      </c>
      <c r="CI19" s="21" t="str">
        <f t="shared" si="5"/>
        <v/>
      </c>
      <c r="CJ19" s="21" t="str">
        <f t="shared" si="5"/>
        <v/>
      </c>
      <c r="CK19" s="21" t="str">
        <f t="shared" si="5"/>
        <v/>
      </c>
      <c r="CL19" s="21" t="str">
        <f t="shared" si="5"/>
        <v/>
      </c>
      <c r="CM19" s="21" t="str">
        <f t="shared" si="5"/>
        <v/>
      </c>
      <c r="CN19" s="21" t="str">
        <f t="shared" si="5"/>
        <v/>
      </c>
      <c r="CO19" s="21" t="str">
        <f t="shared" si="5"/>
        <v/>
      </c>
    </row>
    <row r="20" spans="1:93" ht="16.5" customHeight="1" x14ac:dyDescent="0.3">
      <c r="A20" s="21">
        <v>31040018</v>
      </c>
      <c r="B20" s="21" t="s">
        <v>92</v>
      </c>
      <c r="C20" s="21"/>
      <c r="D20" s="21">
        <f>D15+1</f>
        <v>4</v>
      </c>
      <c r="E20" s="21" t="s">
        <v>109</v>
      </c>
      <c r="F20" s="21">
        <v>4</v>
      </c>
      <c r="G20" s="21" t="s">
        <v>110</v>
      </c>
      <c r="H20" s="21">
        <f>VLOOKUP($L20,怪物模板!$A:$N,MATCH(角色!H$1,模板表头,0),0)</f>
        <v>1</v>
      </c>
      <c r="I20" s="28" t="str">
        <f>VLOOKUP($L20,怪物模板!$A:$N,MATCH(角色!I$1,模板表头,0),0)</f>
        <v>phy</v>
      </c>
      <c r="J20" s="22"/>
      <c r="K20" s="21"/>
      <c r="L20" s="21" t="s">
        <v>248</v>
      </c>
      <c r="M20" s="28" t="str">
        <f>VLOOKUP($L20,怪物模板!$A:$N,MATCH(角色!M$1,模板表头,0),0)</f>
        <v>顶盾步兵</v>
      </c>
      <c r="N20" s="28" t="str">
        <f>VLOOKUP($L20,怪物模板!$A:$N,MATCH(角色!N$1,模板表头,0),0)</f>
        <v>统一模板</v>
      </c>
      <c r="O20" s="21" t="str">
        <f>VLOOKUP($L20,怪物模板!$A:$N,MATCH(角色!O$1,模板表头,0),0)</f>
        <v>male</v>
      </c>
      <c r="P20" s="22">
        <v>2</v>
      </c>
      <c r="Q20" s="21">
        <v>3</v>
      </c>
      <c r="R20" s="21">
        <f>VLOOKUP(P20,辅助表!$A$2:$B$10,2,FALSE)</f>
        <v>2</v>
      </c>
      <c r="S20" s="28" t="str">
        <f>VLOOKUP($L20,怪物模板!$A:$N,MATCH(角色!S$1,模板表头,0),0)</f>
        <v>alliance</v>
      </c>
      <c r="T20" s="21" t="s">
        <v>85</v>
      </c>
      <c r="U20" s="21"/>
      <c r="V20" s="21"/>
      <c r="W20" s="21"/>
      <c r="X20" s="21"/>
      <c r="Y20" s="21"/>
      <c r="Z20" s="21"/>
      <c r="AA20" s="21"/>
      <c r="AB20" s="21">
        <v>4</v>
      </c>
      <c r="AC20" s="21">
        <v>6</v>
      </c>
      <c r="AD20" s="21"/>
      <c r="AE20" s="21">
        <f t="shared" si="0"/>
        <v>10</v>
      </c>
      <c r="AF20" s="21">
        <f t="shared" si="2"/>
        <v>25</v>
      </c>
      <c r="AG20" s="28" t="str">
        <f>VLOOKUP($L20,怪物模板!$A:$N,MATCH(角色!AG$1,模板表头,0),0)</f>
        <v>misc.5skills_target_is_valid</v>
      </c>
      <c r="AH20" s="28">
        <f>VLOOKUP($L20,怪物模板!$A:$N,MATCH(角色!AH$1,模板表头,0),0)</f>
        <v>11980301</v>
      </c>
      <c r="AI20" s="28">
        <f>VLOOKUP($L20,怪物模板!$A:$N,MATCH(角色!AI$1,模板表头,0),0)</f>
        <v>11980302</v>
      </c>
      <c r="AJ20" s="28" t="str">
        <f>VLOOKUP($L20,怪物模板!$A:$N,MATCH(角色!AJ$1,模板表头,0),0)</f>
        <v/>
      </c>
      <c r="AK20" s="28" t="str">
        <f>VLOOKUP($L20,怪物模板!$A:$N,MATCH(角色!AK$1,模板表头,0),0)</f>
        <v/>
      </c>
      <c r="AL20" s="28" t="str">
        <f>IF(VLOOKUP($L20,[1]怪物模板!$A:$N,MATCH([1]角色!AL$1,模板表头,0),0)=0,"",VLOOKUP($L20,[1]怪物模板!$A:$N,MATCH([1]角色!AL$1,模板表头,0),0))</f>
        <v/>
      </c>
      <c r="AM20" s="28" t="str">
        <f>VLOOKUP($L20,怪物模板!$A:$N,MATCH(角色!AM$1,模板表头,0),0)</f>
        <v>shield_infantry_npc</v>
      </c>
      <c r="AN20" s="21">
        <f t="shared" si="6"/>
        <v>1</v>
      </c>
      <c r="AO20" s="21">
        <v>1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2"/>
      <c r="BC20" s="22"/>
      <c r="BD20" s="22"/>
      <c r="BE20" s="22"/>
      <c r="BF20" s="22"/>
      <c r="BG20" s="22"/>
      <c r="BH20" s="22"/>
      <c r="BI20" s="22">
        <f t="shared" si="3"/>
        <v>10000</v>
      </c>
      <c r="BJ20" s="22">
        <f t="shared" si="4"/>
        <v>4000</v>
      </c>
      <c r="BK20" s="22">
        <f t="shared" si="4"/>
        <v>4000</v>
      </c>
      <c r="BL20" s="21"/>
      <c r="BM20" s="21"/>
      <c r="BN20" s="21"/>
      <c r="BO20" s="21"/>
      <c r="BP20" s="21"/>
      <c r="BQ20" s="21"/>
      <c r="BR20" s="21"/>
      <c r="BS20" s="21"/>
      <c r="BT20" s="21"/>
      <c r="BU20" s="23" t="str">
        <f t="shared" si="11"/>
        <v/>
      </c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 t="str">
        <f t="shared" si="5"/>
        <v/>
      </c>
      <c r="CH20" s="21" t="str">
        <f t="shared" si="5"/>
        <v/>
      </c>
      <c r="CI20" s="21" t="str">
        <f t="shared" si="5"/>
        <v/>
      </c>
      <c r="CJ20" s="21" t="str">
        <f t="shared" si="5"/>
        <v/>
      </c>
      <c r="CK20" s="21" t="str">
        <f t="shared" si="5"/>
        <v/>
      </c>
      <c r="CL20" s="21" t="str">
        <f t="shared" si="5"/>
        <v/>
      </c>
      <c r="CM20" s="21" t="str">
        <f t="shared" si="5"/>
        <v/>
      </c>
      <c r="CN20" s="21" t="str">
        <f t="shared" si="5"/>
        <v/>
      </c>
      <c r="CO20" s="21" t="str">
        <f t="shared" si="5"/>
        <v/>
      </c>
    </row>
    <row r="21" spans="1:93" ht="16.5" customHeight="1" x14ac:dyDescent="0.3">
      <c r="A21" s="21">
        <v>31040019</v>
      </c>
      <c r="B21" s="21" t="s">
        <v>91</v>
      </c>
      <c r="C21" s="21"/>
      <c r="D21" s="21">
        <f>D16+1</f>
        <v>4</v>
      </c>
      <c r="E21" s="21" t="s">
        <v>109</v>
      </c>
      <c r="F21" s="21">
        <v>4</v>
      </c>
      <c r="G21" s="21" t="s">
        <v>110</v>
      </c>
      <c r="H21" s="21">
        <f>VLOOKUP($L21,怪物模板!$A:$N,MATCH(角色!H$1,模板表头,0),0)</f>
        <v>3</v>
      </c>
      <c r="I21" s="28" t="str">
        <f>VLOOKUP($L21,怪物模板!$A:$N,MATCH(角色!I$1,模板表头,0),0)</f>
        <v>mag</v>
      </c>
      <c r="J21" s="22"/>
      <c r="K21" s="21"/>
      <c r="L21" s="21" t="s">
        <v>275</v>
      </c>
      <c r="M21" s="28" t="str">
        <f>VLOOKUP($L21,怪物模板!$A:$N,MATCH(角色!M$1,模板表头,0),0)</f>
        <v>火焰术士</v>
      </c>
      <c r="N21" s="28" t="str">
        <f>VLOOKUP($L21,怪物模板!$A:$N,MATCH(角色!N$1,模板表头,0),0)</f>
        <v>大招加引导版，加酒利用</v>
      </c>
      <c r="O21" s="21" t="str">
        <f>VLOOKUP($L21,怪物模板!$A:$N,MATCH(角色!O$1,模板表头,0),0)</f>
        <v>female</v>
      </c>
      <c r="P21" s="22">
        <v>3</v>
      </c>
      <c r="Q21" s="21">
        <v>3</v>
      </c>
      <c r="R21" s="21">
        <f>VLOOKUP(P21,辅助表!$A$2:$B$10,2,FALSE)</f>
        <v>2</v>
      </c>
      <c r="S21" s="28" t="str">
        <f>VLOOKUP($L21,怪物模板!$A:$N,MATCH(角色!S$1,模板表头,0),0)</f>
        <v>alliance</v>
      </c>
      <c r="T21" s="21" t="s">
        <v>85</v>
      </c>
      <c r="U21" s="21"/>
      <c r="V21" s="21"/>
      <c r="W21" s="21"/>
      <c r="X21" s="21"/>
      <c r="Y21" s="21"/>
      <c r="Z21" s="21"/>
      <c r="AA21" s="21"/>
      <c r="AB21" s="21">
        <v>4</v>
      </c>
      <c r="AC21" s="21">
        <v>6</v>
      </c>
      <c r="AD21" s="21"/>
      <c r="AE21" s="21">
        <f t="shared" si="0"/>
        <v>10</v>
      </c>
      <c r="AF21" s="21">
        <f t="shared" si="2"/>
        <v>25</v>
      </c>
      <c r="AG21" s="28" t="str">
        <f>VLOOKUP($L21,怪物模板!$A:$N,MATCH(角色!AG$1,模板表头,0),0)</f>
        <v>misc.5skills</v>
      </c>
      <c r="AH21" s="28">
        <f>VLOOKUP($L21,怪物模板!$A:$N,MATCH(角色!AH$1,模板表头,0),0)</f>
        <v>11980401</v>
      </c>
      <c r="AI21" s="28">
        <f>VLOOKUP($L21,怪物模板!$A:$N,MATCH(角色!AI$1,模板表头,0),0)</f>
        <v>11980402</v>
      </c>
      <c r="AJ21" s="28">
        <f>VLOOKUP($L21,怪物模板!$A:$N,MATCH(角色!AJ$1,模板表头,0),0)</f>
        <v>11999535</v>
      </c>
      <c r="AK21" s="28" t="str">
        <f>VLOOKUP($L21,怪物模板!$A:$N,MATCH(角色!AK$1,模板表头,0),0)</f>
        <v/>
      </c>
      <c r="AL21" s="28" t="str">
        <f>IF(VLOOKUP($L21,[1]怪物模板!$A:$N,MATCH([1]角色!AL$1,模板表头,0),0)=0,"",VLOOKUP($L21,[1]怪物模板!$A:$N,MATCH([1]角色!AL$1,模板表头,0),0))</f>
        <v/>
      </c>
      <c r="AM21" s="28" t="str">
        <f>VLOOKUP($L21,怪物模板!$A:$N,MATCH(角色!AM$1,模板表头,0),0)</f>
        <v>flame_npc</v>
      </c>
      <c r="AN21" s="21">
        <f t="shared" si="6"/>
        <v>1</v>
      </c>
      <c r="AO21" s="21">
        <v>1</v>
      </c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2"/>
      <c r="BC21" s="22"/>
      <c r="BD21" s="22"/>
      <c r="BE21" s="22"/>
      <c r="BF21" s="22"/>
      <c r="BG21" s="22"/>
      <c r="BH21" s="22"/>
      <c r="BI21" s="22">
        <f t="shared" si="3"/>
        <v>10000</v>
      </c>
      <c r="BJ21" s="22">
        <f t="shared" si="4"/>
        <v>4000</v>
      </c>
      <c r="BK21" s="22">
        <f t="shared" si="4"/>
        <v>4000</v>
      </c>
      <c r="BL21" s="21"/>
      <c r="BM21" s="21"/>
      <c r="BN21" s="21"/>
      <c r="BO21" s="21"/>
      <c r="BP21" s="21"/>
      <c r="BQ21" s="21"/>
      <c r="BR21" s="21"/>
      <c r="BS21" s="21"/>
      <c r="BT21" s="21"/>
      <c r="BU21" s="23" t="str">
        <f t="shared" si="11"/>
        <v/>
      </c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 t="str">
        <f t="shared" si="5"/>
        <v/>
      </c>
      <c r="CH21" s="21" t="str">
        <f t="shared" si="5"/>
        <v/>
      </c>
      <c r="CI21" s="21" t="str">
        <f t="shared" si="5"/>
        <v/>
      </c>
      <c r="CJ21" s="21" t="str">
        <f t="shared" si="5"/>
        <v/>
      </c>
      <c r="CK21" s="21" t="str">
        <f t="shared" si="5"/>
        <v/>
      </c>
      <c r="CL21" s="21" t="str">
        <f t="shared" si="5"/>
        <v/>
      </c>
      <c r="CM21" s="21" t="str">
        <f t="shared" si="5"/>
        <v/>
      </c>
      <c r="CN21" s="21" t="str">
        <f t="shared" si="5"/>
        <v/>
      </c>
      <c r="CO21" s="21" t="str">
        <f t="shared" si="5"/>
        <v/>
      </c>
    </row>
    <row r="22" spans="1:93" ht="16.5" customHeight="1" x14ac:dyDescent="0.3">
      <c r="A22" s="21">
        <v>31040020</v>
      </c>
      <c r="B22" s="21" t="s">
        <v>91</v>
      </c>
      <c r="C22" s="21"/>
      <c r="D22" s="21">
        <f>D17+1</f>
        <v>4</v>
      </c>
      <c r="E22" s="21" t="s">
        <v>109</v>
      </c>
      <c r="F22" s="21">
        <v>4</v>
      </c>
      <c r="G22" s="21" t="s">
        <v>110</v>
      </c>
      <c r="H22" s="21">
        <f>VLOOKUP($L22,怪物模板!$A:$N,MATCH(角色!H$1,模板表头,0),0)</f>
        <v>3</v>
      </c>
      <c r="I22" s="28" t="str">
        <f>VLOOKUP($L22,怪物模板!$A:$N,MATCH(角色!I$1,模板表头,0),0)</f>
        <v>mag</v>
      </c>
      <c r="J22" s="22"/>
      <c r="K22" s="21"/>
      <c r="L22" s="21" t="s">
        <v>275</v>
      </c>
      <c r="M22" s="28" t="str">
        <f>VLOOKUP($L22,怪物模板!$A:$N,MATCH(角色!M$1,模板表头,0),0)</f>
        <v>火焰术士</v>
      </c>
      <c r="N22" s="28" t="str">
        <f>VLOOKUP($L22,怪物模板!$A:$N,MATCH(角色!N$1,模板表头,0),0)</f>
        <v>大招加引导版，加酒利用</v>
      </c>
      <c r="O22" s="21" t="str">
        <f>VLOOKUP($L22,怪物模板!$A:$N,MATCH(角色!O$1,模板表头,0),0)</f>
        <v>female</v>
      </c>
      <c r="P22" s="22">
        <v>3</v>
      </c>
      <c r="Q22" s="21">
        <v>3</v>
      </c>
      <c r="R22" s="21">
        <f>VLOOKUP(P22,辅助表!$A$2:$B$10,2,FALSE)</f>
        <v>2</v>
      </c>
      <c r="S22" s="28" t="str">
        <f>VLOOKUP($L22,怪物模板!$A:$N,MATCH(角色!S$1,模板表头,0),0)</f>
        <v>alliance</v>
      </c>
      <c r="T22" s="21" t="s">
        <v>85</v>
      </c>
      <c r="U22" s="21"/>
      <c r="V22" s="21"/>
      <c r="W22" s="21"/>
      <c r="X22" s="21"/>
      <c r="Y22" s="21"/>
      <c r="Z22" s="21"/>
      <c r="AA22" s="21"/>
      <c r="AB22" s="21">
        <v>4</v>
      </c>
      <c r="AC22" s="21">
        <v>6</v>
      </c>
      <c r="AD22" s="21"/>
      <c r="AE22" s="21">
        <f t="shared" si="0"/>
        <v>10</v>
      </c>
      <c r="AF22" s="21">
        <f t="shared" si="2"/>
        <v>25</v>
      </c>
      <c r="AG22" s="28" t="str">
        <f>VLOOKUP($L22,怪物模板!$A:$N,MATCH(角色!AG$1,模板表头,0),0)</f>
        <v>misc.5skills</v>
      </c>
      <c r="AH22" s="28">
        <f>VLOOKUP($L22,怪物模板!$A:$N,MATCH(角色!AH$1,模板表头,0),0)</f>
        <v>11980401</v>
      </c>
      <c r="AI22" s="28">
        <f>VLOOKUP($L22,怪物模板!$A:$N,MATCH(角色!AI$1,模板表头,0),0)</f>
        <v>11980402</v>
      </c>
      <c r="AJ22" s="28">
        <f>VLOOKUP($L22,怪物模板!$A:$N,MATCH(角色!AJ$1,模板表头,0),0)</f>
        <v>11999535</v>
      </c>
      <c r="AK22" s="28" t="str">
        <f>VLOOKUP($L22,怪物模板!$A:$N,MATCH(角色!AK$1,模板表头,0),0)</f>
        <v/>
      </c>
      <c r="AL22" s="28" t="str">
        <f>IF(VLOOKUP($L22,[1]怪物模板!$A:$N,MATCH([1]角色!AL$1,模板表头,0),0)=0,"",VLOOKUP($L22,[1]怪物模板!$A:$N,MATCH([1]角色!AL$1,模板表头,0),0))</f>
        <v/>
      </c>
      <c r="AM22" s="28" t="str">
        <f>VLOOKUP($L22,怪物模板!$A:$N,MATCH(角色!AM$1,模板表头,0),0)</f>
        <v>flame_npc</v>
      </c>
      <c r="AN22" s="21">
        <f t="shared" si="6"/>
        <v>1</v>
      </c>
      <c r="AO22" s="21">
        <v>1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2"/>
      <c r="BC22" s="22"/>
      <c r="BD22" s="22"/>
      <c r="BE22" s="22"/>
      <c r="BF22" s="22"/>
      <c r="BG22" s="22"/>
      <c r="BH22" s="22"/>
      <c r="BI22" s="22">
        <f t="shared" si="3"/>
        <v>10000</v>
      </c>
      <c r="BJ22" s="22">
        <f t="shared" si="4"/>
        <v>4000</v>
      </c>
      <c r="BK22" s="22">
        <f t="shared" si="4"/>
        <v>4000</v>
      </c>
      <c r="BL22" s="21"/>
      <c r="BM22" s="21"/>
      <c r="BN22" s="21"/>
      <c r="BO22" s="21"/>
      <c r="BP22" s="21"/>
      <c r="BQ22" s="21"/>
      <c r="BR22" s="21"/>
      <c r="BS22" s="21"/>
      <c r="BT22" s="21"/>
      <c r="BU22" s="23" t="str">
        <f t="shared" si="11"/>
        <v/>
      </c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 t="str">
        <f t="shared" si="5"/>
        <v/>
      </c>
      <c r="CH22" s="21" t="str">
        <f t="shared" si="5"/>
        <v/>
      </c>
      <c r="CI22" s="21" t="str">
        <f t="shared" si="5"/>
        <v/>
      </c>
      <c r="CJ22" s="21" t="str">
        <f t="shared" si="5"/>
        <v/>
      </c>
      <c r="CK22" s="21" t="str">
        <f t="shared" si="5"/>
        <v/>
      </c>
      <c r="CL22" s="21" t="str">
        <f t="shared" si="5"/>
        <v/>
      </c>
      <c r="CM22" s="21" t="str">
        <f t="shared" si="5"/>
        <v/>
      </c>
      <c r="CN22" s="21" t="str">
        <f t="shared" si="5"/>
        <v/>
      </c>
      <c r="CO22" s="21" t="str">
        <f t="shared" si="5"/>
        <v/>
      </c>
    </row>
    <row r="23" spans="1:93" s="15" customFormat="1" ht="16.5" customHeight="1" x14ac:dyDescent="0.3">
      <c r="A23" s="21">
        <v>31040021</v>
      </c>
      <c r="B23" s="21" t="s">
        <v>343</v>
      </c>
      <c r="C23" s="21"/>
      <c r="D23" s="21">
        <v>5</v>
      </c>
      <c r="E23" s="21" t="s">
        <v>109</v>
      </c>
      <c r="F23" s="21">
        <v>5</v>
      </c>
      <c r="G23" s="21" t="s">
        <v>101</v>
      </c>
      <c r="H23" s="21">
        <f>VLOOKUP($L23,怪物模板!$A:$N,MATCH(角色!H$1,模板表头,0),0)</f>
        <v>3</v>
      </c>
      <c r="I23" s="28" t="str">
        <f>VLOOKUP($L23,怪物模板!$A:$N,MATCH(角色!I$1,模板表头,0),0)</f>
        <v>mag</v>
      </c>
      <c r="J23" s="22"/>
      <c r="K23" s="21"/>
      <c r="L23" s="21" t="s">
        <v>338</v>
      </c>
      <c r="M23" s="28" t="str">
        <f>VLOOKUP($L23,怪物模板!$A:$N,MATCH(角色!M$1,模板表头,0),0)</f>
        <v>黑魔导少女</v>
      </c>
      <c r="N23" s="28" t="str">
        <f>VLOOKUP($L23,怪物模板!$A:$N,MATCH(角色!N$1,模板表头,0),0)</f>
        <v>统一BOSS模板，同英雄技能+酒利用</v>
      </c>
      <c r="O23" s="21" t="str">
        <f>VLOOKUP($L23,怪物模板!$A:$N,MATCH(角色!O$1,模板表头,0),0)</f>
        <v>male</v>
      </c>
      <c r="P23" s="22">
        <v>7</v>
      </c>
      <c r="Q23" s="21">
        <v>4</v>
      </c>
      <c r="R23" s="21">
        <v>4</v>
      </c>
      <c r="S23" s="28" t="str">
        <f>VLOOKUP($L23,怪物模板!$A:$N,MATCH(角色!S$1,模板表头,0),0)</f>
        <v>alliance</v>
      </c>
      <c r="T23" s="21" t="s">
        <v>101</v>
      </c>
      <c r="U23" s="21"/>
      <c r="V23" s="21"/>
      <c r="W23" s="21"/>
      <c r="X23" s="21"/>
      <c r="Y23" s="21"/>
      <c r="Z23" s="21"/>
      <c r="AA23" s="21"/>
      <c r="AB23" s="21">
        <v>4</v>
      </c>
      <c r="AC23" s="21">
        <v>6</v>
      </c>
      <c r="AD23" s="21"/>
      <c r="AE23" s="21">
        <f t="shared" si="0"/>
        <v>100</v>
      </c>
      <c r="AF23" s="21">
        <f t="shared" si="2"/>
        <v>250</v>
      </c>
      <c r="AG23" s="28" t="str">
        <f>VLOOKUP($L23,怪物模板!$A:$N,MATCH(角色!AG$1,模板表头,0),0)</f>
        <v>misc.5skills_is_enemy_second</v>
      </c>
      <c r="AH23" s="28">
        <f>VLOOKUP($L23,怪物模板!$A:$N,MATCH(角色!AH$1,模板表头,0),0)</f>
        <v>11760301</v>
      </c>
      <c r="AI23" s="28">
        <f>VLOOKUP($L23,怪物模板!$A:$N,MATCH(角色!AI$1,模板表头,0),0)</f>
        <v>11760302</v>
      </c>
      <c r="AJ23" s="28">
        <f>VLOOKUP($L23,怪物模板!$A:$N,MATCH(角色!AJ$1,模板表头,0),0)</f>
        <v>11760303</v>
      </c>
      <c r="AK23" s="28">
        <f>VLOOKUP($L23,怪物模板!$A:$N,MATCH(角色!AK$1,模板表头,0),0)</f>
        <v>11760304</v>
      </c>
      <c r="AL23" s="28" t="str">
        <f>IF(VLOOKUP($L23,[1]怪物模板!$A:$N,MATCH([1]角色!AL$1,模板表头,0),0)=0,"",VLOOKUP($L23,[1]怪物模板!$A:$N,MATCH([1]角色!AL$1,模板表头,0),0))</f>
        <v/>
      </c>
      <c r="AM23" s="28" t="str">
        <f>VLOOKUP($L23,怪物模板!$A:$N,MATCH(角色!AM$1,模板表头,0),0)</f>
        <v>antonidas</v>
      </c>
      <c r="AN23" s="21">
        <v>1.5</v>
      </c>
      <c r="AO23" s="21">
        <v>1</v>
      </c>
      <c r="AP23" s="21"/>
      <c r="AQ23" s="21"/>
      <c r="AR23" s="21" t="s">
        <v>201</v>
      </c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2">
        <f t="shared" si="3"/>
        <v>0</v>
      </c>
      <c r="BJ23" s="22">
        <f t="shared" si="4"/>
        <v>0</v>
      </c>
      <c r="BK23" s="22">
        <f t="shared" si="4"/>
        <v>0</v>
      </c>
      <c r="BL23" s="21"/>
      <c r="BM23" s="21"/>
      <c r="BN23" s="21"/>
      <c r="BO23" s="21"/>
      <c r="BP23" s="21"/>
      <c r="BQ23" s="21"/>
      <c r="BR23" s="21"/>
      <c r="BS23" s="21"/>
      <c r="BT23" s="21"/>
      <c r="BU23" s="23" t="s">
        <v>200</v>
      </c>
      <c r="BV23" s="23"/>
      <c r="BW23" s="23"/>
      <c r="BX23" s="21"/>
      <c r="BY23" s="21"/>
      <c r="BZ23" s="21"/>
      <c r="CA23" s="21"/>
      <c r="CB23" s="21"/>
      <c r="CC23" s="21"/>
      <c r="CD23" s="21"/>
      <c r="CE23" s="21"/>
      <c r="CF23" s="21"/>
      <c r="CG23" s="21">
        <f t="shared" ref="CG23:CO23" si="13">IF($G23="boss",5000,"")</f>
        <v>5000</v>
      </c>
      <c r="CH23" s="21">
        <f t="shared" si="13"/>
        <v>5000</v>
      </c>
      <c r="CI23" s="21">
        <f t="shared" si="13"/>
        <v>5000</v>
      </c>
      <c r="CJ23" s="21">
        <f t="shared" si="13"/>
        <v>5000</v>
      </c>
      <c r="CK23" s="21">
        <f t="shared" si="13"/>
        <v>5000</v>
      </c>
      <c r="CL23" s="21">
        <f t="shared" si="13"/>
        <v>5000</v>
      </c>
      <c r="CM23" s="21">
        <f t="shared" si="13"/>
        <v>5000</v>
      </c>
      <c r="CN23" s="21">
        <f t="shared" si="13"/>
        <v>5000</v>
      </c>
      <c r="CO23" s="21">
        <f t="shared" si="13"/>
        <v>5000</v>
      </c>
    </row>
    <row r="24" spans="1:93" s="5" customFormat="1" ht="16.5" customHeight="1" x14ac:dyDescent="0.3">
      <c r="A24" s="21">
        <v>31040022</v>
      </c>
      <c r="B24" s="21" t="s">
        <v>248</v>
      </c>
      <c r="C24" s="21"/>
      <c r="D24" s="21">
        <v>5</v>
      </c>
      <c r="E24" s="21" t="s">
        <v>109</v>
      </c>
      <c r="F24" s="21">
        <v>5</v>
      </c>
      <c r="G24" s="21" t="s">
        <v>110</v>
      </c>
      <c r="H24" s="21">
        <f>VLOOKUP($L24,怪物模板!$A:$N,MATCH(角色!H$1,模板表头,0),0)</f>
        <v>1</v>
      </c>
      <c r="I24" s="28" t="str">
        <f>VLOOKUP($L24,怪物模板!$A:$N,MATCH(角色!I$1,模板表头,0),0)</f>
        <v>phy</v>
      </c>
      <c r="J24" s="22"/>
      <c r="K24" s="21"/>
      <c r="L24" s="21" t="s">
        <v>248</v>
      </c>
      <c r="M24" s="28" t="str">
        <f>VLOOKUP($L24,怪物模板!$A:$N,MATCH(角色!M$1,模板表头,0),0)</f>
        <v>顶盾步兵</v>
      </c>
      <c r="N24" s="28" t="str">
        <f>VLOOKUP($L24,怪物模板!$A:$N,MATCH(角色!N$1,模板表头,0),0)</f>
        <v>统一模板</v>
      </c>
      <c r="O24" s="21" t="str">
        <f>VLOOKUP($L24,怪物模板!$A:$N,MATCH(角色!O$1,模板表头,0),0)</f>
        <v>male</v>
      </c>
      <c r="P24" s="22">
        <v>2</v>
      </c>
      <c r="Q24" s="21">
        <v>2</v>
      </c>
      <c r="R24" s="21">
        <v>2</v>
      </c>
      <c r="S24" s="28" t="str">
        <f>VLOOKUP($L24,怪物模板!$A:$N,MATCH(角色!S$1,模板表头,0),0)</f>
        <v>alliance</v>
      </c>
      <c r="T24" s="21" t="s">
        <v>199</v>
      </c>
      <c r="U24" s="21"/>
      <c r="V24" s="21"/>
      <c r="W24" s="21"/>
      <c r="X24" s="21"/>
      <c r="Y24" s="21"/>
      <c r="Z24" s="21"/>
      <c r="AA24" s="21"/>
      <c r="AB24" s="21">
        <v>4</v>
      </c>
      <c r="AC24" s="21">
        <v>6</v>
      </c>
      <c r="AD24" s="21"/>
      <c r="AE24" s="21">
        <f t="shared" si="0"/>
        <v>10</v>
      </c>
      <c r="AF24" s="21">
        <f t="shared" si="2"/>
        <v>25</v>
      </c>
      <c r="AG24" s="28" t="str">
        <f>VLOOKUP($L24,怪物模板!$A:$N,MATCH(角色!AG$1,模板表头,0),0)</f>
        <v>misc.5skills_target_is_valid</v>
      </c>
      <c r="AH24" s="28">
        <f>VLOOKUP($L24,怪物模板!$A:$N,MATCH(角色!AH$1,模板表头,0),0)</f>
        <v>11980301</v>
      </c>
      <c r="AI24" s="28">
        <f>VLOOKUP($L24,怪物模板!$A:$N,MATCH(角色!AI$1,模板表头,0),0)</f>
        <v>11980302</v>
      </c>
      <c r="AJ24" s="28" t="str">
        <f>VLOOKUP($L24,怪物模板!$A:$N,MATCH(角色!AJ$1,模板表头,0),0)</f>
        <v/>
      </c>
      <c r="AK24" s="28" t="str">
        <f>VLOOKUP($L24,怪物模板!$A:$N,MATCH(角色!AK$1,模板表头,0),0)</f>
        <v/>
      </c>
      <c r="AL24" s="28" t="str">
        <f>IF(VLOOKUP($L24,[1]怪物模板!$A:$N,MATCH([1]角色!AL$1,模板表头,0),0)=0,"",VLOOKUP($L24,[1]怪物模板!$A:$N,MATCH([1]角色!AL$1,模板表头,0),0))</f>
        <v/>
      </c>
      <c r="AM24" s="28" t="str">
        <f>VLOOKUP($L24,怪物模板!$A:$N,MATCH(角色!AM$1,模板表头,0),0)</f>
        <v>shield_infantry_npc</v>
      </c>
      <c r="AN24" s="21">
        <v>1</v>
      </c>
      <c r="AO24" s="21">
        <v>1</v>
      </c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2"/>
      <c r="BC24" s="22"/>
      <c r="BD24" s="22"/>
      <c r="BE24" s="22"/>
      <c r="BF24" s="22"/>
      <c r="BG24" s="22"/>
      <c r="BH24" s="22"/>
      <c r="BI24" s="22">
        <f t="shared" si="3"/>
        <v>10000</v>
      </c>
      <c r="BJ24" s="22">
        <f t="shared" si="4"/>
        <v>4000</v>
      </c>
      <c r="BK24" s="22">
        <f t="shared" si="4"/>
        <v>4000</v>
      </c>
      <c r="BL24" s="21"/>
      <c r="BM24" s="21"/>
      <c r="BN24" s="21"/>
      <c r="BO24" s="21"/>
      <c r="BP24" s="21"/>
      <c r="BQ24" s="21"/>
      <c r="BR24" s="21"/>
      <c r="BS24" s="21"/>
      <c r="BT24" s="21"/>
      <c r="BU24" s="23" t="s">
        <v>200</v>
      </c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 t="s">
        <v>200</v>
      </c>
      <c r="CH24" s="21" t="s">
        <v>200</v>
      </c>
      <c r="CI24" s="21" t="s">
        <v>200</v>
      </c>
      <c r="CJ24" s="21" t="s">
        <v>200</v>
      </c>
      <c r="CK24" s="21" t="s">
        <v>200</v>
      </c>
      <c r="CL24" s="21" t="s">
        <v>200</v>
      </c>
      <c r="CM24" s="21" t="s">
        <v>200</v>
      </c>
      <c r="CN24" s="21" t="s">
        <v>200</v>
      </c>
      <c r="CO24" s="21" t="s">
        <v>200</v>
      </c>
    </row>
    <row r="25" spans="1:93" s="5" customFormat="1" ht="16.5" customHeight="1" x14ac:dyDescent="0.3">
      <c r="A25" s="21">
        <v>31040023</v>
      </c>
      <c r="B25" s="21" t="s">
        <v>248</v>
      </c>
      <c r="C25" s="21"/>
      <c r="D25" s="21">
        <v>5</v>
      </c>
      <c r="E25" s="21" t="s">
        <v>109</v>
      </c>
      <c r="F25" s="21">
        <v>5</v>
      </c>
      <c r="G25" s="21" t="s">
        <v>110</v>
      </c>
      <c r="H25" s="21">
        <f>VLOOKUP($L25,怪物模板!$A:$N,MATCH(角色!H$1,模板表头,0),0)</f>
        <v>1</v>
      </c>
      <c r="I25" s="28" t="str">
        <f>VLOOKUP($L25,怪物模板!$A:$N,MATCH(角色!I$1,模板表头,0),0)</f>
        <v>phy</v>
      </c>
      <c r="J25" s="22"/>
      <c r="K25" s="21"/>
      <c r="L25" s="21" t="s">
        <v>248</v>
      </c>
      <c r="M25" s="28" t="str">
        <f>VLOOKUP($L25,怪物模板!$A:$N,MATCH(角色!M$1,模板表头,0),0)</f>
        <v>顶盾步兵</v>
      </c>
      <c r="N25" s="28" t="str">
        <f>VLOOKUP($L25,怪物模板!$A:$N,MATCH(角色!N$1,模板表头,0),0)</f>
        <v>统一模板</v>
      </c>
      <c r="O25" s="21" t="str">
        <f>VLOOKUP($L25,怪物模板!$A:$N,MATCH(角色!O$1,模板表头,0),0)</f>
        <v>male</v>
      </c>
      <c r="P25" s="22">
        <v>2</v>
      </c>
      <c r="Q25" s="21">
        <v>2</v>
      </c>
      <c r="R25" s="21">
        <v>2</v>
      </c>
      <c r="S25" s="28" t="str">
        <f>VLOOKUP($L25,怪物模板!$A:$N,MATCH(角色!S$1,模板表头,0),0)</f>
        <v>alliance</v>
      </c>
      <c r="T25" s="21" t="s">
        <v>199</v>
      </c>
      <c r="U25" s="21"/>
      <c r="V25" s="21"/>
      <c r="W25" s="21"/>
      <c r="X25" s="21"/>
      <c r="Y25" s="21"/>
      <c r="Z25" s="21"/>
      <c r="AA25" s="21"/>
      <c r="AB25" s="21">
        <v>4</v>
      </c>
      <c r="AC25" s="21">
        <v>6</v>
      </c>
      <c r="AD25" s="21"/>
      <c r="AE25" s="21">
        <f t="shared" si="0"/>
        <v>10</v>
      </c>
      <c r="AF25" s="21">
        <f t="shared" si="2"/>
        <v>25</v>
      </c>
      <c r="AG25" s="28" t="str">
        <f>VLOOKUP($L25,怪物模板!$A:$N,MATCH(角色!AG$1,模板表头,0),0)</f>
        <v>misc.5skills_target_is_valid</v>
      </c>
      <c r="AH25" s="28">
        <f>VLOOKUP($L25,怪物模板!$A:$N,MATCH(角色!AH$1,模板表头,0),0)</f>
        <v>11980301</v>
      </c>
      <c r="AI25" s="28">
        <f>VLOOKUP($L25,怪物模板!$A:$N,MATCH(角色!AI$1,模板表头,0),0)</f>
        <v>11980302</v>
      </c>
      <c r="AJ25" s="28" t="str">
        <f>VLOOKUP($L25,怪物模板!$A:$N,MATCH(角色!AJ$1,模板表头,0),0)</f>
        <v/>
      </c>
      <c r="AK25" s="28" t="str">
        <f>VLOOKUP($L25,怪物模板!$A:$N,MATCH(角色!AK$1,模板表头,0),0)</f>
        <v/>
      </c>
      <c r="AL25" s="28" t="str">
        <f>IF(VLOOKUP($L25,[1]怪物模板!$A:$N,MATCH([1]角色!AL$1,模板表头,0),0)=0,"",VLOOKUP($L25,[1]怪物模板!$A:$N,MATCH([1]角色!AL$1,模板表头,0),0))</f>
        <v/>
      </c>
      <c r="AM25" s="28" t="str">
        <f>VLOOKUP($L25,怪物模板!$A:$N,MATCH(角色!AM$1,模板表头,0),0)</f>
        <v>shield_infantry_npc</v>
      </c>
      <c r="AN25" s="21">
        <v>1</v>
      </c>
      <c r="AO25" s="21">
        <v>1</v>
      </c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2"/>
      <c r="BC25" s="22"/>
      <c r="BD25" s="22"/>
      <c r="BE25" s="22"/>
      <c r="BF25" s="22"/>
      <c r="BG25" s="22"/>
      <c r="BH25" s="22"/>
      <c r="BI25" s="22">
        <f t="shared" si="3"/>
        <v>10000</v>
      </c>
      <c r="BJ25" s="22">
        <f t="shared" si="4"/>
        <v>4000</v>
      </c>
      <c r="BK25" s="22">
        <f t="shared" si="4"/>
        <v>4000</v>
      </c>
      <c r="BL25" s="21"/>
      <c r="BM25" s="21"/>
      <c r="BN25" s="21"/>
      <c r="BO25" s="21"/>
      <c r="BP25" s="21"/>
      <c r="BQ25" s="21"/>
      <c r="BR25" s="21"/>
      <c r="BS25" s="21"/>
      <c r="BT25" s="21"/>
      <c r="BU25" s="23" t="s">
        <v>200</v>
      </c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 t="s">
        <v>200</v>
      </c>
      <c r="CH25" s="21" t="s">
        <v>200</v>
      </c>
      <c r="CI25" s="21" t="s">
        <v>200</v>
      </c>
      <c r="CJ25" s="21" t="s">
        <v>200</v>
      </c>
      <c r="CK25" s="21" t="s">
        <v>200</v>
      </c>
      <c r="CL25" s="21" t="s">
        <v>200</v>
      </c>
      <c r="CM25" s="21" t="s">
        <v>200</v>
      </c>
      <c r="CN25" s="21" t="s">
        <v>200</v>
      </c>
      <c r="CO25" s="21" t="s">
        <v>200</v>
      </c>
    </row>
    <row r="26" spans="1:93" s="5" customFormat="1" ht="16.5" customHeight="1" x14ac:dyDescent="0.3">
      <c r="A26" s="21">
        <v>31040024</v>
      </c>
      <c r="B26" s="21" t="s">
        <v>98</v>
      </c>
      <c r="C26" s="21"/>
      <c r="D26" s="21">
        <v>5</v>
      </c>
      <c r="E26" s="21" t="s">
        <v>109</v>
      </c>
      <c r="F26" s="21">
        <v>5</v>
      </c>
      <c r="G26" s="21" t="s">
        <v>110</v>
      </c>
      <c r="H26" s="21">
        <f>VLOOKUP($L26,怪物模板!$A:$N,MATCH(角色!H$1,模板表头,0),0)</f>
        <v>4</v>
      </c>
      <c r="I26" s="28" t="str">
        <f>VLOOKUP($L26,怪物模板!$A:$N,MATCH(角色!I$1,模板表头,0),0)</f>
        <v>mag</v>
      </c>
      <c r="J26" s="22"/>
      <c r="K26" s="21"/>
      <c r="L26" s="21" t="s">
        <v>98</v>
      </c>
      <c r="M26" s="28" t="str">
        <f>VLOOKUP($L26,怪物模板!$A:$N,MATCH(角色!M$1,模板表头,0),0)</f>
        <v>无对应英雄</v>
      </c>
      <c r="N26" s="28" t="str">
        <f>VLOOKUP($L26,怪物模板!$A:$N,MATCH(角色!N$1,模板表头,0),0)</f>
        <v>统一模板</v>
      </c>
      <c r="O26" s="21" t="str">
        <f>VLOOKUP($L26,怪物模板!$A:$N,MATCH(角色!O$1,模板表头,0),0)</f>
        <v>female</v>
      </c>
      <c r="P26" s="22">
        <v>4</v>
      </c>
      <c r="Q26" s="21">
        <v>3</v>
      </c>
      <c r="R26" s="21">
        <v>3</v>
      </c>
      <c r="S26" s="28" t="str">
        <f>VLOOKUP($L26,怪物模板!$A:$N,MATCH(角色!S$1,模板表头,0),0)</f>
        <v>chaos</v>
      </c>
      <c r="T26" s="21" t="s">
        <v>199</v>
      </c>
      <c r="U26" s="21"/>
      <c r="V26" s="21"/>
      <c r="W26" s="21"/>
      <c r="X26" s="21"/>
      <c r="Y26" s="21"/>
      <c r="Z26" s="21"/>
      <c r="AA26" s="21"/>
      <c r="AB26" s="21">
        <v>4</v>
      </c>
      <c r="AC26" s="21">
        <v>6</v>
      </c>
      <c r="AD26" s="21"/>
      <c r="AE26" s="21">
        <f t="shared" si="0"/>
        <v>10</v>
      </c>
      <c r="AF26" s="21">
        <f t="shared" si="2"/>
        <v>25</v>
      </c>
      <c r="AG26" s="28" t="str">
        <f>VLOOKUP($L26,怪物模板!$A:$N,MATCH(角色!AG$1,模板表头,0),0)</f>
        <v>misc.5skills_friendly_ratio</v>
      </c>
      <c r="AH26" s="28">
        <f>VLOOKUP($L26,怪物模板!$A:$N,MATCH(角色!AH$1,模板表头,0),0)</f>
        <v>11670201</v>
      </c>
      <c r="AI26" s="28">
        <f>VLOOKUP($L26,怪物模板!$A:$N,MATCH(角色!AI$1,模板表头,0),0)</f>
        <v>11670202</v>
      </c>
      <c r="AJ26" s="28">
        <f>VLOOKUP($L26,怪物模板!$A:$N,MATCH(角色!AJ$1,模板表头,0),0)</f>
        <v>11670203</v>
      </c>
      <c r="AK26" s="28" t="str">
        <f>VLOOKUP($L26,怪物模板!$A:$N,MATCH(角色!AK$1,模板表头,0),0)</f>
        <v/>
      </c>
      <c r="AL26" s="28" t="str">
        <f>IF(VLOOKUP($L26,[1]怪物模板!$A:$N,MATCH([1]角色!AL$1,模板表头,0),0)=0,"",VLOOKUP($L26,[1]怪物模板!$A:$N,MATCH([1]角色!AL$1,模板表头,0),0))</f>
        <v/>
      </c>
      <c r="AM26" s="28" t="str">
        <f>VLOOKUP($L26,怪物模板!$A:$N,MATCH(角色!AM$1,模板表头,0),0)</f>
        <v>scarlet_priest</v>
      </c>
      <c r="AN26" s="21">
        <v>1</v>
      </c>
      <c r="AO26" s="21">
        <v>1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2"/>
      <c r="BC26" s="22"/>
      <c r="BD26" s="22"/>
      <c r="BE26" s="22"/>
      <c r="BF26" s="22"/>
      <c r="BG26" s="22"/>
      <c r="BH26" s="22"/>
      <c r="BI26" s="22">
        <f t="shared" si="3"/>
        <v>10000</v>
      </c>
      <c r="BJ26" s="22">
        <f t="shared" si="4"/>
        <v>4000</v>
      </c>
      <c r="BK26" s="22">
        <f t="shared" si="4"/>
        <v>4000</v>
      </c>
      <c r="BL26" s="21"/>
      <c r="BM26" s="21"/>
      <c r="BN26" s="21"/>
      <c r="BO26" s="21"/>
      <c r="BP26" s="21"/>
      <c r="BQ26" s="21"/>
      <c r="BR26" s="21"/>
      <c r="BS26" s="21"/>
      <c r="BT26" s="21"/>
      <c r="BU26" s="23" t="s">
        <v>200</v>
      </c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 t="str">
        <f t="shared" si="5"/>
        <v/>
      </c>
      <c r="CH26" s="21" t="str">
        <f t="shared" si="5"/>
        <v/>
      </c>
      <c r="CI26" s="21" t="str">
        <f t="shared" si="5"/>
        <v/>
      </c>
      <c r="CJ26" s="21" t="str">
        <f t="shared" si="5"/>
        <v/>
      </c>
      <c r="CK26" s="21" t="str">
        <f t="shared" si="5"/>
        <v/>
      </c>
      <c r="CL26" s="21" t="str">
        <f t="shared" si="5"/>
        <v/>
      </c>
      <c r="CM26" s="21" t="str">
        <f t="shared" si="5"/>
        <v/>
      </c>
      <c r="CN26" s="21" t="str">
        <f t="shared" si="5"/>
        <v/>
      </c>
      <c r="CO26" s="21" t="str">
        <f t="shared" si="5"/>
        <v/>
      </c>
    </row>
    <row r="27" spans="1:93" s="5" customFormat="1" x14ac:dyDescent="0.3">
      <c r="A27" s="21">
        <v>31040025</v>
      </c>
      <c r="B27" s="21" t="s">
        <v>98</v>
      </c>
      <c r="C27" s="21"/>
      <c r="D27" s="21">
        <v>5</v>
      </c>
      <c r="E27" s="21" t="s">
        <v>109</v>
      </c>
      <c r="F27" s="21">
        <v>5</v>
      </c>
      <c r="G27" s="21" t="s">
        <v>110</v>
      </c>
      <c r="H27" s="21">
        <f>VLOOKUP($L27,怪物模板!$A:$N,MATCH(角色!H$1,模板表头,0),0)</f>
        <v>4</v>
      </c>
      <c r="I27" s="28" t="str">
        <f>VLOOKUP($L27,怪物模板!$A:$N,MATCH(角色!I$1,模板表头,0),0)</f>
        <v>mag</v>
      </c>
      <c r="J27" s="22"/>
      <c r="K27" s="21"/>
      <c r="L27" s="21" t="s">
        <v>98</v>
      </c>
      <c r="M27" s="28" t="str">
        <f>VLOOKUP($L27,怪物模板!$A:$N,MATCH(角色!M$1,模板表头,0),0)</f>
        <v>无对应英雄</v>
      </c>
      <c r="N27" s="28" t="str">
        <f>VLOOKUP($L27,怪物模板!$A:$N,MATCH(角色!N$1,模板表头,0),0)</f>
        <v>统一模板</v>
      </c>
      <c r="O27" s="21" t="str">
        <f>VLOOKUP($L27,怪物模板!$A:$N,MATCH(角色!O$1,模板表头,0),0)</f>
        <v>female</v>
      </c>
      <c r="P27" s="21">
        <v>4</v>
      </c>
      <c r="Q27" s="21">
        <v>3</v>
      </c>
      <c r="R27" s="21">
        <v>3</v>
      </c>
      <c r="S27" s="28" t="str">
        <f>VLOOKUP($L27,怪物模板!$A:$N,MATCH(角色!S$1,模板表头,0),0)</f>
        <v>chaos</v>
      </c>
      <c r="T27" s="21" t="s">
        <v>199</v>
      </c>
      <c r="U27" s="21"/>
      <c r="V27" s="21"/>
      <c r="W27" s="21"/>
      <c r="X27" s="21"/>
      <c r="Y27" s="21"/>
      <c r="Z27" s="21"/>
      <c r="AA27" s="21"/>
      <c r="AB27" s="21">
        <v>4</v>
      </c>
      <c r="AC27" s="21">
        <v>6</v>
      </c>
      <c r="AD27" s="21"/>
      <c r="AE27" s="21">
        <f t="shared" si="0"/>
        <v>10</v>
      </c>
      <c r="AF27" s="21">
        <f t="shared" si="2"/>
        <v>25</v>
      </c>
      <c r="AG27" s="28" t="str">
        <f>VLOOKUP($L27,怪物模板!$A:$N,MATCH(角色!AG$1,模板表头,0),0)</f>
        <v>misc.5skills_friendly_ratio</v>
      </c>
      <c r="AH27" s="28">
        <f>VLOOKUP($L27,怪物模板!$A:$N,MATCH(角色!AH$1,模板表头,0),0)</f>
        <v>11670201</v>
      </c>
      <c r="AI27" s="28">
        <f>VLOOKUP($L27,怪物模板!$A:$N,MATCH(角色!AI$1,模板表头,0),0)</f>
        <v>11670202</v>
      </c>
      <c r="AJ27" s="28">
        <f>VLOOKUP($L27,怪物模板!$A:$N,MATCH(角色!AJ$1,模板表头,0),0)</f>
        <v>11670203</v>
      </c>
      <c r="AK27" s="28" t="str">
        <f>VLOOKUP($L27,怪物模板!$A:$N,MATCH(角色!AK$1,模板表头,0),0)</f>
        <v/>
      </c>
      <c r="AL27" s="28" t="str">
        <f>IF(VLOOKUP($L27,[1]怪物模板!$A:$N,MATCH([1]角色!AL$1,模板表头,0),0)=0,"",VLOOKUP($L27,[1]怪物模板!$A:$N,MATCH([1]角色!AL$1,模板表头,0),0))</f>
        <v/>
      </c>
      <c r="AM27" s="28" t="str">
        <f>VLOOKUP($L27,怪物模板!$A:$N,MATCH(角色!AM$1,模板表头,0),0)</f>
        <v>scarlet_priest</v>
      </c>
      <c r="AN27" s="21">
        <v>1</v>
      </c>
      <c r="AO27" s="21">
        <v>1</v>
      </c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2"/>
      <c r="BC27" s="22"/>
      <c r="BD27" s="22"/>
      <c r="BE27" s="22"/>
      <c r="BF27" s="22"/>
      <c r="BG27" s="22"/>
      <c r="BH27" s="22"/>
      <c r="BI27" s="22">
        <f t="shared" si="3"/>
        <v>10000</v>
      </c>
      <c r="BJ27" s="22">
        <f t="shared" si="4"/>
        <v>4000</v>
      </c>
      <c r="BK27" s="22">
        <f t="shared" si="4"/>
        <v>4000</v>
      </c>
      <c r="BL27" s="21"/>
      <c r="BM27" s="21"/>
      <c r="BN27" s="21"/>
      <c r="BO27" s="21"/>
      <c r="BP27" s="21"/>
      <c r="BQ27" s="21"/>
      <c r="BR27" s="21"/>
      <c r="BS27" s="21"/>
      <c r="BT27" s="21"/>
      <c r="BU27" s="23" t="s">
        <v>200</v>
      </c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 t="str">
        <f t="shared" si="5"/>
        <v/>
      </c>
      <c r="CH27" s="21" t="str">
        <f t="shared" si="5"/>
        <v/>
      </c>
      <c r="CI27" s="21" t="str">
        <f t="shared" si="5"/>
        <v/>
      </c>
      <c r="CJ27" s="21" t="str">
        <f t="shared" si="5"/>
        <v/>
      </c>
      <c r="CK27" s="21" t="str">
        <f t="shared" si="5"/>
        <v/>
      </c>
      <c r="CL27" s="21" t="str">
        <f t="shared" si="5"/>
        <v/>
      </c>
      <c r="CM27" s="21" t="str">
        <f t="shared" si="5"/>
        <v/>
      </c>
      <c r="CN27" s="21" t="str">
        <f t="shared" si="5"/>
        <v/>
      </c>
      <c r="CO27" s="21" t="str">
        <f t="shared" si="5"/>
        <v/>
      </c>
    </row>
    <row r="28" spans="1:93" s="3" customFormat="1" ht="16.5" customHeight="1" x14ac:dyDescent="0.3">
      <c r="A28" s="21">
        <v>31040026</v>
      </c>
      <c r="B28" s="21" t="s">
        <v>239</v>
      </c>
      <c r="C28" s="21"/>
      <c r="D28" s="21">
        <f>D24+1</f>
        <v>6</v>
      </c>
      <c r="E28" s="21" t="s">
        <v>109</v>
      </c>
      <c r="F28" s="21">
        <v>6</v>
      </c>
      <c r="G28" s="21" t="s">
        <v>110</v>
      </c>
      <c r="H28" s="21">
        <f>VLOOKUP($L28,怪物模板!$A:$N,MATCH(角色!H$1,模板表头,0),0)</f>
        <v>1</v>
      </c>
      <c r="I28" s="28" t="str">
        <f>VLOOKUP($L28,怪物模板!$A:$N,MATCH(角色!I$1,模板表头,0),0)</f>
        <v>phy</v>
      </c>
      <c r="J28" s="22"/>
      <c r="K28" s="21" t="s">
        <v>240</v>
      </c>
      <c r="L28" s="21" t="s">
        <v>239</v>
      </c>
      <c r="M28" s="28" t="str">
        <f>VLOOKUP($L28,怪物模板!$A:$N,MATCH(角色!M$1,模板表头,0),0)</f>
        <v>无对应英雄</v>
      </c>
      <c r="N28" s="28" t="str">
        <f>VLOOKUP($L28,怪物模板!$A:$N,MATCH(角色!N$1,模板表头,0),0)</f>
        <v>统一模板</v>
      </c>
      <c r="O28" s="21" t="str">
        <f>VLOOKUP($L28,怪物模板!$A:$N,MATCH(角色!O$1,模板表头,0),0)</f>
        <v>male</v>
      </c>
      <c r="P28" s="22">
        <v>2</v>
      </c>
      <c r="Q28" s="21">
        <v>2</v>
      </c>
      <c r="R28" s="21">
        <v>2</v>
      </c>
      <c r="S28" s="28" t="str">
        <f>VLOOKUP($L28,怪物模板!$A:$N,MATCH(角色!S$1,模板表头,0),0)</f>
        <v>chaos</v>
      </c>
      <c r="T28" s="21" t="s">
        <v>199</v>
      </c>
      <c r="U28" s="21"/>
      <c r="V28" s="21"/>
      <c r="W28" s="21"/>
      <c r="X28" s="21"/>
      <c r="Y28" s="21"/>
      <c r="Z28" s="21"/>
      <c r="AA28" s="21"/>
      <c r="AB28" s="21">
        <v>4</v>
      </c>
      <c r="AC28" s="21">
        <v>6</v>
      </c>
      <c r="AD28" s="21"/>
      <c r="AE28" s="21">
        <f t="shared" si="0"/>
        <v>10</v>
      </c>
      <c r="AF28" s="21">
        <f t="shared" si="2"/>
        <v>25</v>
      </c>
      <c r="AG28" s="28" t="str">
        <f>VLOOKUP($L28,怪物模板!$A:$N,MATCH(角色!AG$1,模板表头,0),0)</f>
        <v>misc.5skills</v>
      </c>
      <c r="AH28" s="28">
        <f>VLOOKUP($L28,怪物模板!$A:$N,MATCH(角色!AH$1,模板表头,0),0)</f>
        <v>11999022</v>
      </c>
      <c r="AI28" s="28">
        <f>VLOOKUP($L28,怪物模板!$A:$N,MATCH(角色!AI$1,模板表头,0),0)</f>
        <v>11999023</v>
      </c>
      <c r="AJ28" s="28" t="str">
        <f>VLOOKUP($L28,怪物模板!$A:$N,MATCH(角色!AJ$1,模板表头,0),0)</f>
        <v/>
      </c>
      <c r="AK28" s="28" t="str">
        <f>VLOOKUP($L28,怪物模板!$A:$N,MATCH(角色!AK$1,模板表头,0),0)</f>
        <v/>
      </c>
      <c r="AL28" s="28" t="str">
        <f>IF(VLOOKUP($L28,[1]怪物模板!$A:$N,MATCH([1]角色!AL$1,模板表头,0),0)=0,"",VLOOKUP($L28,[1]怪物模板!$A:$N,MATCH([1]角色!AL$1,模板表头,0),0))</f>
        <v/>
      </c>
      <c r="AM28" s="28" t="str">
        <f>VLOOKUP($L28,怪物模板!$A:$N,MATCH(角色!AM$1,模板表头,0),0)</f>
        <v>demon_gorilla</v>
      </c>
      <c r="AN28" s="21">
        <v>1</v>
      </c>
      <c r="AO28" s="21">
        <v>1</v>
      </c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2"/>
      <c r="BC28" s="22"/>
      <c r="BD28" s="22"/>
      <c r="BE28" s="22"/>
      <c r="BF28" s="22"/>
      <c r="BG28" s="22"/>
      <c r="BH28" s="22"/>
      <c r="BI28" s="22">
        <f t="shared" si="3"/>
        <v>10000</v>
      </c>
      <c r="BJ28" s="22">
        <f t="shared" si="4"/>
        <v>4000</v>
      </c>
      <c r="BK28" s="22">
        <f t="shared" si="4"/>
        <v>4000</v>
      </c>
      <c r="BL28" s="21"/>
      <c r="BM28" s="21"/>
      <c r="BN28" s="21"/>
      <c r="BO28" s="21"/>
      <c r="BP28" s="21"/>
      <c r="BQ28" s="21"/>
      <c r="BR28" s="21"/>
      <c r="BS28" s="21"/>
      <c r="BT28" s="21"/>
      <c r="BU28" s="23" t="s">
        <v>200</v>
      </c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 t="str">
        <f>IF($G28="boss",5000,"")</f>
        <v/>
      </c>
      <c r="CH28" s="21" t="str">
        <f t="shared" si="5"/>
        <v/>
      </c>
      <c r="CI28" s="21" t="str">
        <f t="shared" si="5"/>
        <v/>
      </c>
      <c r="CJ28" s="21" t="str">
        <f t="shared" si="5"/>
        <v/>
      </c>
      <c r="CK28" s="21" t="str">
        <f t="shared" si="5"/>
        <v/>
      </c>
      <c r="CL28" s="21" t="str">
        <f t="shared" si="5"/>
        <v/>
      </c>
      <c r="CM28" s="21" t="str">
        <f t="shared" si="5"/>
        <v/>
      </c>
      <c r="CN28" s="21" t="str">
        <f t="shared" si="5"/>
        <v/>
      </c>
      <c r="CO28" s="21" t="str">
        <f t="shared" si="5"/>
        <v/>
      </c>
    </row>
    <row r="29" spans="1:93" ht="16.5" customHeight="1" x14ac:dyDescent="0.3">
      <c r="A29" s="21">
        <v>31040027</v>
      </c>
      <c r="B29" s="21" t="s">
        <v>92</v>
      </c>
      <c r="C29" s="21"/>
      <c r="D29" s="21">
        <f>D25+1</f>
        <v>6</v>
      </c>
      <c r="E29" s="21" t="s">
        <v>109</v>
      </c>
      <c r="F29" s="21">
        <v>6</v>
      </c>
      <c r="G29" s="21" t="s">
        <v>110</v>
      </c>
      <c r="H29" s="21">
        <f>VLOOKUP($L29,怪物模板!$A:$N,MATCH(角色!H$1,模板表头,0),0)</f>
        <v>1</v>
      </c>
      <c r="I29" s="28" t="str">
        <f>VLOOKUP($L29,怪物模板!$A:$N,MATCH(角色!I$1,模板表头,0),0)</f>
        <v>phy</v>
      </c>
      <c r="J29" s="22"/>
      <c r="K29" s="21"/>
      <c r="L29" s="21" t="s">
        <v>248</v>
      </c>
      <c r="M29" s="28" t="str">
        <f>VLOOKUP($L29,怪物模板!$A:$N,MATCH(角色!M$1,模板表头,0),0)</f>
        <v>顶盾步兵</v>
      </c>
      <c r="N29" s="28" t="str">
        <f>VLOOKUP($L29,怪物模板!$A:$N,MATCH(角色!N$1,模板表头,0),0)</f>
        <v>统一模板</v>
      </c>
      <c r="O29" s="21" t="str">
        <f>VLOOKUP($L29,怪物模板!$A:$N,MATCH(角色!O$1,模板表头,0),0)</f>
        <v>male</v>
      </c>
      <c r="P29" s="22">
        <v>2</v>
      </c>
      <c r="Q29" s="21">
        <v>3</v>
      </c>
      <c r="R29" s="21">
        <f>VLOOKUP(P29,辅助表!$A$2:$B$10,2,FALSE)</f>
        <v>2</v>
      </c>
      <c r="S29" s="28" t="str">
        <f>VLOOKUP($L29,怪物模板!$A:$N,MATCH(角色!S$1,模板表头,0),0)</f>
        <v>alliance</v>
      </c>
      <c r="T29" s="21" t="s">
        <v>85</v>
      </c>
      <c r="U29" s="21"/>
      <c r="V29" s="21"/>
      <c r="W29" s="21"/>
      <c r="X29" s="21"/>
      <c r="Y29" s="21"/>
      <c r="Z29" s="21"/>
      <c r="AA29" s="21"/>
      <c r="AB29" s="21">
        <v>4</v>
      </c>
      <c r="AC29" s="21">
        <v>6</v>
      </c>
      <c r="AD29" s="21"/>
      <c r="AE29" s="21">
        <f t="shared" si="0"/>
        <v>10</v>
      </c>
      <c r="AF29" s="21">
        <f t="shared" si="2"/>
        <v>25</v>
      </c>
      <c r="AG29" s="28" t="str">
        <f>VLOOKUP($L29,怪物模板!$A:$N,MATCH(角色!AG$1,模板表头,0),0)</f>
        <v>misc.5skills_target_is_valid</v>
      </c>
      <c r="AH29" s="28">
        <f>VLOOKUP($L29,怪物模板!$A:$N,MATCH(角色!AH$1,模板表头,0),0)</f>
        <v>11980301</v>
      </c>
      <c r="AI29" s="28">
        <f>VLOOKUP($L29,怪物模板!$A:$N,MATCH(角色!AI$1,模板表头,0),0)</f>
        <v>11980302</v>
      </c>
      <c r="AJ29" s="28" t="str">
        <f>VLOOKUP($L29,怪物模板!$A:$N,MATCH(角色!AJ$1,模板表头,0),0)</f>
        <v/>
      </c>
      <c r="AK29" s="28" t="str">
        <f>VLOOKUP($L29,怪物模板!$A:$N,MATCH(角色!AK$1,模板表头,0),0)</f>
        <v/>
      </c>
      <c r="AL29" s="28" t="str">
        <f>IF(VLOOKUP($L29,[1]怪物模板!$A:$N,MATCH([1]角色!AL$1,模板表头,0),0)=0,"",VLOOKUP($L29,[1]怪物模板!$A:$N,MATCH([1]角色!AL$1,模板表头,0),0))</f>
        <v/>
      </c>
      <c r="AM29" s="28" t="str">
        <f>VLOOKUP($L29,怪物模板!$A:$N,MATCH(角色!AM$1,模板表头,0),0)</f>
        <v>shield_infantry_npc</v>
      </c>
      <c r="AN29" s="21">
        <f t="shared" si="6"/>
        <v>1</v>
      </c>
      <c r="AO29" s="21">
        <v>1</v>
      </c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2"/>
      <c r="BC29" s="22"/>
      <c r="BD29" s="22"/>
      <c r="BE29" s="22"/>
      <c r="BF29" s="22"/>
      <c r="BG29" s="22"/>
      <c r="BH29" s="22"/>
      <c r="BI29" s="22">
        <f t="shared" si="3"/>
        <v>10000</v>
      </c>
      <c r="BJ29" s="22">
        <f t="shared" si="4"/>
        <v>4000</v>
      </c>
      <c r="BK29" s="22">
        <f t="shared" si="4"/>
        <v>4000</v>
      </c>
      <c r="BL29" s="21"/>
      <c r="BM29" s="21"/>
      <c r="BN29" s="21"/>
      <c r="BO29" s="21"/>
      <c r="BP29" s="21"/>
      <c r="BQ29" s="21"/>
      <c r="BR29" s="21"/>
      <c r="BS29" s="21"/>
      <c r="BT29" s="21"/>
      <c r="BU29" s="23" t="str">
        <f t="shared" ref="BU29:BU35" si="14">IF(OR(B29="骷髅战士",B29="骷髅法师"),-0.9,"")</f>
        <v/>
      </c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 t="str">
        <f t="shared" si="5"/>
        <v/>
      </c>
      <c r="CH29" s="21" t="str">
        <f t="shared" si="5"/>
        <v/>
      </c>
      <c r="CI29" s="21" t="str">
        <f t="shared" si="5"/>
        <v/>
      </c>
      <c r="CJ29" s="21" t="str">
        <f t="shared" si="5"/>
        <v/>
      </c>
      <c r="CK29" s="21" t="str">
        <f t="shared" si="5"/>
        <v/>
      </c>
      <c r="CL29" s="21" t="str">
        <f t="shared" si="5"/>
        <v/>
      </c>
      <c r="CM29" s="21" t="str">
        <f t="shared" si="5"/>
        <v/>
      </c>
      <c r="CN29" s="21" t="str">
        <f t="shared" si="5"/>
        <v/>
      </c>
      <c r="CO29" s="21" t="str">
        <f t="shared" si="5"/>
        <v/>
      </c>
    </row>
    <row r="30" spans="1:93" ht="16.5" customHeight="1" x14ac:dyDescent="0.3">
      <c r="A30" s="21">
        <v>31040028</v>
      </c>
      <c r="B30" s="21" t="s">
        <v>92</v>
      </c>
      <c r="C30" s="21"/>
      <c r="D30" s="21">
        <f>D26+1</f>
        <v>6</v>
      </c>
      <c r="E30" s="21" t="s">
        <v>109</v>
      </c>
      <c r="F30" s="21">
        <v>6</v>
      </c>
      <c r="G30" s="21" t="s">
        <v>110</v>
      </c>
      <c r="H30" s="21">
        <f>VLOOKUP($L30,怪物模板!$A:$N,MATCH(角色!H$1,模板表头,0),0)</f>
        <v>1</v>
      </c>
      <c r="I30" s="28" t="str">
        <f>VLOOKUP($L30,怪物模板!$A:$N,MATCH(角色!I$1,模板表头,0),0)</f>
        <v>phy</v>
      </c>
      <c r="J30" s="22"/>
      <c r="K30" s="21"/>
      <c r="L30" s="21" t="s">
        <v>248</v>
      </c>
      <c r="M30" s="28" t="str">
        <f>VLOOKUP($L30,怪物模板!$A:$N,MATCH(角色!M$1,模板表头,0),0)</f>
        <v>顶盾步兵</v>
      </c>
      <c r="N30" s="28" t="str">
        <f>VLOOKUP($L30,怪物模板!$A:$N,MATCH(角色!N$1,模板表头,0),0)</f>
        <v>统一模板</v>
      </c>
      <c r="O30" s="21" t="str">
        <f>VLOOKUP($L30,怪物模板!$A:$N,MATCH(角色!O$1,模板表头,0),0)</f>
        <v>male</v>
      </c>
      <c r="P30" s="22">
        <v>2</v>
      </c>
      <c r="Q30" s="21">
        <v>2</v>
      </c>
      <c r="R30" s="21">
        <f>VLOOKUP(P30,辅助表!$A$2:$B$10,2,FALSE)</f>
        <v>2</v>
      </c>
      <c r="S30" s="28" t="str">
        <f>VLOOKUP($L30,怪物模板!$A:$N,MATCH(角色!S$1,模板表头,0),0)</f>
        <v>alliance</v>
      </c>
      <c r="T30" s="21" t="s">
        <v>85</v>
      </c>
      <c r="U30" s="21"/>
      <c r="V30" s="21"/>
      <c r="W30" s="21"/>
      <c r="X30" s="21"/>
      <c r="Y30" s="21"/>
      <c r="Z30" s="21"/>
      <c r="AA30" s="21"/>
      <c r="AB30" s="21">
        <v>4</v>
      </c>
      <c r="AC30" s="21">
        <v>6</v>
      </c>
      <c r="AD30" s="21"/>
      <c r="AE30" s="21">
        <f t="shared" si="0"/>
        <v>10</v>
      </c>
      <c r="AF30" s="21">
        <f t="shared" si="2"/>
        <v>25</v>
      </c>
      <c r="AG30" s="28" t="str">
        <f>VLOOKUP($L30,怪物模板!$A:$N,MATCH(角色!AG$1,模板表头,0),0)</f>
        <v>misc.5skills_target_is_valid</v>
      </c>
      <c r="AH30" s="28">
        <f>VLOOKUP($L30,怪物模板!$A:$N,MATCH(角色!AH$1,模板表头,0),0)</f>
        <v>11980301</v>
      </c>
      <c r="AI30" s="28">
        <f>VLOOKUP($L30,怪物模板!$A:$N,MATCH(角色!AI$1,模板表头,0),0)</f>
        <v>11980302</v>
      </c>
      <c r="AJ30" s="28" t="str">
        <f>VLOOKUP($L30,怪物模板!$A:$N,MATCH(角色!AJ$1,模板表头,0),0)</f>
        <v/>
      </c>
      <c r="AK30" s="28" t="str">
        <f>VLOOKUP($L30,怪物模板!$A:$N,MATCH(角色!AK$1,模板表头,0),0)</f>
        <v/>
      </c>
      <c r="AL30" s="28" t="str">
        <f>IF(VLOOKUP($L30,[1]怪物模板!$A:$N,MATCH([1]角色!AL$1,模板表头,0),0)=0,"",VLOOKUP($L30,[1]怪物模板!$A:$N,MATCH([1]角色!AL$1,模板表头,0),0))</f>
        <v/>
      </c>
      <c r="AM30" s="28" t="str">
        <f>VLOOKUP($L30,怪物模板!$A:$N,MATCH(角色!AM$1,模板表头,0),0)</f>
        <v>shield_infantry_npc</v>
      </c>
      <c r="AN30" s="21">
        <f t="shared" si="6"/>
        <v>1</v>
      </c>
      <c r="AO30" s="21">
        <v>1</v>
      </c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2"/>
      <c r="BC30" s="22"/>
      <c r="BD30" s="22"/>
      <c r="BE30" s="22"/>
      <c r="BF30" s="22"/>
      <c r="BG30" s="22"/>
      <c r="BH30" s="22"/>
      <c r="BI30" s="22">
        <f t="shared" si="3"/>
        <v>10000</v>
      </c>
      <c r="BJ30" s="22">
        <f t="shared" si="4"/>
        <v>4000</v>
      </c>
      <c r="BK30" s="22">
        <f t="shared" si="4"/>
        <v>4000</v>
      </c>
      <c r="BL30" s="21"/>
      <c r="BM30" s="21"/>
      <c r="BN30" s="21"/>
      <c r="BO30" s="21"/>
      <c r="BP30" s="21"/>
      <c r="BQ30" s="21"/>
      <c r="BR30" s="21"/>
      <c r="BS30" s="21"/>
      <c r="BT30" s="21"/>
      <c r="BU30" s="23" t="str">
        <f t="shared" si="14"/>
        <v/>
      </c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 t="str">
        <f t="shared" si="5"/>
        <v/>
      </c>
      <c r="CH30" s="21" t="str">
        <f t="shared" si="5"/>
        <v/>
      </c>
      <c r="CI30" s="21" t="str">
        <f t="shared" si="5"/>
        <v/>
      </c>
      <c r="CJ30" s="21" t="str">
        <f t="shared" si="5"/>
        <v/>
      </c>
      <c r="CK30" s="21" t="str">
        <f t="shared" si="5"/>
        <v/>
      </c>
      <c r="CL30" s="21" t="str">
        <f t="shared" si="5"/>
        <v/>
      </c>
      <c r="CM30" s="21" t="str">
        <f t="shared" si="5"/>
        <v/>
      </c>
      <c r="CN30" s="21" t="str">
        <f t="shared" si="5"/>
        <v/>
      </c>
      <c r="CO30" s="21" t="str">
        <f t="shared" si="5"/>
        <v/>
      </c>
    </row>
    <row r="31" spans="1:93" ht="16.5" customHeight="1" x14ac:dyDescent="0.3">
      <c r="A31" s="21">
        <v>31040029</v>
      </c>
      <c r="B31" s="21" t="s">
        <v>98</v>
      </c>
      <c r="C31" s="21"/>
      <c r="D31" s="21">
        <f>D27+1</f>
        <v>6</v>
      </c>
      <c r="E31" s="21" t="s">
        <v>109</v>
      </c>
      <c r="F31" s="21">
        <v>6</v>
      </c>
      <c r="G31" s="21" t="s">
        <v>110</v>
      </c>
      <c r="H31" s="21">
        <f>VLOOKUP($L31,怪物模板!$A:$N,MATCH(角色!H$1,模板表头,0),0)</f>
        <v>4</v>
      </c>
      <c r="I31" s="28" t="str">
        <f>VLOOKUP($L31,怪物模板!$A:$N,MATCH(角色!I$1,模板表头,0),0)</f>
        <v>mag</v>
      </c>
      <c r="J31" s="22"/>
      <c r="K31" s="21"/>
      <c r="L31" s="21" t="s">
        <v>98</v>
      </c>
      <c r="M31" s="28" t="str">
        <f>VLOOKUP($L31,怪物模板!$A:$N,MATCH(角色!M$1,模板表头,0),0)</f>
        <v>无对应英雄</v>
      </c>
      <c r="N31" s="28" t="str">
        <f>VLOOKUP($L31,怪物模板!$A:$N,MATCH(角色!N$1,模板表头,0),0)</f>
        <v>统一模板</v>
      </c>
      <c r="O31" s="21" t="str">
        <f>VLOOKUP($L31,怪物模板!$A:$N,MATCH(角色!O$1,模板表头,0),0)</f>
        <v>female</v>
      </c>
      <c r="P31" s="21">
        <v>4</v>
      </c>
      <c r="Q31" s="21">
        <v>3</v>
      </c>
      <c r="R31" s="21">
        <f>VLOOKUP(P31,辅助表!$A$2:$B$10,2,FALSE)</f>
        <v>3</v>
      </c>
      <c r="S31" s="28" t="str">
        <f>VLOOKUP($L31,怪物模板!$A:$N,MATCH(角色!S$1,模板表头,0),0)</f>
        <v>chaos</v>
      </c>
      <c r="T31" s="21" t="s">
        <v>85</v>
      </c>
      <c r="U31" s="21"/>
      <c r="V31" s="21"/>
      <c r="W31" s="21"/>
      <c r="X31" s="21"/>
      <c r="Y31" s="21"/>
      <c r="Z31" s="21"/>
      <c r="AA31" s="21"/>
      <c r="AB31" s="21">
        <v>4</v>
      </c>
      <c r="AC31" s="21">
        <v>6</v>
      </c>
      <c r="AD31" s="21"/>
      <c r="AE31" s="21">
        <f t="shared" si="0"/>
        <v>10</v>
      </c>
      <c r="AF31" s="21">
        <f t="shared" si="2"/>
        <v>25</v>
      </c>
      <c r="AG31" s="28" t="str">
        <f>VLOOKUP($L31,怪物模板!$A:$N,MATCH(角色!AG$1,模板表头,0),0)</f>
        <v>misc.5skills_friendly_ratio</v>
      </c>
      <c r="AH31" s="28">
        <f>VLOOKUP($L31,怪物模板!$A:$N,MATCH(角色!AH$1,模板表头,0),0)</f>
        <v>11670201</v>
      </c>
      <c r="AI31" s="28">
        <f>VLOOKUP($L31,怪物模板!$A:$N,MATCH(角色!AI$1,模板表头,0),0)</f>
        <v>11670202</v>
      </c>
      <c r="AJ31" s="28">
        <f>VLOOKUP($L31,怪物模板!$A:$N,MATCH(角色!AJ$1,模板表头,0),0)</f>
        <v>11670203</v>
      </c>
      <c r="AK31" s="28" t="str">
        <f>VLOOKUP($L31,怪物模板!$A:$N,MATCH(角色!AK$1,模板表头,0),0)</f>
        <v/>
      </c>
      <c r="AL31" s="28" t="str">
        <f>IF(VLOOKUP($L31,[1]怪物模板!$A:$N,MATCH([1]角色!AL$1,模板表头,0),0)=0,"",VLOOKUP($L31,[1]怪物模板!$A:$N,MATCH([1]角色!AL$1,模板表头,0),0))</f>
        <v/>
      </c>
      <c r="AM31" s="28" t="str">
        <f>VLOOKUP($L31,怪物模板!$A:$N,MATCH(角色!AM$1,模板表头,0),0)</f>
        <v>scarlet_priest</v>
      </c>
      <c r="AN31" s="21">
        <f t="shared" si="6"/>
        <v>1</v>
      </c>
      <c r="AO31" s="21">
        <v>1</v>
      </c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2"/>
      <c r="BC31" s="22"/>
      <c r="BD31" s="22"/>
      <c r="BE31" s="22"/>
      <c r="BF31" s="22"/>
      <c r="BG31" s="22"/>
      <c r="BH31" s="22"/>
      <c r="BI31" s="22">
        <f t="shared" si="3"/>
        <v>10000</v>
      </c>
      <c r="BJ31" s="22">
        <f t="shared" si="4"/>
        <v>4000</v>
      </c>
      <c r="BK31" s="22">
        <f t="shared" si="4"/>
        <v>4000</v>
      </c>
      <c r="BL31" s="21"/>
      <c r="BM31" s="21"/>
      <c r="BN31" s="21"/>
      <c r="BO31" s="21"/>
      <c r="BP31" s="21"/>
      <c r="BQ31" s="21"/>
      <c r="BR31" s="21"/>
      <c r="BS31" s="21"/>
      <c r="BT31" s="21"/>
      <c r="BU31" s="23" t="str">
        <f t="shared" si="14"/>
        <v/>
      </c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 t="str">
        <f t="shared" si="5"/>
        <v/>
      </c>
      <c r="CH31" s="21" t="str">
        <f t="shared" si="5"/>
        <v/>
      </c>
      <c r="CI31" s="21" t="str">
        <f t="shared" si="5"/>
        <v/>
      </c>
      <c r="CJ31" s="21" t="str">
        <f t="shared" si="5"/>
        <v/>
      </c>
      <c r="CK31" s="21" t="str">
        <f t="shared" si="5"/>
        <v/>
      </c>
      <c r="CL31" s="21" t="str">
        <f t="shared" si="5"/>
        <v/>
      </c>
      <c r="CM31" s="21" t="str">
        <f t="shared" si="5"/>
        <v/>
      </c>
      <c r="CN31" s="21" t="str">
        <f t="shared" si="5"/>
        <v/>
      </c>
      <c r="CO31" s="21" t="str">
        <f t="shared" si="5"/>
        <v/>
      </c>
    </row>
    <row r="32" spans="1:93" ht="16.5" customHeight="1" x14ac:dyDescent="0.3">
      <c r="A32" s="21">
        <v>31040030</v>
      </c>
      <c r="B32" s="21" t="s">
        <v>91</v>
      </c>
      <c r="C32" s="21"/>
      <c r="D32" s="21">
        <f>D23+1</f>
        <v>6</v>
      </c>
      <c r="E32" s="21" t="s">
        <v>109</v>
      </c>
      <c r="F32" s="21">
        <v>6</v>
      </c>
      <c r="G32" s="21" t="s">
        <v>110</v>
      </c>
      <c r="H32" s="21">
        <f>VLOOKUP($L32,怪物模板!$A:$N,MATCH(角色!H$1,模板表头,0),0)</f>
        <v>3</v>
      </c>
      <c r="I32" s="28" t="str">
        <f>VLOOKUP($L32,怪物模板!$A:$N,MATCH(角色!I$1,模板表头,0),0)</f>
        <v>mag</v>
      </c>
      <c r="J32" s="22"/>
      <c r="K32" s="21"/>
      <c r="L32" s="21" t="s">
        <v>275</v>
      </c>
      <c r="M32" s="28" t="str">
        <f>VLOOKUP($L32,怪物模板!$A:$N,MATCH(角色!M$1,模板表头,0),0)</f>
        <v>火焰术士</v>
      </c>
      <c r="N32" s="28" t="str">
        <f>VLOOKUP($L32,怪物模板!$A:$N,MATCH(角色!N$1,模板表头,0),0)</f>
        <v>大招加引导版，加酒利用</v>
      </c>
      <c r="O32" s="21" t="str">
        <f>VLOOKUP($L32,怪物模板!$A:$N,MATCH(角色!O$1,模板表头,0),0)</f>
        <v>female</v>
      </c>
      <c r="P32" s="22">
        <v>3</v>
      </c>
      <c r="Q32" s="21">
        <v>3</v>
      </c>
      <c r="R32" s="21">
        <f>VLOOKUP(P32,辅助表!$A$2:$B$10,2,FALSE)</f>
        <v>2</v>
      </c>
      <c r="S32" s="28" t="str">
        <f>VLOOKUP($L32,怪物模板!$A:$N,MATCH(角色!S$1,模板表头,0),0)</f>
        <v>alliance</v>
      </c>
      <c r="T32" s="21" t="s">
        <v>85</v>
      </c>
      <c r="U32" s="21"/>
      <c r="V32" s="21"/>
      <c r="W32" s="21"/>
      <c r="X32" s="21"/>
      <c r="Y32" s="21"/>
      <c r="Z32" s="21"/>
      <c r="AA32" s="21"/>
      <c r="AB32" s="21">
        <v>4</v>
      </c>
      <c r="AC32" s="21">
        <v>6</v>
      </c>
      <c r="AD32" s="21"/>
      <c r="AE32" s="21">
        <f t="shared" si="0"/>
        <v>10</v>
      </c>
      <c r="AF32" s="21">
        <f t="shared" si="2"/>
        <v>25</v>
      </c>
      <c r="AG32" s="28" t="str">
        <f>VLOOKUP($L32,怪物模板!$A:$N,MATCH(角色!AG$1,模板表头,0),0)</f>
        <v>misc.5skills</v>
      </c>
      <c r="AH32" s="28">
        <f>VLOOKUP($L32,怪物模板!$A:$N,MATCH(角色!AH$1,模板表头,0),0)</f>
        <v>11980401</v>
      </c>
      <c r="AI32" s="28">
        <f>VLOOKUP($L32,怪物模板!$A:$N,MATCH(角色!AI$1,模板表头,0),0)</f>
        <v>11980402</v>
      </c>
      <c r="AJ32" s="28">
        <f>VLOOKUP($L32,怪物模板!$A:$N,MATCH(角色!AJ$1,模板表头,0),0)</f>
        <v>11999535</v>
      </c>
      <c r="AK32" s="28" t="str">
        <f>VLOOKUP($L32,怪物模板!$A:$N,MATCH(角色!AK$1,模板表头,0),0)</f>
        <v/>
      </c>
      <c r="AL32" s="28" t="str">
        <f>IF(VLOOKUP($L32,[1]怪物模板!$A:$N,MATCH([1]角色!AL$1,模板表头,0),0)=0,"",VLOOKUP($L32,[1]怪物模板!$A:$N,MATCH([1]角色!AL$1,模板表头,0),0))</f>
        <v/>
      </c>
      <c r="AM32" s="28" t="str">
        <f>VLOOKUP($L32,怪物模板!$A:$N,MATCH(角色!AM$1,模板表头,0),0)</f>
        <v>flame_npc</v>
      </c>
      <c r="AN32" s="21">
        <f t="shared" si="6"/>
        <v>1</v>
      </c>
      <c r="AO32" s="21">
        <v>1</v>
      </c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2"/>
      <c r="BC32" s="22"/>
      <c r="BD32" s="22"/>
      <c r="BE32" s="22"/>
      <c r="BF32" s="22"/>
      <c r="BG32" s="22"/>
      <c r="BH32" s="22"/>
      <c r="BI32" s="22">
        <f t="shared" si="3"/>
        <v>10000</v>
      </c>
      <c r="BJ32" s="22">
        <f t="shared" si="4"/>
        <v>4000</v>
      </c>
      <c r="BK32" s="22">
        <f t="shared" si="4"/>
        <v>4000</v>
      </c>
      <c r="BL32" s="21"/>
      <c r="BM32" s="21"/>
      <c r="BN32" s="21"/>
      <c r="BO32" s="21"/>
      <c r="BP32" s="21"/>
      <c r="BQ32" s="21"/>
      <c r="BR32" s="21"/>
      <c r="BS32" s="21"/>
      <c r="BT32" s="21"/>
      <c r="BU32" s="23" t="str">
        <f t="shared" si="14"/>
        <v/>
      </c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 t="str">
        <f t="shared" si="5"/>
        <v/>
      </c>
      <c r="CH32" s="21" t="str">
        <f t="shared" si="5"/>
        <v/>
      </c>
      <c r="CI32" s="21" t="str">
        <f t="shared" si="5"/>
        <v/>
      </c>
      <c r="CJ32" s="21" t="str">
        <f t="shared" si="5"/>
        <v/>
      </c>
      <c r="CK32" s="21" t="str">
        <f t="shared" si="5"/>
        <v/>
      </c>
      <c r="CL32" s="21" t="str">
        <f t="shared" si="5"/>
        <v/>
      </c>
      <c r="CM32" s="21" t="str">
        <f t="shared" si="5"/>
        <v/>
      </c>
      <c r="CN32" s="21" t="str">
        <f t="shared" si="5"/>
        <v/>
      </c>
      <c r="CO32" s="21" t="str">
        <f t="shared" si="5"/>
        <v/>
      </c>
    </row>
    <row r="33" spans="1:93" s="5" customFormat="1" ht="16.5" customHeight="1" x14ac:dyDescent="0.3">
      <c r="A33" s="21">
        <v>31040031</v>
      </c>
      <c r="B33" s="21" t="s">
        <v>86</v>
      </c>
      <c r="C33" s="21"/>
      <c r="D33" s="21">
        <f>D32+1</f>
        <v>7</v>
      </c>
      <c r="E33" s="21" t="s">
        <v>109</v>
      </c>
      <c r="F33" s="21">
        <v>7</v>
      </c>
      <c r="G33" s="21" t="s">
        <v>110</v>
      </c>
      <c r="H33" s="21">
        <f>VLOOKUP($L33,怪物模板!$A:$N,MATCH(角色!H$1,模板表头,0),0)</f>
        <v>2</v>
      </c>
      <c r="I33" s="28" t="str">
        <f>VLOOKUP($L33,怪物模板!$A:$N,MATCH(角色!I$1,模板表头,0),0)</f>
        <v>phy</v>
      </c>
      <c r="J33" s="22"/>
      <c r="K33" s="21"/>
      <c r="L33" s="21" t="s">
        <v>86</v>
      </c>
      <c r="M33" s="28" t="str">
        <f>VLOOKUP($L33,怪物模板!$A:$N,MATCH(角色!M$1,模板表头,0),0)</f>
        <v>无对应英雄</v>
      </c>
      <c r="N33" s="28" t="str">
        <f>VLOOKUP($L33,怪物模板!$A:$N,MATCH(角色!N$1,模板表头,0),0)</f>
        <v>新增突袭小招，大招改为引导</v>
      </c>
      <c r="O33" s="21" t="str">
        <f>VLOOKUP($L33,怪物模板!$A:$N,MATCH(角色!O$1,模板表头,0),0)</f>
        <v>male</v>
      </c>
      <c r="P33" s="22">
        <v>3</v>
      </c>
      <c r="Q33" s="21">
        <v>3</v>
      </c>
      <c r="R33" s="21">
        <f>VLOOKUP(P33,辅助表!$A$2:$B$10,2,FALSE)</f>
        <v>2</v>
      </c>
      <c r="S33" s="28" t="str">
        <f>VLOOKUP($L33,怪物模板!$A:$N,MATCH(角色!S$1,模板表头,0),0)</f>
        <v>horde</v>
      </c>
      <c r="T33" s="21" t="s">
        <v>85</v>
      </c>
      <c r="U33" s="21"/>
      <c r="V33" s="21"/>
      <c r="W33" s="21"/>
      <c r="X33" s="21"/>
      <c r="Y33" s="21"/>
      <c r="Z33" s="21"/>
      <c r="AA33" s="21"/>
      <c r="AB33" s="21">
        <v>4</v>
      </c>
      <c r="AC33" s="21">
        <v>6</v>
      </c>
      <c r="AD33" s="21"/>
      <c r="AE33" s="21">
        <f t="shared" si="0"/>
        <v>10</v>
      </c>
      <c r="AF33" s="21">
        <f t="shared" si="2"/>
        <v>25</v>
      </c>
      <c r="AG33" s="28" t="str">
        <f>VLOOKUP($L33,怪物模板!$A:$N,MATCH(角色!AG$1,模板表头,0),0)</f>
        <v>misc.5skills</v>
      </c>
      <c r="AH33" s="28">
        <f>VLOOKUP($L33,怪物模板!$A:$N,MATCH(角色!AH$1,模板表头,0),0)</f>
        <v>11980101</v>
      </c>
      <c r="AI33" s="28">
        <f>VLOOKUP($L33,怪物模板!$A:$N,MATCH(角色!AI$1,模板表头,0),0)</f>
        <v>11999536</v>
      </c>
      <c r="AJ33" s="28">
        <f>VLOOKUP($L33,怪物模板!$A:$N,MATCH(角色!AJ$1,模板表头,0),0)</f>
        <v>11999537</v>
      </c>
      <c r="AK33" s="28" t="str">
        <f>VLOOKUP($L33,怪物模板!$A:$N,MATCH(角色!AK$1,模板表头,0),0)</f>
        <v/>
      </c>
      <c r="AL33" s="28" t="str">
        <f>IF(VLOOKUP($L33,[1]怪物模板!$A:$N,MATCH([1]角色!AL$1,模板表头,0),0)=0,"",VLOOKUP($L33,[1]怪物模板!$A:$N,MATCH([1]角色!AL$1,模板表头,0),0))</f>
        <v/>
      </c>
      <c r="AM33" s="28" t="str">
        <f>VLOOKUP($L33,怪物模板!$A:$N,MATCH(角色!AM$1,模板表头,0),0)</f>
        <v>rogue</v>
      </c>
      <c r="AN33" s="21">
        <f t="shared" ref="AN33" si="15">IF(T33="monster",1,IF(T33="boss",1.3,IF(T33="entity",1,IF(T33="guard",1.5,1))))</f>
        <v>1</v>
      </c>
      <c r="AO33" s="21">
        <v>1</v>
      </c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2"/>
      <c r="BC33" s="22"/>
      <c r="BD33" s="22"/>
      <c r="BE33" s="22"/>
      <c r="BF33" s="22"/>
      <c r="BG33" s="22"/>
      <c r="BH33" s="22"/>
      <c r="BI33" s="22">
        <f t="shared" si="3"/>
        <v>10000</v>
      </c>
      <c r="BJ33" s="22">
        <f t="shared" si="4"/>
        <v>4000</v>
      </c>
      <c r="BK33" s="22">
        <f t="shared" si="4"/>
        <v>4000</v>
      </c>
      <c r="BL33" s="21"/>
      <c r="BM33" s="21"/>
      <c r="BN33" s="21"/>
      <c r="BO33" s="21"/>
      <c r="BP33" s="21"/>
      <c r="BQ33" s="21"/>
      <c r="BR33" s="21"/>
      <c r="BS33" s="21"/>
      <c r="BT33" s="21"/>
      <c r="BU33" s="23" t="str">
        <f t="shared" si="14"/>
        <v/>
      </c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 t="str">
        <f t="shared" si="5"/>
        <v/>
      </c>
      <c r="CH33" s="21" t="str">
        <f t="shared" si="5"/>
        <v/>
      </c>
      <c r="CI33" s="21" t="str">
        <f t="shared" si="5"/>
        <v/>
      </c>
      <c r="CJ33" s="21" t="str">
        <f t="shared" si="5"/>
        <v/>
      </c>
      <c r="CK33" s="21" t="str">
        <f t="shared" si="5"/>
        <v/>
      </c>
      <c r="CL33" s="21" t="str">
        <f t="shared" si="5"/>
        <v/>
      </c>
      <c r="CM33" s="21" t="str">
        <f t="shared" si="5"/>
        <v/>
      </c>
      <c r="CN33" s="21" t="str">
        <f t="shared" si="5"/>
        <v/>
      </c>
      <c r="CO33" s="21" t="str">
        <f t="shared" si="5"/>
        <v/>
      </c>
    </row>
    <row r="34" spans="1:93" s="5" customFormat="1" ht="16.5" customHeight="1" x14ac:dyDescent="0.3">
      <c r="A34" s="21">
        <v>31040032</v>
      </c>
      <c r="B34" s="21" t="s">
        <v>93</v>
      </c>
      <c r="C34" s="21"/>
      <c r="D34" s="21">
        <v>7</v>
      </c>
      <c r="E34" s="21" t="s">
        <v>109</v>
      </c>
      <c r="F34" s="21">
        <v>7</v>
      </c>
      <c r="G34" s="21" t="s">
        <v>110</v>
      </c>
      <c r="H34" s="21">
        <f>VLOOKUP($L34,怪物模板!$A:$N,MATCH(角色!H$1,模板表头,0),0)</f>
        <v>2</v>
      </c>
      <c r="I34" s="28" t="str">
        <f>VLOOKUP($L34,怪物模板!$A:$N,MATCH(角色!I$1,模板表头,0),0)</f>
        <v>phy</v>
      </c>
      <c r="J34" s="22"/>
      <c r="K34" s="21"/>
      <c r="L34" s="21" t="s">
        <v>93</v>
      </c>
      <c r="M34" s="28" t="str">
        <f>VLOOKUP($L34,怪物模板!$A:$N,MATCH(角色!M$1,模板表头,0),0)</f>
        <v>狂战士</v>
      </c>
      <c r="N34" s="28" t="str">
        <f>VLOOKUP($L34,怪物模板!$A:$N,MATCH(角色!N$1,模板表头,0),0)</f>
        <v>同英雄技能</v>
      </c>
      <c r="O34" s="21" t="str">
        <f>VLOOKUP($L34,怪物模板!$A:$N,MATCH(角色!O$1,模板表头,0),0)</f>
        <v>male</v>
      </c>
      <c r="P34" s="22">
        <v>5</v>
      </c>
      <c r="Q34" s="21">
        <v>3</v>
      </c>
      <c r="R34" s="21">
        <f>VLOOKUP(P34,辅助表!$A$2:$B$10,2,FALSE)</f>
        <v>3</v>
      </c>
      <c r="S34" s="28" t="str">
        <f>VLOOKUP($L34,怪物模板!$A:$N,MATCH(角色!S$1,模板表头,0),0)</f>
        <v>horde</v>
      </c>
      <c r="T34" s="21" t="s">
        <v>85</v>
      </c>
      <c r="U34" s="21"/>
      <c r="V34" s="21"/>
      <c r="W34" s="21"/>
      <c r="X34" s="21"/>
      <c r="Y34" s="21"/>
      <c r="Z34" s="21"/>
      <c r="AA34" s="21"/>
      <c r="AB34" s="21">
        <v>4</v>
      </c>
      <c r="AC34" s="21">
        <v>6</v>
      </c>
      <c r="AD34" s="21"/>
      <c r="AE34" s="21">
        <f t="shared" si="0"/>
        <v>10</v>
      </c>
      <c r="AF34" s="21">
        <f t="shared" si="2"/>
        <v>25</v>
      </c>
      <c r="AG34" s="28" t="str">
        <f>VLOOKUP($L34,怪物模板!$A:$N,MATCH(角色!AG$1,模板表头,0),0)</f>
        <v>misc.5skills_target_is_valid</v>
      </c>
      <c r="AH34" s="28">
        <f>VLOOKUP($L34,怪物模板!$A:$N,MATCH(角色!AH$1,模板表头,0),0)</f>
        <v>11970101</v>
      </c>
      <c r="AI34" s="28">
        <f>VLOOKUP($L34,怪物模板!$A:$N,MATCH(角色!AI$1,模板表头,0),0)</f>
        <v>11970102</v>
      </c>
      <c r="AJ34" s="28" t="str">
        <f>VLOOKUP($L34,怪物模板!$A:$N,MATCH(角色!AJ$1,模板表头,0),0)</f>
        <v/>
      </c>
      <c r="AK34" s="28" t="str">
        <f>VLOOKUP($L34,怪物模板!$A:$N,MATCH(角色!AK$1,模板表头,0),0)</f>
        <v/>
      </c>
      <c r="AL34" s="28" t="str">
        <f>IF(VLOOKUP($L34,[1]怪物模板!$A:$N,MATCH([1]角色!AL$1,模板表头,0),0)=0,"",VLOOKUP($L34,[1]怪物模板!$A:$N,MATCH([1]角色!AL$1,模板表头,0),0))</f>
        <v/>
      </c>
      <c r="AM34" s="28" t="str">
        <f>VLOOKUP($L34,怪物模板!$A:$N,MATCH(角色!AM$1,模板表头,0),0)</f>
        <v>berserk_npc</v>
      </c>
      <c r="AN34" s="21">
        <f t="shared" si="6"/>
        <v>1</v>
      </c>
      <c r="AO34" s="21">
        <v>1</v>
      </c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2"/>
      <c r="BC34" s="22"/>
      <c r="BD34" s="22"/>
      <c r="BE34" s="22"/>
      <c r="BF34" s="22"/>
      <c r="BG34" s="22"/>
      <c r="BH34" s="22"/>
      <c r="BI34" s="22">
        <f t="shared" si="3"/>
        <v>10000</v>
      </c>
      <c r="BJ34" s="22">
        <f t="shared" si="4"/>
        <v>4000</v>
      </c>
      <c r="BK34" s="22">
        <f t="shared" si="4"/>
        <v>4000</v>
      </c>
      <c r="BL34" s="21"/>
      <c r="BM34" s="21"/>
      <c r="BN34" s="21"/>
      <c r="BO34" s="21"/>
      <c r="BP34" s="21"/>
      <c r="BQ34" s="21"/>
      <c r="BR34" s="21"/>
      <c r="BS34" s="21"/>
      <c r="BT34" s="21"/>
      <c r="BU34" s="23" t="str">
        <f t="shared" si="14"/>
        <v/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 t="str">
        <f t="shared" si="5"/>
        <v/>
      </c>
      <c r="CH34" s="21" t="str">
        <f t="shared" si="5"/>
        <v/>
      </c>
      <c r="CI34" s="21" t="str">
        <f t="shared" si="5"/>
        <v/>
      </c>
      <c r="CJ34" s="21" t="str">
        <f t="shared" si="5"/>
        <v/>
      </c>
      <c r="CK34" s="21" t="str">
        <f t="shared" si="5"/>
        <v/>
      </c>
      <c r="CL34" s="21" t="str">
        <f t="shared" si="5"/>
        <v/>
      </c>
      <c r="CM34" s="21" t="str">
        <f t="shared" si="5"/>
        <v/>
      </c>
      <c r="CN34" s="21" t="str">
        <f t="shared" si="5"/>
        <v/>
      </c>
      <c r="CO34" s="21" t="str">
        <f t="shared" si="5"/>
        <v/>
      </c>
    </row>
    <row r="35" spans="1:93" s="5" customFormat="1" ht="16.5" customHeight="1" x14ac:dyDescent="0.3">
      <c r="A35" s="21">
        <v>31040033</v>
      </c>
      <c r="B35" s="21" t="s">
        <v>93</v>
      </c>
      <c r="C35" s="21"/>
      <c r="D35" s="21">
        <f t="shared" si="8"/>
        <v>7</v>
      </c>
      <c r="E35" s="21" t="s">
        <v>109</v>
      </c>
      <c r="F35" s="21">
        <v>7</v>
      </c>
      <c r="G35" s="21" t="s">
        <v>110</v>
      </c>
      <c r="H35" s="21">
        <f>VLOOKUP($L35,怪物模板!$A:$N,MATCH(角色!H$1,模板表头,0),0)</f>
        <v>2</v>
      </c>
      <c r="I35" s="28" t="str">
        <f>VLOOKUP($L35,怪物模板!$A:$N,MATCH(角色!I$1,模板表头,0),0)</f>
        <v>phy</v>
      </c>
      <c r="J35" s="22"/>
      <c r="K35" s="21"/>
      <c r="L35" s="21" t="s">
        <v>93</v>
      </c>
      <c r="M35" s="28" t="str">
        <f>VLOOKUP($L35,怪物模板!$A:$N,MATCH(角色!M$1,模板表头,0),0)</f>
        <v>狂战士</v>
      </c>
      <c r="N35" s="28" t="str">
        <f>VLOOKUP($L35,怪物模板!$A:$N,MATCH(角色!N$1,模板表头,0),0)</f>
        <v>同英雄技能</v>
      </c>
      <c r="O35" s="21" t="str">
        <f>VLOOKUP($L35,怪物模板!$A:$N,MATCH(角色!O$1,模板表头,0),0)</f>
        <v>male</v>
      </c>
      <c r="P35" s="22">
        <v>5</v>
      </c>
      <c r="Q35" s="21">
        <v>2</v>
      </c>
      <c r="R35" s="21">
        <f>VLOOKUP(P35,辅助表!$A$2:$B$10,2,FALSE)</f>
        <v>3</v>
      </c>
      <c r="S35" s="28" t="str">
        <f>VLOOKUP($L35,怪物模板!$A:$N,MATCH(角色!S$1,模板表头,0),0)</f>
        <v>horde</v>
      </c>
      <c r="T35" s="21" t="s">
        <v>85</v>
      </c>
      <c r="U35" s="21"/>
      <c r="V35" s="21"/>
      <c r="W35" s="21"/>
      <c r="X35" s="21"/>
      <c r="Y35" s="21"/>
      <c r="Z35" s="21"/>
      <c r="AA35" s="21"/>
      <c r="AB35" s="21">
        <v>4</v>
      </c>
      <c r="AC35" s="21">
        <v>6</v>
      </c>
      <c r="AD35" s="21"/>
      <c r="AE35" s="21">
        <f t="shared" si="0"/>
        <v>10</v>
      </c>
      <c r="AF35" s="21">
        <f t="shared" si="2"/>
        <v>25</v>
      </c>
      <c r="AG35" s="28" t="str">
        <f>VLOOKUP($L35,怪物模板!$A:$N,MATCH(角色!AG$1,模板表头,0),0)</f>
        <v>misc.5skills_target_is_valid</v>
      </c>
      <c r="AH35" s="28">
        <f>VLOOKUP($L35,怪物模板!$A:$N,MATCH(角色!AH$1,模板表头,0),0)</f>
        <v>11970101</v>
      </c>
      <c r="AI35" s="28">
        <f>VLOOKUP($L35,怪物模板!$A:$N,MATCH(角色!AI$1,模板表头,0),0)</f>
        <v>11970102</v>
      </c>
      <c r="AJ35" s="28" t="str">
        <f>VLOOKUP($L35,怪物模板!$A:$N,MATCH(角色!AJ$1,模板表头,0),0)</f>
        <v/>
      </c>
      <c r="AK35" s="28" t="str">
        <f>VLOOKUP($L35,怪物模板!$A:$N,MATCH(角色!AK$1,模板表头,0),0)</f>
        <v/>
      </c>
      <c r="AL35" s="28" t="str">
        <f>IF(VLOOKUP($L35,[1]怪物模板!$A:$N,MATCH([1]角色!AL$1,模板表头,0),0)=0,"",VLOOKUP($L35,[1]怪物模板!$A:$N,MATCH([1]角色!AL$1,模板表头,0),0))</f>
        <v/>
      </c>
      <c r="AM35" s="28" t="str">
        <f>VLOOKUP($L35,怪物模板!$A:$N,MATCH(角色!AM$1,模板表头,0),0)</f>
        <v>berserk_npc</v>
      </c>
      <c r="AN35" s="21">
        <f t="shared" si="6"/>
        <v>1</v>
      </c>
      <c r="AO35" s="21">
        <v>1</v>
      </c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2"/>
      <c r="BC35" s="22"/>
      <c r="BD35" s="22"/>
      <c r="BE35" s="22"/>
      <c r="BF35" s="22"/>
      <c r="BG35" s="22"/>
      <c r="BH35" s="22"/>
      <c r="BI35" s="22">
        <f t="shared" si="3"/>
        <v>10000</v>
      </c>
      <c r="BJ35" s="22">
        <f t="shared" si="4"/>
        <v>4000</v>
      </c>
      <c r="BK35" s="22">
        <f t="shared" si="4"/>
        <v>4000</v>
      </c>
      <c r="BL35" s="21"/>
      <c r="BM35" s="21"/>
      <c r="BN35" s="21"/>
      <c r="BO35" s="21"/>
      <c r="BP35" s="21"/>
      <c r="BQ35" s="21"/>
      <c r="BR35" s="21"/>
      <c r="BS35" s="21"/>
      <c r="BT35" s="21"/>
      <c r="BU35" s="23" t="str">
        <f t="shared" si="14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 t="str">
        <f t="shared" si="5"/>
        <v/>
      </c>
      <c r="CH35" s="21" t="str">
        <f t="shared" si="5"/>
        <v/>
      </c>
      <c r="CI35" s="21" t="str">
        <f t="shared" si="5"/>
        <v/>
      </c>
      <c r="CJ35" s="21" t="str">
        <f t="shared" si="5"/>
        <v/>
      </c>
      <c r="CK35" s="21" t="str">
        <f t="shared" si="5"/>
        <v/>
      </c>
      <c r="CL35" s="21" t="str">
        <f t="shared" si="5"/>
        <v/>
      </c>
      <c r="CM35" s="21" t="str">
        <f t="shared" si="5"/>
        <v/>
      </c>
      <c r="CN35" s="21" t="str">
        <f t="shared" si="5"/>
        <v/>
      </c>
      <c r="CO35" s="21" t="str">
        <f t="shared" si="5"/>
        <v/>
      </c>
    </row>
    <row r="36" spans="1:93" s="5" customFormat="1" ht="16.5" customHeight="1" thickBot="1" x14ac:dyDescent="0.35">
      <c r="A36" s="21">
        <v>31040034</v>
      </c>
      <c r="B36" s="21" t="s">
        <v>98</v>
      </c>
      <c r="C36" s="21"/>
      <c r="D36" s="21">
        <f t="shared" si="8"/>
        <v>7</v>
      </c>
      <c r="E36" s="21" t="s">
        <v>109</v>
      </c>
      <c r="F36" s="21">
        <v>7</v>
      </c>
      <c r="G36" s="21" t="s">
        <v>110</v>
      </c>
      <c r="H36" s="21">
        <f>VLOOKUP($L36,怪物模板!$A:$N,MATCH(角色!H$1,模板表头,0),0)</f>
        <v>4</v>
      </c>
      <c r="I36" s="28" t="str">
        <f>VLOOKUP($L36,怪物模板!$A:$N,MATCH(角色!I$1,模板表头,0),0)</f>
        <v>mag</v>
      </c>
      <c r="J36" s="22"/>
      <c r="K36" s="21"/>
      <c r="L36" s="21" t="s">
        <v>98</v>
      </c>
      <c r="M36" s="28" t="str">
        <f>VLOOKUP($L36,怪物模板!$A:$N,MATCH(角色!M$1,模板表头,0),0)</f>
        <v>无对应英雄</v>
      </c>
      <c r="N36" s="28" t="str">
        <f>VLOOKUP($L36,怪物模板!$A:$N,MATCH(角色!N$1,模板表头,0),0)</f>
        <v>统一模板</v>
      </c>
      <c r="O36" s="21" t="str">
        <f>VLOOKUP($L36,怪物模板!$A:$N,MATCH(角色!O$1,模板表头,0),0)</f>
        <v>female</v>
      </c>
      <c r="P36" s="22">
        <v>4</v>
      </c>
      <c r="Q36" s="21">
        <v>3</v>
      </c>
      <c r="R36" s="21">
        <v>3</v>
      </c>
      <c r="S36" s="28" t="str">
        <f>VLOOKUP($L36,怪物模板!$A:$N,MATCH(角色!S$1,模板表头,0),0)</f>
        <v>chaos</v>
      </c>
      <c r="T36" s="21" t="s">
        <v>199</v>
      </c>
      <c r="U36" s="21"/>
      <c r="V36" s="21"/>
      <c r="W36" s="21"/>
      <c r="X36" s="21"/>
      <c r="Y36" s="21"/>
      <c r="Z36" s="21"/>
      <c r="AA36" s="21"/>
      <c r="AB36" s="21">
        <v>4</v>
      </c>
      <c r="AC36" s="21">
        <v>6</v>
      </c>
      <c r="AD36" s="21"/>
      <c r="AE36" s="21">
        <f t="shared" si="0"/>
        <v>10</v>
      </c>
      <c r="AF36" s="21">
        <f t="shared" si="2"/>
        <v>25</v>
      </c>
      <c r="AG36" s="28" t="str">
        <f>VLOOKUP($L36,怪物模板!$A:$N,MATCH(角色!AG$1,模板表头,0),0)</f>
        <v>misc.5skills_friendly_ratio</v>
      </c>
      <c r="AH36" s="28">
        <f>VLOOKUP($L36,怪物模板!$A:$N,MATCH(角色!AH$1,模板表头,0),0)</f>
        <v>11670201</v>
      </c>
      <c r="AI36" s="28">
        <f>VLOOKUP($L36,怪物模板!$A:$N,MATCH(角色!AI$1,模板表头,0),0)</f>
        <v>11670202</v>
      </c>
      <c r="AJ36" s="28">
        <f>VLOOKUP($L36,怪物模板!$A:$N,MATCH(角色!AJ$1,模板表头,0),0)</f>
        <v>11670203</v>
      </c>
      <c r="AK36" s="28" t="str">
        <f>VLOOKUP($L36,怪物模板!$A:$N,MATCH(角色!AK$1,模板表头,0),0)</f>
        <v/>
      </c>
      <c r="AL36" s="28" t="str">
        <f>IF(VLOOKUP($L36,[1]怪物模板!$A:$N,MATCH([1]角色!AL$1,模板表头,0),0)=0,"",VLOOKUP($L36,[1]怪物模板!$A:$N,MATCH([1]角色!AL$1,模板表头,0),0))</f>
        <v/>
      </c>
      <c r="AM36" s="28" t="str">
        <f>VLOOKUP($L36,怪物模板!$A:$N,MATCH(角色!AM$1,模板表头,0),0)</f>
        <v>scarlet_priest</v>
      </c>
      <c r="AN36" s="21">
        <v>1</v>
      </c>
      <c r="AO36" s="21">
        <v>1</v>
      </c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2"/>
      <c r="BC36" s="22"/>
      <c r="BD36" s="22"/>
      <c r="BE36" s="22"/>
      <c r="BF36" s="22"/>
      <c r="BG36" s="22"/>
      <c r="BH36" s="22"/>
      <c r="BI36" s="22">
        <f t="shared" si="3"/>
        <v>10000</v>
      </c>
      <c r="BJ36" s="22">
        <f t="shared" si="4"/>
        <v>4000</v>
      </c>
      <c r="BK36" s="22">
        <f t="shared" si="4"/>
        <v>4000</v>
      </c>
      <c r="BL36" s="21"/>
      <c r="BM36" s="21"/>
      <c r="BN36" s="21"/>
      <c r="BO36" s="21"/>
      <c r="BP36" s="21"/>
      <c r="BQ36" s="21"/>
      <c r="BR36" s="21"/>
      <c r="BS36" s="21"/>
      <c r="BT36" s="21"/>
      <c r="BU36" s="23" t="s">
        <v>200</v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 t="s">
        <v>200</v>
      </c>
      <c r="CH36" s="21" t="s">
        <v>200</v>
      </c>
      <c r="CI36" s="21" t="s">
        <v>200</v>
      </c>
      <c r="CJ36" s="21" t="s">
        <v>200</v>
      </c>
      <c r="CK36" s="21" t="s">
        <v>200</v>
      </c>
      <c r="CL36" s="21" t="s">
        <v>200</v>
      </c>
      <c r="CM36" s="21" t="s">
        <v>200</v>
      </c>
      <c r="CN36" s="21" t="s">
        <v>200</v>
      </c>
      <c r="CO36" s="21" t="s">
        <v>200</v>
      </c>
    </row>
    <row r="37" spans="1:93" s="6" customFormat="1" ht="16.5" customHeight="1" thickBot="1" x14ac:dyDescent="0.35">
      <c r="A37" s="21">
        <v>31040035</v>
      </c>
      <c r="B37" s="24" t="s">
        <v>246</v>
      </c>
      <c r="C37" s="21"/>
      <c r="D37" s="21">
        <f t="shared" si="8"/>
        <v>7</v>
      </c>
      <c r="E37" s="21" t="s">
        <v>109</v>
      </c>
      <c r="F37" s="21">
        <v>7</v>
      </c>
      <c r="G37" s="21" t="s">
        <v>111</v>
      </c>
      <c r="H37" s="21">
        <f>VLOOKUP($L37,怪物模板!$A:$N,MATCH(角色!H$1,模板表头,0),0)</f>
        <v>3</v>
      </c>
      <c r="I37" s="28" t="str">
        <f>VLOOKUP($L37,怪物模板!$A:$N,MATCH(角色!I$1,模板表头,0),0)</f>
        <v>mag</v>
      </c>
      <c r="J37" s="21"/>
      <c r="K37" s="21"/>
      <c r="L37" s="21" t="s">
        <v>278</v>
      </c>
      <c r="M37" s="28" t="str">
        <f>VLOOKUP($L37,怪物模板!$A:$N,MATCH(角色!M$1,模板表头,0),0)</f>
        <v>无对应英雄</v>
      </c>
      <c r="N37" s="28" t="str">
        <f>VLOOKUP($L37,怪物模板!$A:$N,MATCH(角色!N$1,模板表头,0),0)</f>
        <v>统一BOSS模板</v>
      </c>
      <c r="O37" s="21" t="str">
        <f>VLOOKUP($L37,怪物模板!$A:$N,MATCH(角色!O$1,模板表头,0),0)</f>
        <v>male</v>
      </c>
      <c r="P37" s="21">
        <v>4</v>
      </c>
      <c r="Q37" s="21">
        <v>3</v>
      </c>
      <c r="R37" s="21">
        <f>VLOOKUP(P37,[2]辅助表!$A$2:$B$10,2,FALSE)</f>
        <v>3</v>
      </c>
      <c r="S37" s="28" t="str">
        <f>VLOOKUP($L37,怪物模板!$A:$N,MATCH(角色!S$1,模板表头,0),0)</f>
        <v>alliance</v>
      </c>
      <c r="T37" s="21" t="s">
        <v>199</v>
      </c>
      <c r="U37" s="21"/>
      <c r="V37" s="21"/>
      <c r="W37" s="21"/>
      <c r="X37" s="21"/>
      <c r="Y37" s="21"/>
      <c r="Z37" s="21"/>
      <c r="AA37" s="21"/>
      <c r="AB37" s="21">
        <v>4</v>
      </c>
      <c r="AC37" s="21">
        <v>6</v>
      </c>
      <c r="AD37" s="21"/>
      <c r="AE37" s="21">
        <f t="shared" si="0"/>
        <v>40</v>
      </c>
      <c r="AF37" s="21">
        <f t="shared" si="2"/>
        <v>100</v>
      </c>
      <c r="AG37" s="28" t="str">
        <f>VLOOKUP($L37,怪物模板!$A:$N,MATCH(角色!AG$1,模板表头,0),0)</f>
        <v>misc.5skills</v>
      </c>
      <c r="AH37" s="28">
        <f>VLOOKUP($L37,怪物模板!$A:$N,MATCH(角色!AH$1,模板表头,0),0)</f>
        <v>11960401</v>
      </c>
      <c r="AI37" s="28">
        <f>VLOOKUP($L37,怪物模板!$A:$N,MATCH(角色!AI$1,模板表头,0),0)</f>
        <v>11960403</v>
      </c>
      <c r="AJ37" s="28">
        <f>VLOOKUP($L37,怪物模板!$A:$N,MATCH(角色!AJ$1,模板表头,0),0)</f>
        <v>11999509</v>
      </c>
      <c r="AK37" s="28">
        <f>VLOOKUP($L37,怪物模板!$A:$N,MATCH(角色!AK$1,模板表头,0),0)</f>
        <v>11999527</v>
      </c>
      <c r="AL37" s="28" t="str">
        <f>IF(VLOOKUP($L37,[1]怪物模板!$A:$N,MATCH([1]角色!AL$1,模板表头,0),0)=0,"",VLOOKUP($L37,[1]怪物模板!$A:$N,MATCH([1]角色!AL$1,模板表头,0),0))</f>
        <v/>
      </c>
      <c r="AM37" s="28" t="str">
        <f>VLOOKUP($L37,怪物模板!$A:$N,MATCH(角色!AM$1,模板表头,0),0)</f>
        <v>mekkatorque_boss</v>
      </c>
      <c r="AN37" s="21">
        <v>1.2</v>
      </c>
      <c r="AO37" s="21">
        <v>1</v>
      </c>
      <c r="AP37" s="21"/>
      <c r="AQ37" s="21"/>
      <c r="AR37" s="21"/>
      <c r="AS37" s="21"/>
      <c r="AT37" s="25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2">
        <f t="shared" si="3"/>
        <v>10000</v>
      </c>
      <c r="BJ37" s="22">
        <f t="shared" si="4"/>
        <v>4000</v>
      </c>
      <c r="BK37" s="22">
        <f t="shared" si="4"/>
        <v>4000</v>
      </c>
      <c r="BL37" s="21"/>
      <c r="BM37" s="21"/>
      <c r="BN37" s="21"/>
      <c r="BO37" s="21"/>
      <c r="BP37" s="21"/>
      <c r="BQ37" s="21"/>
      <c r="BR37" s="21"/>
      <c r="BS37" s="21"/>
      <c r="BT37" s="21"/>
      <c r="BU37" s="23" t="str">
        <f>IF(OR(B37="骷髅战士",B37="骷髅法师"),-0.9,"")</f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 t="str">
        <f t="shared" si="5"/>
        <v/>
      </c>
      <c r="CH37" s="21" t="str">
        <f t="shared" si="5"/>
        <v/>
      </c>
      <c r="CI37" s="21" t="str">
        <f t="shared" si="5"/>
        <v/>
      </c>
      <c r="CJ37" s="21" t="str">
        <f t="shared" si="5"/>
        <v/>
      </c>
      <c r="CK37" s="21" t="str">
        <f t="shared" si="5"/>
        <v/>
      </c>
      <c r="CL37" s="21" t="str">
        <f t="shared" si="5"/>
        <v/>
      </c>
      <c r="CM37" s="21" t="str">
        <f t="shared" si="5"/>
        <v/>
      </c>
      <c r="CN37" s="21" t="str">
        <f t="shared" si="5"/>
        <v/>
      </c>
      <c r="CO37" s="21" t="str">
        <f t="shared" si="5"/>
        <v/>
      </c>
    </row>
    <row r="38" spans="1:93" s="12" customFormat="1" x14ac:dyDescent="0.3">
      <c r="A38" s="21">
        <v>31040036</v>
      </c>
      <c r="B38" s="21" t="s">
        <v>243</v>
      </c>
      <c r="C38" s="21" t="s">
        <v>241</v>
      </c>
      <c r="D38" s="21">
        <f t="shared" si="8"/>
        <v>8</v>
      </c>
      <c r="E38" s="21" t="s">
        <v>109</v>
      </c>
      <c r="F38" s="21">
        <v>8</v>
      </c>
      <c r="G38" s="21" t="s">
        <v>111</v>
      </c>
      <c r="H38" s="21">
        <f>VLOOKUP($L38,怪物模板!$A:$N,MATCH(角色!H$1,模板表头,0),0)</f>
        <v>2</v>
      </c>
      <c r="I38" s="28" t="str">
        <f>VLOOKUP($L38,怪物模板!$A:$N,MATCH(角色!I$1,模板表头,0),0)</f>
        <v>phy</v>
      </c>
      <c r="J38" s="22"/>
      <c r="K38" s="21" t="s">
        <v>242</v>
      </c>
      <c r="L38" s="21" t="s">
        <v>97</v>
      </c>
      <c r="M38" s="28" t="str">
        <f>VLOOKUP($L38,怪物模板!$A:$N,MATCH(角色!M$1,模板表头,0),0)</f>
        <v>无对应英雄</v>
      </c>
      <c r="N38" s="28" t="str">
        <f>VLOOKUP($L38,怪物模板!$A:$N,MATCH(角色!N$1,模板表头,0),0)</f>
        <v>统一模板</v>
      </c>
      <c r="O38" s="21" t="str">
        <f>VLOOKUP($L38,怪物模板!$A:$N,MATCH(角色!O$1,模板表头,0),0)</f>
        <v>male</v>
      </c>
      <c r="P38" s="21">
        <v>5</v>
      </c>
      <c r="Q38" s="21">
        <v>3</v>
      </c>
      <c r="R38" s="21">
        <f>VLOOKUP(P38,[3]辅助表!$A$2:$B$10,2,FALSE)</f>
        <v>3</v>
      </c>
      <c r="S38" s="28" t="str">
        <f>VLOOKUP($L38,怪物模板!$A:$N,MATCH(角色!S$1,模板表头,0),0)</f>
        <v>chaos</v>
      </c>
      <c r="T38" s="21" t="s">
        <v>199</v>
      </c>
      <c r="U38" s="21"/>
      <c r="V38" s="21"/>
      <c r="W38" s="21"/>
      <c r="X38" s="21"/>
      <c r="Y38" s="21"/>
      <c r="Z38" s="21"/>
      <c r="AA38" s="21"/>
      <c r="AB38" s="21">
        <v>4</v>
      </c>
      <c r="AC38" s="21">
        <v>6</v>
      </c>
      <c r="AD38" s="21"/>
      <c r="AE38" s="21">
        <f t="shared" si="0"/>
        <v>40</v>
      </c>
      <c r="AF38" s="21">
        <f t="shared" si="2"/>
        <v>100</v>
      </c>
      <c r="AG38" s="28" t="str">
        <f>VLOOKUP($L38,怪物模板!$A:$N,MATCH(角色!AG$1,模板表头,0),0)</f>
        <v>misc.5skills</v>
      </c>
      <c r="AH38" s="28">
        <f>VLOOKUP($L38,怪物模板!$A:$N,MATCH(角色!AH$1,模板表头,0),0)</f>
        <v>11980601</v>
      </c>
      <c r="AI38" s="28">
        <f>VLOOKUP($L38,怪物模板!$A:$N,MATCH(角色!AI$1,模板表头,0),0)</f>
        <v>11999526</v>
      </c>
      <c r="AJ38" s="28" t="str">
        <f>VLOOKUP($L38,怪物模板!$A:$N,MATCH(角色!AJ$1,模板表头,0),0)</f>
        <v/>
      </c>
      <c r="AK38" s="28" t="str">
        <f>VLOOKUP($L38,怪物模板!$A:$N,MATCH(角色!AK$1,模板表头,0),0)</f>
        <v/>
      </c>
      <c r="AL38" s="28" t="str">
        <f>IF(VLOOKUP($L38,[1]怪物模板!$A:$N,MATCH([1]角色!AL$1,模板表头,0),0)=0,"",VLOOKUP($L38,[1]怪物模板!$A:$N,MATCH([1]角色!AL$1,模板表头,0),0))</f>
        <v/>
      </c>
      <c r="AM38" s="28" t="str">
        <f>VLOOKUP($L38,怪物模板!$A:$N,MATCH(角色!AM$1,模板表头,0),0)</f>
        <v>scarlet_crusade_boss</v>
      </c>
      <c r="AN38" s="21">
        <v>1.2</v>
      </c>
      <c r="AO38" s="21">
        <v>1</v>
      </c>
      <c r="AP38" s="21"/>
      <c r="AQ38" s="21"/>
      <c r="AR38" s="21"/>
      <c r="AS38" s="21"/>
      <c r="AT38" s="21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2">
        <f t="shared" si="3"/>
        <v>10000</v>
      </c>
      <c r="BJ38" s="22">
        <f t="shared" si="4"/>
        <v>4000</v>
      </c>
      <c r="BK38" s="22">
        <f t="shared" si="4"/>
        <v>4000</v>
      </c>
      <c r="BL38" s="23"/>
      <c r="BM38" s="23"/>
      <c r="BN38" s="23"/>
      <c r="BO38" s="23"/>
      <c r="BP38" s="23"/>
      <c r="BQ38" s="23"/>
      <c r="BR38" s="23"/>
      <c r="BS38" s="23"/>
      <c r="BT38" s="23"/>
      <c r="BU38" s="23" t="str">
        <f>IF(OR(B38="骷髅战士",B38="骷髅法师"),-0.9,"")</f>
        <v/>
      </c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1" t="str">
        <f t="shared" si="5"/>
        <v/>
      </c>
      <c r="CH38" s="21" t="str">
        <f t="shared" si="5"/>
        <v/>
      </c>
      <c r="CI38" s="21" t="str">
        <f t="shared" si="5"/>
        <v/>
      </c>
      <c r="CJ38" s="21" t="str">
        <f t="shared" si="5"/>
        <v/>
      </c>
      <c r="CK38" s="21" t="str">
        <f t="shared" si="5"/>
        <v/>
      </c>
      <c r="CL38" s="21" t="str">
        <f t="shared" si="5"/>
        <v/>
      </c>
      <c r="CM38" s="21" t="str">
        <f t="shared" si="5"/>
        <v/>
      </c>
      <c r="CN38" s="21" t="str">
        <f t="shared" si="5"/>
        <v/>
      </c>
      <c r="CO38" s="21" t="str">
        <f t="shared" si="5"/>
        <v/>
      </c>
    </row>
    <row r="39" spans="1:93" s="3" customFormat="1" ht="16.5" customHeight="1" x14ac:dyDescent="0.3">
      <c r="A39" s="21">
        <v>31040037</v>
      </c>
      <c r="B39" s="21" t="s">
        <v>86</v>
      </c>
      <c r="C39" s="21"/>
      <c r="D39" s="21">
        <f t="shared" si="8"/>
        <v>8</v>
      </c>
      <c r="E39" s="21" t="s">
        <v>109</v>
      </c>
      <c r="F39" s="21">
        <v>8</v>
      </c>
      <c r="G39" s="21" t="s">
        <v>111</v>
      </c>
      <c r="H39" s="21">
        <f>VLOOKUP($L39,怪物模板!$A:$N,MATCH(角色!H$1,模板表头,0),0)</f>
        <v>2</v>
      </c>
      <c r="I39" s="28" t="str">
        <f>VLOOKUP($L39,怪物模板!$A:$N,MATCH(角色!I$1,模板表头,0),0)</f>
        <v>phy</v>
      </c>
      <c r="J39" s="22"/>
      <c r="K39" s="21"/>
      <c r="L39" s="21" t="s">
        <v>86</v>
      </c>
      <c r="M39" s="28" t="str">
        <f>VLOOKUP($L39,怪物模板!$A:$N,MATCH(角色!M$1,模板表头,0),0)</f>
        <v>无对应英雄</v>
      </c>
      <c r="N39" s="28" t="str">
        <f>VLOOKUP($L39,怪物模板!$A:$N,MATCH(角色!N$1,模板表头,0),0)</f>
        <v>新增突袭小招，大招改为引导</v>
      </c>
      <c r="O39" s="21" t="str">
        <f>VLOOKUP($L39,怪物模板!$A:$N,MATCH(角色!O$1,模板表头,0),0)</f>
        <v>male</v>
      </c>
      <c r="P39" s="22">
        <v>3</v>
      </c>
      <c r="Q39" s="21">
        <v>2</v>
      </c>
      <c r="R39" s="21">
        <v>2</v>
      </c>
      <c r="S39" s="28" t="str">
        <f>VLOOKUP($L39,怪物模板!$A:$N,MATCH(角色!S$1,模板表头,0),0)</f>
        <v>horde</v>
      </c>
      <c r="T39" s="21" t="s">
        <v>199</v>
      </c>
      <c r="U39" s="21"/>
      <c r="V39" s="21"/>
      <c r="W39" s="21"/>
      <c r="X39" s="21"/>
      <c r="Y39" s="21"/>
      <c r="Z39" s="21"/>
      <c r="AA39" s="21"/>
      <c r="AB39" s="21">
        <v>4</v>
      </c>
      <c r="AC39" s="21">
        <v>6</v>
      </c>
      <c r="AD39" s="21"/>
      <c r="AE39" s="21">
        <f t="shared" si="0"/>
        <v>40</v>
      </c>
      <c r="AF39" s="21">
        <f t="shared" si="2"/>
        <v>100</v>
      </c>
      <c r="AG39" s="28" t="str">
        <f>VLOOKUP($L39,怪物模板!$A:$N,MATCH(角色!AG$1,模板表头,0),0)</f>
        <v>misc.5skills</v>
      </c>
      <c r="AH39" s="28">
        <f>VLOOKUP($L39,怪物模板!$A:$N,MATCH(角色!AH$1,模板表头,0),0)</f>
        <v>11980101</v>
      </c>
      <c r="AI39" s="28">
        <f>VLOOKUP($L39,怪物模板!$A:$N,MATCH(角色!AI$1,模板表头,0),0)</f>
        <v>11999536</v>
      </c>
      <c r="AJ39" s="28">
        <f>VLOOKUP($L39,怪物模板!$A:$N,MATCH(角色!AJ$1,模板表头,0),0)</f>
        <v>11999537</v>
      </c>
      <c r="AK39" s="28" t="str">
        <f>VLOOKUP($L39,怪物模板!$A:$N,MATCH(角色!AK$1,模板表头,0),0)</f>
        <v/>
      </c>
      <c r="AL39" s="28" t="str">
        <f>IF(VLOOKUP($L39,[1]怪物模板!$A:$N,MATCH([1]角色!AL$1,模板表头,0),0)=0,"",VLOOKUP($L39,[1]怪物模板!$A:$N,MATCH([1]角色!AL$1,模板表头,0),0))</f>
        <v/>
      </c>
      <c r="AM39" s="28" t="str">
        <f>VLOOKUP($L39,怪物模板!$A:$N,MATCH(角色!AM$1,模板表头,0),0)</f>
        <v>rogue</v>
      </c>
      <c r="AN39" s="21">
        <v>1</v>
      </c>
      <c r="AO39" s="21">
        <v>1</v>
      </c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2"/>
      <c r="BC39" s="22"/>
      <c r="BD39" s="22"/>
      <c r="BE39" s="22"/>
      <c r="BF39" s="22"/>
      <c r="BG39" s="22"/>
      <c r="BH39" s="22"/>
      <c r="BI39" s="22">
        <f t="shared" si="3"/>
        <v>10000</v>
      </c>
      <c r="BJ39" s="22">
        <f t="shared" si="4"/>
        <v>4000</v>
      </c>
      <c r="BK39" s="22">
        <f t="shared" si="4"/>
        <v>4000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3" t="s">
        <v>200</v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 t="s">
        <v>200</v>
      </c>
      <c r="CH39" s="21" t="s">
        <v>200</v>
      </c>
      <c r="CI39" s="21" t="s">
        <v>200</v>
      </c>
      <c r="CJ39" s="21" t="s">
        <v>200</v>
      </c>
      <c r="CK39" s="21" t="s">
        <v>200</v>
      </c>
      <c r="CL39" s="21" t="s">
        <v>200</v>
      </c>
      <c r="CM39" s="21" t="s">
        <v>200</v>
      </c>
      <c r="CN39" s="21" t="s">
        <v>200</v>
      </c>
      <c r="CO39" s="21" t="s">
        <v>200</v>
      </c>
    </row>
    <row r="40" spans="1:93" s="3" customFormat="1" ht="16.5" customHeight="1" x14ac:dyDescent="0.3">
      <c r="A40" s="21">
        <v>31040038</v>
      </c>
      <c r="B40" s="21" t="s">
        <v>86</v>
      </c>
      <c r="C40" s="21"/>
      <c r="D40" s="21">
        <f t="shared" si="8"/>
        <v>8</v>
      </c>
      <c r="E40" s="21" t="s">
        <v>109</v>
      </c>
      <c r="F40" s="21">
        <v>8</v>
      </c>
      <c r="G40" s="21" t="s">
        <v>110</v>
      </c>
      <c r="H40" s="21">
        <f>VLOOKUP($L40,怪物模板!$A:$N,MATCH(角色!H$1,模板表头,0),0)</f>
        <v>2</v>
      </c>
      <c r="I40" s="28" t="str">
        <f>VLOOKUP($L40,怪物模板!$A:$N,MATCH(角色!I$1,模板表头,0),0)</f>
        <v>phy</v>
      </c>
      <c r="J40" s="22"/>
      <c r="K40" s="21"/>
      <c r="L40" s="21" t="s">
        <v>86</v>
      </c>
      <c r="M40" s="28" t="str">
        <f>VLOOKUP($L40,怪物模板!$A:$N,MATCH(角色!M$1,模板表头,0),0)</f>
        <v>无对应英雄</v>
      </c>
      <c r="N40" s="28" t="str">
        <f>VLOOKUP($L40,怪物模板!$A:$N,MATCH(角色!N$1,模板表头,0),0)</f>
        <v>新增突袭小招，大招改为引导</v>
      </c>
      <c r="O40" s="21" t="str">
        <f>VLOOKUP($L40,怪物模板!$A:$N,MATCH(角色!O$1,模板表头,0),0)</f>
        <v>male</v>
      </c>
      <c r="P40" s="22">
        <v>3</v>
      </c>
      <c r="Q40" s="21">
        <v>2</v>
      </c>
      <c r="R40" s="21">
        <v>2</v>
      </c>
      <c r="S40" s="28" t="str">
        <f>VLOOKUP($L40,怪物模板!$A:$N,MATCH(角色!S$1,模板表头,0),0)</f>
        <v>horde</v>
      </c>
      <c r="T40" s="21" t="s">
        <v>199</v>
      </c>
      <c r="U40" s="21"/>
      <c r="V40" s="21"/>
      <c r="W40" s="21"/>
      <c r="X40" s="21"/>
      <c r="Y40" s="21"/>
      <c r="Z40" s="21"/>
      <c r="AA40" s="21"/>
      <c r="AB40" s="21">
        <v>4</v>
      </c>
      <c r="AC40" s="21">
        <v>6</v>
      </c>
      <c r="AD40" s="21"/>
      <c r="AE40" s="21">
        <f t="shared" si="0"/>
        <v>10</v>
      </c>
      <c r="AF40" s="21">
        <f t="shared" si="2"/>
        <v>25</v>
      </c>
      <c r="AG40" s="28" t="str">
        <f>VLOOKUP($L40,怪物模板!$A:$N,MATCH(角色!AG$1,模板表头,0),0)</f>
        <v>misc.5skills</v>
      </c>
      <c r="AH40" s="28">
        <f>VLOOKUP($L40,怪物模板!$A:$N,MATCH(角色!AH$1,模板表头,0),0)</f>
        <v>11980101</v>
      </c>
      <c r="AI40" s="28">
        <f>VLOOKUP($L40,怪物模板!$A:$N,MATCH(角色!AI$1,模板表头,0),0)</f>
        <v>11999536</v>
      </c>
      <c r="AJ40" s="28">
        <f>VLOOKUP($L40,怪物模板!$A:$N,MATCH(角色!AJ$1,模板表头,0),0)</f>
        <v>11999537</v>
      </c>
      <c r="AK40" s="28" t="str">
        <f>VLOOKUP($L40,怪物模板!$A:$N,MATCH(角色!AK$1,模板表头,0),0)</f>
        <v/>
      </c>
      <c r="AL40" s="28" t="str">
        <f>IF(VLOOKUP($L40,[1]怪物模板!$A:$N,MATCH([1]角色!AL$1,模板表头,0),0)=0,"",VLOOKUP($L40,[1]怪物模板!$A:$N,MATCH([1]角色!AL$1,模板表头,0),0))</f>
        <v/>
      </c>
      <c r="AM40" s="28" t="str">
        <f>VLOOKUP($L40,怪物模板!$A:$N,MATCH(角色!AM$1,模板表头,0),0)</f>
        <v>rogue</v>
      </c>
      <c r="AN40" s="21">
        <v>1</v>
      </c>
      <c r="AO40" s="21">
        <v>1</v>
      </c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2"/>
      <c r="BC40" s="22"/>
      <c r="BD40" s="22"/>
      <c r="BE40" s="22"/>
      <c r="BF40" s="22"/>
      <c r="BG40" s="22"/>
      <c r="BH40" s="22"/>
      <c r="BI40" s="22">
        <f t="shared" si="3"/>
        <v>10000</v>
      </c>
      <c r="BJ40" s="22">
        <f t="shared" si="4"/>
        <v>4000</v>
      </c>
      <c r="BK40" s="22">
        <f t="shared" si="4"/>
        <v>4000</v>
      </c>
      <c r="BL40" s="21"/>
      <c r="BM40" s="21"/>
      <c r="BN40" s="21"/>
      <c r="BO40" s="21"/>
      <c r="BP40" s="21"/>
      <c r="BQ40" s="21"/>
      <c r="BR40" s="21"/>
      <c r="BS40" s="21"/>
      <c r="BT40" s="21"/>
      <c r="BU40" s="23" t="s">
        <v>200</v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 t="s">
        <v>200</v>
      </c>
      <c r="CH40" s="21" t="s">
        <v>200</v>
      </c>
      <c r="CI40" s="21" t="s">
        <v>200</v>
      </c>
      <c r="CJ40" s="21" t="s">
        <v>200</v>
      </c>
      <c r="CK40" s="21" t="s">
        <v>200</v>
      </c>
      <c r="CL40" s="21" t="s">
        <v>200</v>
      </c>
      <c r="CM40" s="21" t="s">
        <v>200</v>
      </c>
      <c r="CN40" s="21" t="s">
        <v>200</v>
      </c>
      <c r="CO40" s="21" t="s">
        <v>200</v>
      </c>
    </row>
    <row r="41" spans="1:93" s="3" customFormat="1" ht="16.5" customHeight="1" x14ac:dyDescent="0.3">
      <c r="A41" s="21">
        <v>31040039</v>
      </c>
      <c r="B41" s="21" t="s">
        <v>98</v>
      </c>
      <c r="C41" s="21"/>
      <c r="D41" s="21">
        <f t="shared" si="8"/>
        <v>8</v>
      </c>
      <c r="E41" s="21" t="s">
        <v>109</v>
      </c>
      <c r="F41" s="21">
        <v>8</v>
      </c>
      <c r="G41" s="21" t="s">
        <v>110</v>
      </c>
      <c r="H41" s="21">
        <f>VLOOKUP($L41,怪物模板!$A:$N,MATCH(角色!H$1,模板表头,0),0)</f>
        <v>4</v>
      </c>
      <c r="I41" s="28" t="str">
        <f>VLOOKUP($L41,怪物模板!$A:$N,MATCH(角色!I$1,模板表头,0),0)</f>
        <v>mag</v>
      </c>
      <c r="J41" s="22"/>
      <c r="K41" s="21"/>
      <c r="L41" s="21" t="s">
        <v>98</v>
      </c>
      <c r="M41" s="28" t="str">
        <f>VLOOKUP($L41,怪物模板!$A:$N,MATCH(角色!M$1,模板表头,0),0)</f>
        <v>无对应英雄</v>
      </c>
      <c r="N41" s="28" t="str">
        <f>VLOOKUP($L41,怪物模板!$A:$N,MATCH(角色!N$1,模板表头,0),0)</f>
        <v>统一模板</v>
      </c>
      <c r="O41" s="21" t="str">
        <f>VLOOKUP($L41,怪物模板!$A:$N,MATCH(角色!O$1,模板表头,0),0)</f>
        <v>female</v>
      </c>
      <c r="P41" s="21">
        <v>4</v>
      </c>
      <c r="Q41" s="21">
        <v>3</v>
      </c>
      <c r="R41" s="21">
        <f>VLOOKUP(P41,辅助表!$A$2:$B$10,2,FALSE)</f>
        <v>3</v>
      </c>
      <c r="S41" s="28" t="str">
        <f>VLOOKUP($L41,怪物模板!$A:$N,MATCH(角色!S$1,模板表头,0),0)</f>
        <v>chaos</v>
      </c>
      <c r="T41" s="21" t="s">
        <v>85</v>
      </c>
      <c r="U41" s="21"/>
      <c r="V41" s="21"/>
      <c r="W41" s="21"/>
      <c r="X41" s="21"/>
      <c r="Y41" s="21"/>
      <c r="Z41" s="21"/>
      <c r="AA41" s="21"/>
      <c r="AB41" s="21">
        <v>4</v>
      </c>
      <c r="AC41" s="21">
        <v>6</v>
      </c>
      <c r="AD41" s="21"/>
      <c r="AE41" s="21">
        <f t="shared" si="0"/>
        <v>10</v>
      </c>
      <c r="AF41" s="21">
        <f t="shared" si="2"/>
        <v>25</v>
      </c>
      <c r="AG41" s="28" t="str">
        <f>VLOOKUP($L41,怪物模板!$A:$N,MATCH(角色!AG$1,模板表头,0),0)</f>
        <v>misc.5skills_friendly_ratio</v>
      </c>
      <c r="AH41" s="28">
        <f>VLOOKUP($L41,怪物模板!$A:$N,MATCH(角色!AH$1,模板表头,0),0)</f>
        <v>11670201</v>
      </c>
      <c r="AI41" s="28">
        <f>VLOOKUP($L41,怪物模板!$A:$N,MATCH(角色!AI$1,模板表头,0),0)</f>
        <v>11670202</v>
      </c>
      <c r="AJ41" s="28">
        <f>VLOOKUP($L41,怪物模板!$A:$N,MATCH(角色!AJ$1,模板表头,0),0)</f>
        <v>11670203</v>
      </c>
      <c r="AK41" s="28" t="str">
        <f>VLOOKUP($L41,怪物模板!$A:$N,MATCH(角色!AK$1,模板表头,0),0)</f>
        <v/>
      </c>
      <c r="AL41" s="28" t="str">
        <f>IF(VLOOKUP($L41,[1]怪物模板!$A:$N,MATCH([1]角色!AL$1,模板表头,0),0)=0,"",VLOOKUP($L41,[1]怪物模板!$A:$N,MATCH([1]角色!AL$1,模板表头,0),0))</f>
        <v/>
      </c>
      <c r="AM41" s="28" t="str">
        <f>VLOOKUP($L41,怪物模板!$A:$N,MATCH(角色!AM$1,模板表头,0),0)</f>
        <v>scarlet_priest</v>
      </c>
      <c r="AN41" s="21">
        <f t="shared" si="6"/>
        <v>1</v>
      </c>
      <c r="AO41" s="21">
        <v>1</v>
      </c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2"/>
      <c r="BC41" s="22"/>
      <c r="BD41" s="22"/>
      <c r="BE41" s="22"/>
      <c r="BF41" s="22"/>
      <c r="BG41" s="22"/>
      <c r="BH41" s="22"/>
      <c r="BI41" s="22">
        <f t="shared" si="3"/>
        <v>10000</v>
      </c>
      <c r="BJ41" s="22">
        <f t="shared" si="4"/>
        <v>4000</v>
      </c>
      <c r="BK41" s="22">
        <f t="shared" si="4"/>
        <v>4000</v>
      </c>
      <c r="BL41" s="21"/>
      <c r="BM41" s="21"/>
      <c r="BN41" s="21"/>
      <c r="BO41" s="21"/>
      <c r="BP41" s="21"/>
      <c r="BQ41" s="21"/>
      <c r="BR41" s="21"/>
      <c r="BS41" s="21"/>
      <c r="BT41" s="21"/>
      <c r="BU41" s="23" t="str">
        <f>IF(OR(B41="骷髅战士",B41="骷髅法师"),-0.9,"")</f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 t="str">
        <f t="shared" si="5"/>
        <v/>
      </c>
      <c r="CH41" s="21" t="str">
        <f t="shared" si="5"/>
        <v/>
      </c>
      <c r="CI41" s="21" t="str">
        <f t="shared" si="5"/>
        <v/>
      </c>
      <c r="CJ41" s="21" t="str">
        <f t="shared" si="5"/>
        <v/>
      </c>
      <c r="CK41" s="21" t="str">
        <f t="shared" si="5"/>
        <v/>
      </c>
      <c r="CL41" s="21" t="str">
        <f t="shared" si="5"/>
        <v/>
      </c>
      <c r="CM41" s="21" t="str">
        <f t="shared" si="5"/>
        <v/>
      </c>
      <c r="CN41" s="21" t="str">
        <f t="shared" si="5"/>
        <v/>
      </c>
      <c r="CO41" s="21" t="str">
        <f t="shared" si="5"/>
        <v/>
      </c>
    </row>
    <row r="42" spans="1:93" s="3" customFormat="1" ht="16.5" customHeight="1" x14ac:dyDescent="0.3">
      <c r="A42" s="21">
        <v>31040040</v>
      </c>
      <c r="B42" s="21" t="s">
        <v>98</v>
      </c>
      <c r="C42" s="21"/>
      <c r="D42" s="21">
        <f t="shared" si="8"/>
        <v>8</v>
      </c>
      <c r="E42" s="21" t="s">
        <v>109</v>
      </c>
      <c r="F42" s="21">
        <v>8</v>
      </c>
      <c r="G42" s="21" t="s">
        <v>110</v>
      </c>
      <c r="H42" s="21">
        <f>VLOOKUP($L42,怪物模板!$A:$N,MATCH(角色!H$1,模板表头,0),0)</f>
        <v>4</v>
      </c>
      <c r="I42" s="28" t="str">
        <f>VLOOKUP($L42,怪物模板!$A:$N,MATCH(角色!I$1,模板表头,0),0)</f>
        <v>mag</v>
      </c>
      <c r="J42" s="22"/>
      <c r="K42" s="21"/>
      <c r="L42" s="21" t="s">
        <v>98</v>
      </c>
      <c r="M42" s="28" t="str">
        <f>VLOOKUP($L42,怪物模板!$A:$N,MATCH(角色!M$1,模板表头,0),0)</f>
        <v>无对应英雄</v>
      </c>
      <c r="N42" s="28" t="str">
        <f>VLOOKUP($L42,怪物模板!$A:$N,MATCH(角色!N$1,模板表头,0),0)</f>
        <v>统一模板</v>
      </c>
      <c r="O42" s="21" t="str">
        <f>VLOOKUP($L42,怪物模板!$A:$N,MATCH(角色!O$1,模板表头,0),0)</f>
        <v>female</v>
      </c>
      <c r="P42" s="21">
        <v>4</v>
      </c>
      <c r="Q42" s="21">
        <v>3</v>
      </c>
      <c r="R42" s="21">
        <f>VLOOKUP(P42,辅助表!$A$2:$B$10,2,FALSE)</f>
        <v>3</v>
      </c>
      <c r="S42" s="28" t="str">
        <f>VLOOKUP($L42,怪物模板!$A:$N,MATCH(角色!S$1,模板表头,0),0)</f>
        <v>chaos</v>
      </c>
      <c r="T42" s="21" t="s">
        <v>85</v>
      </c>
      <c r="U42" s="21"/>
      <c r="V42" s="21"/>
      <c r="W42" s="21"/>
      <c r="X42" s="21"/>
      <c r="Y42" s="21"/>
      <c r="Z42" s="21"/>
      <c r="AA42" s="21"/>
      <c r="AB42" s="21">
        <v>4</v>
      </c>
      <c r="AC42" s="21">
        <v>6</v>
      </c>
      <c r="AD42" s="21"/>
      <c r="AE42" s="21">
        <f t="shared" si="0"/>
        <v>10</v>
      </c>
      <c r="AF42" s="21">
        <f t="shared" si="2"/>
        <v>25</v>
      </c>
      <c r="AG42" s="28" t="str">
        <f>VLOOKUP($L42,怪物模板!$A:$N,MATCH(角色!AG$1,模板表头,0),0)</f>
        <v>misc.5skills_friendly_ratio</v>
      </c>
      <c r="AH42" s="28">
        <f>VLOOKUP($L42,怪物模板!$A:$N,MATCH(角色!AH$1,模板表头,0),0)</f>
        <v>11670201</v>
      </c>
      <c r="AI42" s="28">
        <f>VLOOKUP($L42,怪物模板!$A:$N,MATCH(角色!AI$1,模板表头,0),0)</f>
        <v>11670202</v>
      </c>
      <c r="AJ42" s="28">
        <f>VLOOKUP($L42,怪物模板!$A:$N,MATCH(角色!AJ$1,模板表头,0),0)</f>
        <v>11670203</v>
      </c>
      <c r="AK42" s="28" t="str">
        <f>VLOOKUP($L42,怪物模板!$A:$N,MATCH(角色!AK$1,模板表头,0),0)</f>
        <v/>
      </c>
      <c r="AL42" s="28" t="str">
        <f>IF(VLOOKUP($L42,[1]怪物模板!$A:$N,MATCH([1]角色!AL$1,模板表头,0),0)=0,"",VLOOKUP($L42,[1]怪物模板!$A:$N,MATCH([1]角色!AL$1,模板表头,0),0))</f>
        <v/>
      </c>
      <c r="AM42" s="28" t="str">
        <f>VLOOKUP($L42,怪物模板!$A:$N,MATCH(角色!AM$1,模板表头,0),0)</f>
        <v>scarlet_priest</v>
      </c>
      <c r="AN42" s="21">
        <f t="shared" si="6"/>
        <v>1</v>
      </c>
      <c r="AO42" s="21">
        <v>1</v>
      </c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2"/>
      <c r="BC42" s="22"/>
      <c r="BD42" s="22"/>
      <c r="BE42" s="22"/>
      <c r="BF42" s="22"/>
      <c r="BG42" s="22"/>
      <c r="BH42" s="22"/>
      <c r="BI42" s="22">
        <f t="shared" si="3"/>
        <v>10000</v>
      </c>
      <c r="BJ42" s="22">
        <f t="shared" si="4"/>
        <v>4000</v>
      </c>
      <c r="BK42" s="22">
        <f t="shared" si="4"/>
        <v>4000</v>
      </c>
      <c r="BL42" s="21"/>
      <c r="BM42" s="21"/>
      <c r="BN42" s="21"/>
      <c r="BO42" s="21"/>
      <c r="BP42" s="21"/>
      <c r="BQ42" s="21"/>
      <c r="BR42" s="21"/>
      <c r="BS42" s="21"/>
      <c r="BT42" s="21"/>
      <c r="BU42" s="23" t="str">
        <f>IF(OR(B42="骷髅战士",B42="骷髅法师"),-0.9,"")</f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 t="str">
        <f t="shared" si="5"/>
        <v/>
      </c>
      <c r="CH42" s="21" t="str">
        <f t="shared" si="5"/>
        <v/>
      </c>
      <c r="CI42" s="21" t="str">
        <f t="shared" si="5"/>
        <v/>
      </c>
      <c r="CJ42" s="21" t="str">
        <f t="shared" si="5"/>
        <v/>
      </c>
      <c r="CK42" s="21" t="str">
        <f t="shared" si="5"/>
        <v/>
      </c>
      <c r="CL42" s="21" t="str">
        <f t="shared" si="5"/>
        <v/>
      </c>
      <c r="CM42" s="21" t="str">
        <f t="shared" si="5"/>
        <v/>
      </c>
      <c r="CN42" s="21" t="str">
        <f t="shared" si="5"/>
        <v/>
      </c>
      <c r="CO42" s="21" t="str">
        <f t="shared" si="5"/>
        <v/>
      </c>
    </row>
    <row r="43" spans="1:93" s="11" customFormat="1" ht="16.5" customHeight="1" x14ac:dyDescent="0.3">
      <c r="A43" s="21">
        <v>31040041</v>
      </c>
      <c r="B43" s="21" t="s">
        <v>247</v>
      </c>
      <c r="C43" s="21"/>
      <c r="D43" s="21">
        <v>9</v>
      </c>
      <c r="E43" s="21" t="s">
        <v>109</v>
      </c>
      <c r="F43" s="21">
        <v>9</v>
      </c>
      <c r="G43" s="21" t="s">
        <v>111</v>
      </c>
      <c r="H43" s="21">
        <f>VLOOKUP($L43,怪物模板!$A:$N,MATCH(角色!H$1,模板表头,0),0)</f>
        <v>1</v>
      </c>
      <c r="I43" s="28" t="str">
        <f>VLOOKUP($L43,怪物模板!$A:$N,MATCH(角色!I$1,模板表头,0),0)</f>
        <v>mag</v>
      </c>
      <c r="J43" s="22"/>
      <c r="K43" s="21"/>
      <c r="L43" s="21" t="s">
        <v>279</v>
      </c>
      <c r="M43" s="28" t="str">
        <f>VLOOKUP($L43,怪物模板!$A:$N,MATCH(角色!M$1,模板表头,0),0)</f>
        <v>山丘之王</v>
      </c>
      <c r="N43" s="28" t="str">
        <f>VLOOKUP($L43,怪物模板!$A:$N,MATCH(角色!N$1,模板表头,0),0)</f>
        <v>统一BOSS模板</v>
      </c>
      <c r="O43" s="21" t="str">
        <f>VLOOKUP($L43,怪物模板!$A:$N,MATCH(角色!O$1,模板表头,0),0)</f>
        <v>male</v>
      </c>
      <c r="P43" s="22">
        <v>7</v>
      </c>
      <c r="Q43" s="21">
        <v>3</v>
      </c>
      <c r="R43" s="21">
        <f>VLOOKUP(P43,辅助表!$A$2:$B$10,2,FALSE)</f>
        <v>4</v>
      </c>
      <c r="S43" s="28" t="str">
        <f>VLOOKUP($L43,怪物模板!$A:$N,MATCH(角色!S$1,模板表头,0),0)</f>
        <v>alliance</v>
      </c>
      <c r="T43" s="21" t="s">
        <v>270</v>
      </c>
      <c r="U43" s="21"/>
      <c r="V43" s="21"/>
      <c r="W43" s="21"/>
      <c r="X43" s="21"/>
      <c r="Y43" s="21"/>
      <c r="Z43" s="21"/>
      <c r="AA43" s="21"/>
      <c r="AB43" s="21">
        <v>4</v>
      </c>
      <c r="AC43" s="21">
        <v>6</v>
      </c>
      <c r="AD43" s="21"/>
      <c r="AE43" s="21">
        <f t="shared" si="0"/>
        <v>40</v>
      </c>
      <c r="AF43" s="21">
        <f t="shared" si="2"/>
        <v>100</v>
      </c>
      <c r="AG43" s="28" t="str">
        <f>VLOOKUP($L43,怪物模板!$A:$N,MATCH(角色!AG$1,模板表头,0),0)</f>
        <v>tank.muradin_boss</v>
      </c>
      <c r="AH43" s="28">
        <f>VLOOKUP($L43,怪物模板!$A:$N,MATCH(角色!AH$1,模板表头,0),0)</f>
        <v>11960101</v>
      </c>
      <c r="AI43" s="28">
        <f>VLOOKUP($L43,怪物模板!$A:$N,MATCH(角色!AI$1,模板表头,0),0)</f>
        <v>11960102</v>
      </c>
      <c r="AJ43" s="28">
        <f>VLOOKUP($L43,怪物模板!$A:$N,MATCH(角色!AJ$1,模板表头,0),0)</f>
        <v>11960103</v>
      </c>
      <c r="AK43" s="28">
        <f>VLOOKUP($L43,怪物模板!$A:$N,MATCH(角色!AK$1,模板表头,0),0)</f>
        <v>11999528</v>
      </c>
      <c r="AL43" s="28">
        <f>IF(VLOOKUP($L43,[1]怪物模板!$A:$N,MATCH([1]角色!AL$1,模板表头,0),0)=0,"",VLOOKUP($L43,[1]怪物模板!$A:$N,MATCH([1]角色!AL$1,模板表头,0),0))</f>
        <v>11960104</v>
      </c>
      <c r="AM43" s="28" t="str">
        <f>VLOOKUP($L43,怪物模板!$A:$N,MATCH(角色!AM$1,模板表头,0),0)</f>
        <v>muradin_boss</v>
      </c>
      <c r="AN43" s="21">
        <f>IF(T43="monster",1,IF(T43="boss",1.3,IF(T43="entity",1,IF(T43="guard",1.5,1))))</f>
        <v>1</v>
      </c>
      <c r="AO43" s="21">
        <v>1</v>
      </c>
      <c r="AP43" s="21"/>
      <c r="AQ43" s="21"/>
      <c r="AR43" s="21"/>
      <c r="AS43" s="21"/>
      <c r="AT43" s="21"/>
      <c r="AU43" s="21">
        <v>230041</v>
      </c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2">
        <f t="shared" si="3"/>
        <v>10000</v>
      </c>
      <c r="BJ43" s="22">
        <f t="shared" si="4"/>
        <v>4000</v>
      </c>
      <c r="BK43" s="22">
        <f t="shared" si="4"/>
        <v>4000</v>
      </c>
      <c r="BL43" s="21"/>
      <c r="BM43" s="21"/>
      <c r="BN43" s="21"/>
      <c r="BO43" s="21"/>
      <c r="BP43" s="21"/>
      <c r="BQ43" s="21"/>
      <c r="BR43" s="21"/>
      <c r="BS43" s="21"/>
      <c r="BT43" s="21"/>
      <c r="BU43" s="23" t="str">
        <f>IF(OR(B43="骷髅战士",B43="骷髅法师"),-0.9,"")</f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 t="str">
        <f t="shared" si="5"/>
        <v/>
      </c>
      <c r="CH43" s="21" t="str">
        <f t="shared" si="5"/>
        <v/>
      </c>
      <c r="CI43" s="21" t="str">
        <f t="shared" si="5"/>
        <v/>
      </c>
      <c r="CJ43" s="21" t="str">
        <f t="shared" si="5"/>
        <v/>
      </c>
      <c r="CK43" s="21" t="str">
        <f t="shared" si="5"/>
        <v/>
      </c>
      <c r="CL43" s="21" t="str">
        <f t="shared" si="5"/>
        <v/>
      </c>
      <c r="CM43" s="21" t="str">
        <f t="shared" si="5"/>
        <v/>
      </c>
      <c r="CN43" s="21" t="str">
        <f t="shared" si="5"/>
        <v/>
      </c>
      <c r="CO43" s="21" t="str">
        <f t="shared" si="5"/>
        <v/>
      </c>
    </row>
    <row r="44" spans="1:93" s="11" customFormat="1" ht="16.5" customHeight="1" x14ac:dyDescent="0.3">
      <c r="A44" s="21">
        <v>31040042</v>
      </c>
      <c r="B44" s="21" t="s">
        <v>248</v>
      </c>
      <c r="C44" s="21"/>
      <c r="D44" s="21">
        <v>9</v>
      </c>
      <c r="E44" s="21" t="s">
        <v>109</v>
      </c>
      <c r="F44" s="21">
        <v>9</v>
      </c>
      <c r="G44" s="21" t="s">
        <v>110</v>
      </c>
      <c r="H44" s="21">
        <f>VLOOKUP($L44,怪物模板!$A:$N,MATCH(角色!H$1,模板表头,0),0)</f>
        <v>1</v>
      </c>
      <c r="I44" s="28" t="str">
        <f>VLOOKUP($L44,怪物模板!$A:$N,MATCH(角色!I$1,模板表头,0),0)</f>
        <v>phy</v>
      </c>
      <c r="J44" s="22"/>
      <c r="K44" s="21"/>
      <c r="L44" s="21" t="s">
        <v>248</v>
      </c>
      <c r="M44" s="28" t="str">
        <f>VLOOKUP($L44,怪物模板!$A:$N,MATCH(角色!M$1,模板表头,0),0)</f>
        <v>顶盾步兵</v>
      </c>
      <c r="N44" s="28" t="str">
        <f>VLOOKUP($L44,怪物模板!$A:$N,MATCH(角色!N$1,模板表头,0),0)</f>
        <v>统一模板</v>
      </c>
      <c r="O44" s="21" t="str">
        <f>VLOOKUP($L44,怪物模板!$A:$N,MATCH(角色!O$1,模板表头,0),0)</f>
        <v>male</v>
      </c>
      <c r="P44" s="22">
        <v>2</v>
      </c>
      <c r="Q44" s="21">
        <v>3</v>
      </c>
      <c r="R44" s="21">
        <v>2</v>
      </c>
      <c r="S44" s="28" t="str">
        <f>VLOOKUP($L44,怪物模板!$A:$N,MATCH(角色!S$1,模板表头,0),0)</f>
        <v>alliance</v>
      </c>
      <c r="T44" s="21" t="s">
        <v>199</v>
      </c>
      <c r="U44" s="21"/>
      <c r="V44" s="21"/>
      <c r="W44" s="21"/>
      <c r="X44" s="21"/>
      <c r="Y44" s="21"/>
      <c r="Z44" s="21"/>
      <c r="AA44" s="21"/>
      <c r="AB44" s="21">
        <v>4</v>
      </c>
      <c r="AC44" s="21">
        <v>6</v>
      </c>
      <c r="AD44" s="21"/>
      <c r="AE44" s="21">
        <f t="shared" si="0"/>
        <v>10</v>
      </c>
      <c r="AF44" s="21">
        <f t="shared" si="2"/>
        <v>25</v>
      </c>
      <c r="AG44" s="28" t="str">
        <f>VLOOKUP($L44,怪物模板!$A:$N,MATCH(角色!AG$1,模板表头,0),0)</f>
        <v>misc.5skills_target_is_valid</v>
      </c>
      <c r="AH44" s="28">
        <f>VLOOKUP($L44,怪物模板!$A:$N,MATCH(角色!AH$1,模板表头,0),0)</f>
        <v>11980301</v>
      </c>
      <c r="AI44" s="28">
        <f>VLOOKUP($L44,怪物模板!$A:$N,MATCH(角色!AI$1,模板表头,0),0)</f>
        <v>11980302</v>
      </c>
      <c r="AJ44" s="28" t="str">
        <f>VLOOKUP($L44,怪物模板!$A:$N,MATCH(角色!AJ$1,模板表头,0),0)</f>
        <v/>
      </c>
      <c r="AK44" s="28" t="str">
        <f>VLOOKUP($L44,怪物模板!$A:$N,MATCH(角色!AK$1,模板表头,0),0)</f>
        <v/>
      </c>
      <c r="AL44" s="28" t="str">
        <f>IF(VLOOKUP($L44,[1]怪物模板!$A:$N,MATCH([1]角色!AL$1,模板表头,0),0)=0,"",VLOOKUP($L44,[1]怪物模板!$A:$N,MATCH([1]角色!AL$1,模板表头,0),0))</f>
        <v/>
      </c>
      <c r="AM44" s="28" t="str">
        <f>VLOOKUP($L44,怪物模板!$A:$N,MATCH(角色!AM$1,模板表头,0),0)</f>
        <v>shield_infantry_npc</v>
      </c>
      <c r="AN44" s="21">
        <v>1</v>
      </c>
      <c r="AO44" s="21">
        <v>1</v>
      </c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2"/>
      <c r="BC44" s="22"/>
      <c r="BD44" s="22"/>
      <c r="BE44" s="22"/>
      <c r="BF44" s="22"/>
      <c r="BG44" s="22"/>
      <c r="BH44" s="22"/>
      <c r="BI44" s="22">
        <f t="shared" si="3"/>
        <v>10000</v>
      </c>
      <c r="BJ44" s="22">
        <f t="shared" si="4"/>
        <v>4000</v>
      </c>
      <c r="BK44" s="22">
        <f t="shared" si="4"/>
        <v>4000</v>
      </c>
      <c r="BL44" s="21"/>
      <c r="BM44" s="21"/>
      <c r="BN44" s="21"/>
      <c r="BO44" s="21"/>
      <c r="BP44" s="21"/>
      <c r="BQ44" s="21"/>
      <c r="BR44" s="21"/>
      <c r="BS44" s="21"/>
      <c r="BT44" s="21"/>
      <c r="BU44" s="23" t="s">
        <v>200</v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 t="s">
        <v>200</v>
      </c>
      <c r="CH44" s="21" t="s">
        <v>200</v>
      </c>
      <c r="CI44" s="21" t="s">
        <v>200</v>
      </c>
      <c r="CJ44" s="21" t="s">
        <v>200</v>
      </c>
      <c r="CK44" s="21" t="s">
        <v>200</v>
      </c>
      <c r="CL44" s="21" t="s">
        <v>200</v>
      </c>
      <c r="CM44" s="21" t="s">
        <v>200</v>
      </c>
      <c r="CN44" s="21" t="s">
        <v>200</v>
      </c>
      <c r="CO44" s="21" t="s">
        <v>200</v>
      </c>
    </row>
    <row r="45" spans="1:93" s="11" customFormat="1" ht="16.5" customHeight="1" x14ac:dyDescent="0.3">
      <c r="A45" s="21">
        <v>31040043</v>
      </c>
      <c r="B45" s="21" t="s">
        <v>248</v>
      </c>
      <c r="C45" s="21"/>
      <c r="D45" s="21">
        <v>9</v>
      </c>
      <c r="E45" s="21" t="s">
        <v>109</v>
      </c>
      <c r="F45" s="21">
        <v>9</v>
      </c>
      <c r="G45" s="21" t="s">
        <v>110</v>
      </c>
      <c r="H45" s="21">
        <f>VLOOKUP($L45,怪物模板!$A:$N,MATCH(角色!H$1,模板表头,0),0)</f>
        <v>1</v>
      </c>
      <c r="I45" s="28" t="str">
        <f>VLOOKUP($L45,怪物模板!$A:$N,MATCH(角色!I$1,模板表头,0),0)</f>
        <v>phy</v>
      </c>
      <c r="J45" s="22"/>
      <c r="K45" s="21"/>
      <c r="L45" s="21" t="s">
        <v>248</v>
      </c>
      <c r="M45" s="28" t="str">
        <f>VLOOKUP($L45,怪物模板!$A:$N,MATCH(角色!M$1,模板表头,0),0)</f>
        <v>顶盾步兵</v>
      </c>
      <c r="N45" s="28" t="str">
        <f>VLOOKUP($L45,怪物模板!$A:$N,MATCH(角色!N$1,模板表头,0),0)</f>
        <v>统一模板</v>
      </c>
      <c r="O45" s="21" t="str">
        <f>VLOOKUP($L45,怪物模板!$A:$N,MATCH(角色!O$1,模板表头,0),0)</f>
        <v>male</v>
      </c>
      <c r="P45" s="22">
        <v>2</v>
      </c>
      <c r="Q45" s="21">
        <v>2</v>
      </c>
      <c r="R45" s="21">
        <v>2</v>
      </c>
      <c r="S45" s="28" t="str">
        <f>VLOOKUP($L45,怪物模板!$A:$N,MATCH(角色!S$1,模板表头,0),0)</f>
        <v>alliance</v>
      </c>
      <c r="T45" s="21" t="s">
        <v>199</v>
      </c>
      <c r="U45" s="21"/>
      <c r="V45" s="21"/>
      <c r="W45" s="21"/>
      <c r="X45" s="21"/>
      <c r="Y45" s="21"/>
      <c r="Z45" s="21"/>
      <c r="AA45" s="21"/>
      <c r="AB45" s="21">
        <v>4</v>
      </c>
      <c r="AC45" s="21">
        <v>6</v>
      </c>
      <c r="AD45" s="21"/>
      <c r="AE45" s="21">
        <f t="shared" si="0"/>
        <v>10</v>
      </c>
      <c r="AF45" s="21">
        <f t="shared" si="2"/>
        <v>25</v>
      </c>
      <c r="AG45" s="28" t="str">
        <f>VLOOKUP($L45,怪物模板!$A:$N,MATCH(角色!AG$1,模板表头,0),0)</f>
        <v>misc.5skills_target_is_valid</v>
      </c>
      <c r="AH45" s="28">
        <f>VLOOKUP($L45,怪物模板!$A:$N,MATCH(角色!AH$1,模板表头,0),0)</f>
        <v>11980301</v>
      </c>
      <c r="AI45" s="28">
        <f>VLOOKUP($L45,怪物模板!$A:$N,MATCH(角色!AI$1,模板表头,0),0)</f>
        <v>11980302</v>
      </c>
      <c r="AJ45" s="28" t="str">
        <f>VLOOKUP($L45,怪物模板!$A:$N,MATCH(角色!AJ$1,模板表头,0),0)</f>
        <v/>
      </c>
      <c r="AK45" s="28" t="str">
        <f>VLOOKUP($L45,怪物模板!$A:$N,MATCH(角色!AK$1,模板表头,0),0)</f>
        <v/>
      </c>
      <c r="AL45" s="28" t="str">
        <f>IF(VLOOKUP($L45,[1]怪物模板!$A:$N,MATCH([1]角色!AL$1,模板表头,0),0)=0,"",VLOOKUP($L45,[1]怪物模板!$A:$N,MATCH([1]角色!AL$1,模板表头,0),0))</f>
        <v/>
      </c>
      <c r="AM45" s="28" t="str">
        <f>VLOOKUP($L45,怪物模板!$A:$N,MATCH(角色!AM$1,模板表头,0),0)</f>
        <v>shield_infantry_npc</v>
      </c>
      <c r="AN45" s="21">
        <v>1</v>
      </c>
      <c r="AO45" s="21">
        <v>1</v>
      </c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2"/>
      <c r="BC45" s="22"/>
      <c r="BD45" s="22"/>
      <c r="BE45" s="22"/>
      <c r="BF45" s="22"/>
      <c r="BG45" s="22"/>
      <c r="BH45" s="22"/>
      <c r="BI45" s="22">
        <f t="shared" si="3"/>
        <v>10000</v>
      </c>
      <c r="BJ45" s="22">
        <f t="shared" si="4"/>
        <v>4000</v>
      </c>
      <c r="BK45" s="22">
        <f t="shared" si="4"/>
        <v>4000</v>
      </c>
      <c r="BL45" s="21"/>
      <c r="BM45" s="21"/>
      <c r="BN45" s="21"/>
      <c r="BO45" s="21"/>
      <c r="BP45" s="21"/>
      <c r="BQ45" s="21"/>
      <c r="BR45" s="21"/>
      <c r="BS45" s="21"/>
      <c r="BT45" s="21"/>
      <c r="BU45" s="23" t="s">
        <v>200</v>
      </c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 t="s">
        <v>200</v>
      </c>
      <c r="CH45" s="21" t="s">
        <v>200</v>
      </c>
      <c r="CI45" s="21" t="s">
        <v>200</v>
      </c>
      <c r="CJ45" s="21" t="s">
        <v>200</v>
      </c>
      <c r="CK45" s="21" t="s">
        <v>200</v>
      </c>
      <c r="CL45" s="21" t="s">
        <v>200</v>
      </c>
      <c r="CM45" s="21" t="s">
        <v>200</v>
      </c>
      <c r="CN45" s="21" t="s">
        <v>200</v>
      </c>
      <c r="CO45" s="21" t="s">
        <v>200</v>
      </c>
    </row>
    <row r="46" spans="1:93" s="11" customFormat="1" ht="16.5" customHeight="1" x14ac:dyDescent="0.3">
      <c r="A46" s="21">
        <v>31040044</v>
      </c>
      <c r="B46" s="21" t="s">
        <v>249</v>
      </c>
      <c r="C46" s="21"/>
      <c r="D46" s="21">
        <v>9</v>
      </c>
      <c r="E46" s="21" t="s">
        <v>109</v>
      </c>
      <c r="F46" s="21">
        <v>9</v>
      </c>
      <c r="G46" s="21" t="s">
        <v>110</v>
      </c>
      <c r="H46" s="21">
        <f>VLOOKUP($L46,怪物模板!$A:$N,MATCH(角色!H$1,模板表头,0),0)</f>
        <v>2</v>
      </c>
      <c r="I46" s="28" t="str">
        <f>VLOOKUP($L46,怪物模板!$A:$N,MATCH(角色!I$1,模板表头,0),0)</f>
        <v>phy</v>
      </c>
      <c r="J46" s="22"/>
      <c r="K46" s="21"/>
      <c r="L46" s="21" t="s">
        <v>249</v>
      </c>
      <c r="M46" s="28" t="str">
        <f>VLOOKUP($L46,怪物模板!$A:$N,MATCH(角色!M$1,模板表头,0),0)</f>
        <v>无对应英雄</v>
      </c>
      <c r="N46" s="28" t="str">
        <f>VLOOKUP($L46,怪物模板!$A:$N,MATCH(角色!N$1,模板表头,0),0)</f>
        <v>同英雄技能</v>
      </c>
      <c r="O46" s="21" t="str">
        <f>VLOOKUP($L46,怪物模板!$A:$N,MATCH(角色!O$1,模板表头,0),0)</f>
        <v>male</v>
      </c>
      <c r="P46" s="22">
        <v>4</v>
      </c>
      <c r="Q46" s="21">
        <v>3</v>
      </c>
      <c r="R46" s="21">
        <v>3</v>
      </c>
      <c r="S46" s="28" t="str">
        <f>VLOOKUP($L46,怪物模板!$A:$N,MATCH(角色!S$1,模板表头,0),0)</f>
        <v>horde</v>
      </c>
      <c r="T46" s="21" t="s">
        <v>199</v>
      </c>
      <c r="U46" s="21"/>
      <c r="V46" s="21"/>
      <c r="W46" s="21"/>
      <c r="X46" s="21"/>
      <c r="Y46" s="21"/>
      <c r="Z46" s="21"/>
      <c r="AA46" s="21"/>
      <c r="AB46" s="21">
        <v>4</v>
      </c>
      <c r="AC46" s="21">
        <v>6</v>
      </c>
      <c r="AD46" s="21"/>
      <c r="AE46" s="21">
        <f t="shared" si="0"/>
        <v>10</v>
      </c>
      <c r="AF46" s="21">
        <f t="shared" si="2"/>
        <v>25</v>
      </c>
      <c r="AG46" s="28" t="str">
        <f>VLOOKUP($L46,怪物模板!$A:$N,MATCH(角色!AG$1,模板表头,0),0)</f>
        <v>misc.5skills_target_is_valid</v>
      </c>
      <c r="AH46" s="28">
        <f>VLOOKUP($L46,怪物模板!$A:$N,MATCH(角色!AH$1,模板表头,0),0)</f>
        <v>11890201</v>
      </c>
      <c r="AI46" s="28">
        <f>VLOOKUP($L46,怪物模板!$A:$N,MATCH(角色!AI$1,模板表头,0),0)</f>
        <v>11890202</v>
      </c>
      <c r="AJ46" s="28" t="str">
        <f>VLOOKUP($L46,怪物模板!$A:$N,MATCH(角色!AJ$1,模板表头,0),0)</f>
        <v/>
      </c>
      <c r="AK46" s="28" t="str">
        <f>VLOOKUP($L46,怪物模板!$A:$N,MATCH(角色!AK$1,模板表头,0),0)</f>
        <v/>
      </c>
      <c r="AL46" s="28" t="str">
        <f>IF(VLOOKUP($L46,[1]怪物模板!$A:$N,MATCH([1]角色!AL$1,模板表头,0),0)=0,"",VLOOKUP($L46,[1]怪物模板!$A:$N,MATCH([1]角色!AL$1,模板表头,0),0))</f>
        <v/>
      </c>
      <c r="AM46" s="28" t="str">
        <f>VLOOKUP($L46,怪物模板!$A:$N,MATCH(角色!AM$1,模板表头,0),0)</f>
        <v>troll_hunter</v>
      </c>
      <c r="AN46" s="21">
        <v>0.9</v>
      </c>
      <c r="AO46" s="21">
        <v>1</v>
      </c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2"/>
      <c r="BC46" s="22"/>
      <c r="BD46" s="22"/>
      <c r="BE46" s="22"/>
      <c r="BF46" s="22"/>
      <c r="BG46" s="22"/>
      <c r="BH46" s="22"/>
      <c r="BI46" s="22">
        <f t="shared" si="3"/>
        <v>10000</v>
      </c>
      <c r="BJ46" s="22">
        <f t="shared" si="4"/>
        <v>4000</v>
      </c>
      <c r="BK46" s="22">
        <f t="shared" si="4"/>
        <v>4000</v>
      </c>
      <c r="BL46" s="21"/>
      <c r="BM46" s="21"/>
      <c r="BN46" s="21"/>
      <c r="BO46" s="21"/>
      <c r="BP46" s="21"/>
      <c r="BQ46" s="21"/>
      <c r="BR46" s="21"/>
      <c r="BS46" s="21"/>
      <c r="BT46" s="21"/>
      <c r="BU46" s="23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 t="s">
        <v>200</v>
      </c>
      <c r="CH46" s="21" t="s">
        <v>200</v>
      </c>
      <c r="CI46" s="21" t="s">
        <v>200</v>
      </c>
      <c r="CJ46" s="21" t="s">
        <v>200</v>
      </c>
      <c r="CK46" s="21" t="s">
        <v>200</v>
      </c>
      <c r="CL46" s="21" t="s">
        <v>200</v>
      </c>
      <c r="CM46" s="21" t="s">
        <v>200</v>
      </c>
      <c r="CN46" s="21" t="s">
        <v>200</v>
      </c>
      <c r="CO46" s="21" t="s">
        <v>200</v>
      </c>
    </row>
    <row r="47" spans="1:93" s="11" customFormat="1" ht="16.5" customHeight="1" x14ac:dyDescent="0.3">
      <c r="A47" s="21">
        <v>31040045</v>
      </c>
      <c r="B47" s="21" t="s">
        <v>249</v>
      </c>
      <c r="C47" s="21"/>
      <c r="D47" s="21">
        <v>9</v>
      </c>
      <c r="E47" s="21" t="s">
        <v>109</v>
      </c>
      <c r="F47" s="21">
        <v>9</v>
      </c>
      <c r="G47" s="21" t="s">
        <v>110</v>
      </c>
      <c r="H47" s="21">
        <f>VLOOKUP($L47,怪物模板!$A:$N,MATCH(角色!H$1,模板表头,0),0)</f>
        <v>2</v>
      </c>
      <c r="I47" s="28" t="str">
        <f>VLOOKUP($L47,怪物模板!$A:$N,MATCH(角色!I$1,模板表头,0),0)</f>
        <v>phy</v>
      </c>
      <c r="J47" s="22"/>
      <c r="K47" s="21"/>
      <c r="L47" s="21" t="s">
        <v>249</v>
      </c>
      <c r="M47" s="28" t="str">
        <f>VLOOKUP($L47,怪物模板!$A:$N,MATCH(角色!M$1,模板表头,0),0)</f>
        <v>无对应英雄</v>
      </c>
      <c r="N47" s="28" t="str">
        <f>VLOOKUP($L47,怪物模板!$A:$N,MATCH(角色!N$1,模板表头,0),0)</f>
        <v>同英雄技能</v>
      </c>
      <c r="O47" s="21" t="str">
        <f>VLOOKUP($L47,怪物模板!$A:$N,MATCH(角色!O$1,模板表头,0),0)</f>
        <v>male</v>
      </c>
      <c r="P47" s="22">
        <v>4</v>
      </c>
      <c r="Q47" s="21">
        <v>3</v>
      </c>
      <c r="R47" s="21">
        <v>3</v>
      </c>
      <c r="S47" s="28" t="str">
        <f>VLOOKUP($L47,怪物模板!$A:$N,MATCH(角色!S$1,模板表头,0),0)</f>
        <v>horde</v>
      </c>
      <c r="T47" s="21" t="s">
        <v>199</v>
      </c>
      <c r="U47" s="21"/>
      <c r="V47" s="21"/>
      <c r="W47" s="21"/>
      <c r="X47" s="21"/>
      <c r="Y47" s="21"/>
      <c r="Z47" s="21"/>
      <c r="AA47" s="21"/>
      <c r="AB47" s="21">
        <v>4</v>
      </c>
      <c r="AC47" s="21">
        <v>6</v>
      </c>
      <c r="AD47" s="21"/>
      <c r="AE47" s="21">
        <f t="shared" si="0"/>
        <v>10</v>
      </c>
      <c r="AF47" s="21">
        <f t="shared" si="2"/>
        <v>25</v>
      </c>
      <c r="AG47" s="28" t="str">
        <f>VLOOKUP($L47,怪物模板!$A:$N,MATCH(角色!AG$1,模板表头,0),0)</f>
        <v>misc.5skills_target_is_valid</v>
      </c>
      <c r="AH47" s="28">
        <f>VLOOKUP($L47,怪物模板!$A:$N,MATCH(角色!AH$1,模板表头,0),0)</f>
        <v>11890201</v>
      </c>
      <c r="AI47" s="28">
        <f>VLOOKUP($L47,怪物模板!$A:$N,MATCH(角色!AI$1,模板表头,0),0)</f>
        <v>11890202</v>
      </c>
      <c r="AJ47" s="28" t="str">
        <f>VLOOKUP($L47,怪物模板!$A:$N,MATCH(角色!AJ$1,模板表头,0),0)</f>
        <v/>
      </c>
      <c r="AK47" s="28" t="str">
        <f>VLOOKUP($L47,怪物模板!$A:$N,MATCH(角色!AK$1,模板表头,0),0)</f>
        <v/>
      </c>
      <c r="AL47" s="28" t="str">
        <f>IF(VLOOKUP($L47,[1]怪物模板!$A:$N,MATCH([1]角色!AL$1,模板表头,0),0)=0,"",VLOOKUP($L47,[1]怪物模板!$A:$N,MATCH([1]角色!AL$1,模板表头,0),0))</f>
        <v/>
      </c>
      <c r="AM47" s="28" t="str">
        <f>VLOOKUP($L47,怪物模板!$A:$N,MATCH(角色!AM$1,模板表头,0),0)</f>
        <v>troll_hunter</v>
      </c>
      <c r="AN47" s="21">
        <v>0.9</v>
      </c>
      <c r="AO47" s="21">
        <v>1</v>
      </c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2"/>
      <c r="BC47" s="22"/>
      <c r="BD47" s="22"/>
      <c r="BE47" s="22"/>
      <c r="BF47" s="22"/>
      <c r="BG47" s="22"/>
      <c r="BH47" s="22"/>
      <c r="BI47" s="22">
        <f t="shared" si="3"/>
        <v>10000</v>
      </c>
      <c r="BJ47" s="22">
        <f t="shared" si="4"/>
        <v>4000</v>
      </c>
      <c r="BK47" s="22">
        <f t="shared" si="4"/>
        <v>4000</v>
      </c>
      <c r="BL47" s="21"/>
      <c r="BM47" s="21"/>
      <c r="BN47" s="21"/>
      <c r="BO47" s="21"/>
      <c r="BP47" s="21"/>
      <c r="BQ47" s="21"/>
      <c r="BR47" s="21"/>
      <c r="BS47" s="21"/>
      <c r="BT47" s="21"/>
      <c r="BU47" s="23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 t="s">
        <v>200</v>
      </c>
      <c r="CH47" s="21" t="s">
        <v>200</v>
      </c>
      <c r="CI47" s="21" t="s">
        <v>200</v>
      </c>
      <c r="CJ47" s="21" t="s">
        <v>200</v>
      </c>
      <c r="CK47" s="21" t="s">
        <v>200</v>
      </c>
      <c r="CL47" s="21" t="s">
        <v>200</v>
      </c>
      <c r="CM47" s="21" t="s">
        <v>200</v>
      </c>
      <c r="CN47" s="21" t="s">
        <v>200</v>
      </c>
      <c r="CO47" s="21" t="s">
        <v>200</v>
      </c>
    </row>
    <row r="48" spans="1:93" s="15" customFormat="1" x14ac:dyDescent="0.3">
      <c r="A48" s="21">
        <v>31040046</v>
      </c>
      <c r="B48" s="21" t="s">
        <v>203</v>
      </c>
      <c r="C48" s="21"/>
      <c r="D48" s="21">
        <v>10</v>
      </c>
      <c r="E48" s="21" t="s">
        <v>109</v>
      </c>
      <c r="F48" s="21">
        <v>10</v>
      </c>
      <c r="G48" s="21" t="s">
        <v>101</v>
      </c>
      <c r="H48" s="21">
        <f>VLOOKUP($L48,怪物模板!$A:$N,MATCH(角色!H$1,模板表头,0),0)</f>
        <v>1</v>
      </c>
      <c r="I48" s="28" t="str">
        <f>VLOOKUP($L48,怪物模板!$A:$N,MATCH(角色!I$1,模板表头,0),0)</f>
        <v>phy</v>
      </c>
      <c r="J48" s="22"/>
      <c r="K48" s="21"/>
      <c r="L48" s="21" t="s">
        <v>280</v>
      </c>
      <c r="M48" s="28" t="str">
        <f>VLOOKUP($L48,怪物模板!$A:$N,MATCH(角色!M$1,模板表头,0),0)</f>
        <v>圣光使者</v>
      </c>
      <c r="N48" s="28" t="str">
        <f>VLOOKUP($L48,怪物模板!$A:$N,MATCH(角色!N$1,模板表头,0),0)</f>
        <v>BOSS特别3技能版</v>
      </c>
      <c r="O48" s="21" t="str">
        <f>VLOOKUP($L48,怪物模板!$A:$N,MATCH(角色!O$1,模板表头,0),0)</f>
        <v>male</v>
      </c>
      <c r="P48" s="21">
        <v>5</v>
      </c>
      <c r="Q48" s="21">
        <v>3</v>
      </c>
      <c r="R48" s="21">
        <v>3</v>
      </c>
      <c r="S48" s="28" t="str">
        <f>VLOOKUP($L48,怪物模板!$A:$N,MATCH(角色!S$1,模板表头,0),0)</f>
        <v>alliance</v>
      </c>
      <c r="T48" s="21" t="s">
        <v>101</v>
      </c>
      <c r="U48" s="21"/>
      <c r="V48" s="21"/>
      <c r="W48" s="21"/>
      <c r="X48" s="21"/>
      <c r="Y48" s="21"/>
      <c r="Z48" s="21"/>
      <c r="AA48" s="21"/>
      <c r="AB48" s="21">
        <v>4</v>
      </c>
      <c r="AC48" s="21">
        <v>6</v>
      </c>
      <c r="AD48" s="21"/>
      <c r="AE48" s="21">
        <f t="shared" si="0"/>
        <v>100</v>
      </c>
      <c r="AF48" s="21">
        <f t="shared" si="2"/>
        <v>250</v>
      </c>
      <c r="AG48" s="28" t="str">
        <f>VLOOKUP($L48,怪物模板!$A:$N,MATCH(角色!AG$1,模板表头,0),0)</f>
        <v>tank.uther_boss</v>
      </c>
      <c r="AH48" s="28">
        <f>VLOOKUP($L48,怪物模板!$A:$N,MATCH(角色!AH$1,模板表头,0),0)</f>
        <v>11760401</v>
      </c>
      <c r="AI48" s="28">
        <f>VLOOKUP($L48,怪物模板!$A:$N,MATCH(角色!AI$1,模板表头,0),0)</f>
        <v>11760402</v>
      </c>
      <c r="AJ48" s="28">
        <f>VLOOKUP($L48,怪物模板!$A:$N,MATCH(角色!AJ$1,模板表头,0),0)</f>
        <v>11999520</v>
      </c>
      <c r="AK48" s="28">
        <f>VLOOKUP($L48,怪物模板!$A:$N,MATCH(角色!AK$1,模板表头,0),0)</f>
        <v>11760403</v>
      </c>
      <c r="AL48" s="28" t="str">
        <f>IF(VLOOKUP($L48,[1]怪物模板!$A:$N,MATCH([1]角色!AL$1,模板表头,0),0)=0,"",VLOOKUP($L48,[1]怪物模板!$A:$N,MATCH([1]角色!AL$1,模板表头,0),0))</f>
        <v/>
      </c>
      <c r="AM48" s="28" t="str">
        <f>VLOOKUP($L48,怪物模板!$A:$N,MATCH(角色!AM$1,模板表头,0),0)</f>
        <v>uther_boss</v>
      </c>
      <c r="AN48" s="21">
        <v>1.5</v>
      </c>
      <c r="AO48" s="21">
        <v>1</v>
      </c>
      <c r="AP48" s="21"/>
      <c r="AQ48" s="21"/>
      <c r="AR48" s="21" t="s">
        <v>201</v>
      </c>
      <c r="AS48" s="21"/>
      <c r="AT48" s="21"/>
      <c r="AU48" s="21"/>
      <c r="AV48" s="21"/>
      <c r="AW48" s="21"/>
      <c r="AX48" s="21"/>
      <c r="AY48" s="21"/>
      <c r="AZ48" s="21"/>
      <c r="BA48" s="21"/>
      <c r="BB48" s="22"/>
      <c r="BC48" s="22"/>
      <c r="BD48" s="22"/>
      <c r="BE48" s="22"/>
      <c r="BF48" s="22"/>
      <c r="BG48" s="22"/>
      <c r="BH48" s="22"/>
      <c r="BI48" s="22">
        <f t="shared" si="3"/>
        <v>0</v>
      </c>
      <c r="BJ48" s="22">
        <f t="shared" si="4"/>
        <v>0</v>
      </c>
      <c r="BK48" s="22">
        <f t="shared" si="4"/>
        <v>0</v>
      </c>
      <c r="BL48" s="21"/>
      <c r="BM48" s="21"/>
      <c r="BN48" s="21"/>
      <c r="BO48" s="21"/>
      <c r="BP48" s="21"/>
      <c r="BQ48" s="21"/>
      <c r="BR48" s="21"/>
      <c r="BS48" s="21"/>
      <c r="BT48" s="21"/>
      <c r="BU48" s="23" t="s">
        <v>200</v>
      </c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>
        <f t="shared" ref="CG48:CO48" si="16">IF($G48="boss",5000,"")</f>
        <v>5000</v>
      </c>
      <c r="CH48" s="21">
        <f t="shared" si="16"/>
        <v>5000</v>
      </c>
      <c r="CI48" s="21">
        <f t="shared" si="16"/>
        <v>5000</v>
      </c>
      <c r="CJ48" s="21">
        <f t="shared" si="16"/>
        <v>5000</v>
      </c>
      <c r="CK48" s="21">
        <f t="shared" si="16"/>
        <v>5000</v>
      </c>
      <c r="CL48" s="21">
        <f t="shared" si="16"/>
        <v>5000</v>
      </c>
      <c r="CM48" s="21">
        <f t="shared" si="16"/>
        <v>5000</v>
      </c>
      <c r="CN48" s="21">
        <f t="shared" si="16"/>
        <v>5000</v>
      </c>
      <c r="CO48" s="21">
        <f t="shared" si="16"/>
        <v>5000</v>
      </c>
    </row>
    <row r="49" spans="1:93" s="3" customFormat="1" x14ac:dyDescent="0.3">
      <c r="A49" s="21">
        <v>31040047</v>
      </c>
      <c r="B49" s="21" t="s">
        <v>243</v>
      </c>
      <c r="C49" s="21" t="s">
        <v>241</v>
      </c>
      <c r="D49" s="21">
        <v>10</v>
      </c>
      <c r="E49" s="21" t="s">
        <v>109</v>
      </c>
      <c r="F49" s="21">
        <v>10</v>
      </c>
      <c r="G49" s="21" t="s">
        <v>111</v>
      </c>
      <c r="H49" s="21">
        <f>VLOOKUP($L49,怪物模板!$A:$N,MATCH(角色!H$1,模板表头,0),0)</f>
        <v>2</v>
      </c>
      <c r="I49" s="28" t="str">
        <f>VLOOKUP($L49,怪物模板!$A:$N,MATCH(角色!I$1,模板表头,0),0)</f>
        <v>phy</v>
      </c>
      <c r="J49" s="22"/>
      <c r="K49" s="21" t="s">
        <v>242</v>
      </c>
      <c r="L49" s="21" t="s">
        <v>97</v>
      </c>
      <c r="M49" s="28" t="str">
        <f>VLOOKUP($L49,怪物模板!$A:$N,MATCH(角色!M$1,模板表头,0),0)</f>
        <v>无对应英雄</v>
      </c>
      <c r="N49" s="28" t="str">
        <f>VLOOKUP($L49,怪物模板!$A:$N,MATCH(角色!N$1,模板表头,0),0)</f>
        <v>统一模板</v>
      </c>
      <c r="O49" s="21" t="str">
        <f>VLOOKUP($L49,怪物模板!$A:$N,MATCH(角色!O$1,模板表头,0),0)</f>
        <v>male</v>
      </c>
      <c r="P49" s="21">
        <v>5</v>
      </c>
      <c r="Q49" s="21">
        <v>3</v>
      </c>
      <c r="R49" s="21">
        <f>VLOOKUP(P49,[3]辅助表!$A$2:$B$10,2,FALSE)</f>
        <v>3</v>
      </c>
      <c r="S49" s="28" t="str">
        <f>VLOOKUP($L49,怪物模板!$A:$N,MATCH(角色!S$1,模板表头,0),0)</f>
        <v>chaos</v>
      </c>
      <c r="T49" s="21" t="s">
        <v>199</v>
      </c>
      <c r="U49" s="21"/>
      <c r="V49" s="21"/>
      <c r="W49" s="21"/>
      <c r="X49" s="21"/>
      <c r="Y49" s="21"/>
      <c r="Z49" s="21"/>
      <c r="AA49" s="21"/>
      <c r="AB49" s="21">
        <v>4</v>
      </c>
      <c r="AC49" s="21">
        <v>6</v>
      </c>
      <c r="AD49" s="21"/>
      <c r="AE49" s="21">
        <f t="shared" si="0"/>
        <v>40</v>
      </c>
      <c r="AF49" s="21">
        <f t="shared" si="2"/>
        <v>100</v>
      </c>
      <c r="AG49" s="28" t="str">
        <f>VLOOKUP($L49,怪物模板!$A:$N,MATCH(角色!AG$1,模板表头,0),0)</f>
        <v>misc.5skills</v>
      </c>
      <c r="AH49" s="28">
        <f>VLOOKUP($L49,怪物模板!$A:$N,MATCH(角色!AH$1,模板表头,0),0)</f>
        <v>11980601</v>
      </c>
      <c r="AI49" s="28">
        <f>VLOOKUP($L49,怪物模板!$A:$N,MATCH(角色!AI$1,模板表头,0),0)</f>
        <v>11999526</v>
      </c>
      <c r="AJ49" s="28" t="str">
        <f>VLOOKUP($L49,怪物模板!$A:$N,MATCH(角色!AJ$1,模板表头,0),0)</f>
        <v/>
      </c>
      <c r="AK49" s="28" t="str">
        <f>VLOOKUP($L49,怪物模板!$A:$N,MATCH(角色!AK$1,模板表头,0),0)</f>
        <v/>
      </c>
      <c r="AL49" s="28" t="str">
        <f>IF(VLOOKUP($L49,[1]怪物模板!$A:$N,MATCH([1]角色!AL$1,模板表头,0),0)=0,"",VLOOKUP($L49,[1]怪物模板!$A:$N,MATCH([1]角色!AL$1,模板表头,0),0))</f>
        <v/>
      </c>
      <c r="AM49" s="28" t="str">
        <f>VLOOKUP($L49,怪物模板!$A:$N,MATCH(角色!AM$1,模板表头,0),0)</f>
        <v>scarlet_crusade_boss</v>
      </c>
      <c r="AN49" s="21">
        <v>1.2</v>
      </c>
      <c r="AO49" s="21">
        <v>1</v>
      </c>
      <c r="AP49" s="21"/>
      <c r="AQ49" s="21"/>
      <c r="AR49" s="21"/>
      <c r="AS49" s="21"/>
      <c r="AT49" s="21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2">
        <f t="shared" si="3"/>
        <v>10000</v>
      </c>
      <c r="BJ49" s="22">
        <f t="shared" si="4"/>
        <v>4000</v>
      </c>
      <c r="BK49" s="22">
        <f t="shared" si="4"/>
        <v>4000</v>
      </c>
      <c r="BL49" s="23"/>
      <c r="BM49" s="23"/>
      <c r="BN49" s="23"/>
      <c r="BO49" s="23"/>
      <c r="BP49" s="23"/>
      <c r="BQ49" s="23"/>
      <c r="BR49" s="23"/>
      <c r="BS49" s="23"/>
      <c r="BT49" s="23"/>
      <c r="BU49" s="23" t="str">
        <f>IF(OR(B49="骷髅战士",B49="骷髅法师"),-0.9,"")</f>
        <v/>
      </c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1" t="str">
        <f t="shared" ref="CG49:CO107" si="17">IF($G49="boss",5000,"")</f>
        <v/>
      </c>
      <c r="CH49" s="21" t="str">
        <f t="shared" si="17"/>
        <v/>
      </c>
      <c r="CI49" s="21" t="str">
        <f t="shared" si="17"/>
        <v/>
      </c>
      <c r="CJ49" s="21" t="str">
        <f t="shared" si="17"/>
        <v/>
      </c>
      <c r="CK49" s="21" t="str">
        <f t="shared" si="17"/>
        <v/>
      </c>
      <c r="CL49" s="21" t="str">
        <f t="shared" si="17"/>
        <v/>
      </c>
      <c r="CM49" s="21" t="str">
        <f t="shared" si="17"/>
        <v/>
      </c>
      <c r="CN49" s="21" t="str">
        <f t="shared" si="17"/>
        <v/>
      </c>
      <c r="CO49" s="21" t="str">
        <f t="shared" si="17"/>
        <v/>
      </c>
    </row>
    <row r="50" spans="1:93" s="3" customFormat="1" ht="16.5" customHeight="1" x14ac:dyDescent="0.3">
      <c r="A50" s="21">
        <v>31040048</v>
      </c>
      <c r="B50" s="21" t="s">
        <v>202</v>
      </c>
      <c r="C50" s="21"/>
      <c r="D50" s="21">
        <v>10</v>
      </c>
      <c r="E50" s="21" t="s">
        <v>109</v>
      </c>
      <c r="F50" s="21">
        <v>10</v>
      </c>
      <c r="G50" s="21" t="s">
        <v>110</v>
      </c>
      <c r="H50" s="21">
        <f>VLOOKUP($L50,怪物模板!$A:$N,MATCH(角色!H$1,模板表头,0),0)</f>
        <v>3</v>
      </c>
      <c r="I50" s="28" t="str">
        <f>VLOOKUP($L50,怪物模板!$A:$N,MATCH(角色!I$1,模板表头,0),0)</f>
        <v>mag</v>
      </c>
      <c r="J50" s="22"/>
      <c r="K50" s="21"/>
      <c r="L50" s="21" t="s">
        <v>275</v>
      </c>
      <c r="M50" s="28" t="str">
        <f>VLOOKUP($L50,怪物模板!$A:$N,MATCH(角色!M$1,模板表头,0),0)</f>
        <v>火焰术士</v>
      </c>
      <c r="N50" s="28" t="str">
        <f>VLOOKUP($L50,怪物模板!$A:$N,MATCH(角色!N$1,模板表头,0),0)</f>
        <v>大招加引导版，加酒利用</v>
      </c>
      <c r="O50" s="21" t="str">
        <f>VLOOKUP($L50,怪物模板!$A:$N,MATCH(角色!O$1,模板表头,0),0)</f>
        <v>female</v>
      </c>
      <c r="P50" s="22">
        <v>3</v>
      </c>
      <c r="Q50" s="21">
        <v>2</v>
      </c>
      <c r="R50" s="21">
        <v>2</v>
      </c>
      <c r="S50" s="28" t="str">
        <f>VLOOKUP($L50,怪物模板!$A:$N,MATCH(角色!S$1,模板表头,0),0)</f>
        <v>alliance</v>
      </c>
      <c r="T50" s="21" t="s">
        <v>199</v>
      </c>
      <c r="U50" s="21"/>
      <c r="V50" s="21"/>
      <c r="W50" s="21"/>
      <c r="X50" s="21"/>
      <c r="Y50" s="21"/>
      <c r="Z50" s="21"/>
      <c r="AA50" s="21"/>
      <c r="AB50" s="21">
        <v>4</v>
      </c>
      <c r="AC50" s="21">
        <v>6</v>
      </c>
      <c r="AD50" s="21"/>
      <c r="AE50" s="21">
        <f t="shared" si="0"/>
        <v>10</v>
      </c>
      <c r="AF50" s="21">
        <f t="shared" si="2"/>
        <v>25</v>
      </c>
      <c r="AG50" s="28" t="str">
        <f>VLOOKUP($L50,怪物模板!$A:$N,MATCH(角色!AG$1,模板表头,0),0)</f>
        <v>misc.5skills</v>
      </c>
      <c r="AH50" s="28">
        <f>VLOOKUP($L50,怪物模板!$A:$N,MATCH(角色!AH$1,模板表头,0),0)</f>
        <v>11980401</v>
      </c>
      <c r="AI50" s="28">
        <f>VLOOKUP($L50,怪物模板!$A:$N,MATCH(角色!AI$1,模板表头,0),0)</f>
        <v>11980402</v>
      </c>
      <c r="AJ50" s="28">
        <f>VLOOKUP($L50,怪物模板!$A:$N,MATCH(角色!AJ$1,模板表头,0),0)</f>
        <v>11999535</v>
      </c>
      <c r="AK50" s="28" t="str">
        <f>VLOOKUP($L50,怪物模板!$A:$N,MATCH(角色!AK$1,模板表头,0),0)</f>
        <v/>
      </c>
      <c r="AL50" s="28" t="str">
        <f>IF(VLOOKUP($L50,[1]怪物模板!$A:$N,MATCH([1]角色!AL$1,模板表头,0),0)=0,"",VLOOKUP($L50,[1]怪物模板!$A:$N,MATCH([1]角色!AL$1,模板表头,0),0))</f>
        <v/>
      </c>
      <c r="AM50" s="28" t="str">
        <f>VLOOKUP($L50,怪物模板!$A:$N,MATCH(角色!AM$1,模板表头,0),0)</f>
        <v>flame_npc</v>
      </c>
      <c r="AN50" s="21">
        <v>1</v>
      </c>
      <c r="AO50" s="21">
        <v>1</v>
      </c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2"/>
      <c r="BC50" s="22"/>
      <c r="BD50" s="22"/>
      <c r="BE50" s="22"/>
      <c r="BF50" s="22"/>
      <c r="BG50" s="22"/>
      <c r="BH50" s="22"/>
      <c r="BI50" s="22">
        <f t="shared" si="3"/>
        <v>10000</v>
      </c>
      <c r="BJ50" s="22">
        <f t="shared" si="4"/>
        <v>4000</v>
      </c>
      <c r="BK50" s="22">
        <f t="shared" si="4"/>
        <v>4000</v>
      </c>
      <c r="BL50" s="21"/>
      <c r="BM50" s="21"/>
      <c r="BN50" s="21"/>
      <c r="BO50" s="21"/>
      <c r="BP50" s="21"/>
      <c r="BQ50" s="21"/>
      <c r="BR50" s="21"/>
      <c r="BS50" s="21"/>
      <c r="BT50" s="21"/>
      <c r="BU50" s="23" t="s">
        <v>200</v>
      </c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 t="str">
        <f t="shared" si="17"/>
        <v/>
      </c>
      <c r="CH50" s="21" t="str">
        <f t="shared" ref="CH50:CO75" si="18">IF($G50="boss",5000,"")</f>
        <v/>
      </c>
      <c r="CI50" s="21" t="str">
        <f t="shared" si="18"/>
        <v/>
      </c>
      <c r="CJ50" s="21" t="str">
        <f t="shared" si="18"/>
        <v/>
      </c>
      <c r="CK50" s="21" t="str">
        <f t="shared" si="18"/>
        <v/>
      </c>
      <c r="CL50" s="21" t="str">
        <f t="shared" si="18"/>
        <v/>
      </c>
      <c r="CM50" s="21" t="str">
        <f t="shared" si="18"/>
        <v/>
      </c>
      <c r="CN50" s="21" t="str">
        <f t="shared" si="18"/>
        <v/>
      </c>
      <c r="CO50" s="21" t="str">
        <f t="shared" si="18"/>
        <v/>
      </c>
    </row>
    <row r="51" spans="1:93" s="3" customFormat="1" ht="16.5" customHeight="1" x14ac:dyDescent="0.3">
      <c r="A51" s="21">
        <v>31040049</v>
      </c>
      <c r="B51" s="21" t="s">
        <v>98</v>
      </c>
      <c r="C51" s="21"/>
      <c r="D51" s="21">
        <v>10</v>
      </c>
      <c r="E51" s="21" t="s">
        <v>109</v>
      </c>
      <c r="F51" s="21">
        <v>10</v>
      </c>
      <c r="G51" s="21" t="s">
        <v>110</v>
      </c>
      <c r="H51" s="21">
        <f>VLOOKUP($L51,怪物模板!$A:$N,MATCH(角色!H$1,模板表头,0),0)</f>
        <v>4</v>
      </c>
      <c r="I51" s="28" t="str">
        <f>VLOOKUP($L51,怪物模板!$A:$N,MATCH(角色!I$1,模板表头,0),0)</f>
        <v>mag</v>
      </c>
      <c r="J51" s="22"/>
      <c r="K51" s="21"/>
      <c r="L51" s="21" t="s">
        <v>98</v>
      </c>
      <c r="M51" s="28" t="str">
        <f>VLOOKUP($L51,怪物模板!$A:$N,MATCH(角色!M$1,模板表头,0),0)</f>
        <v>无对应英雄</v>
      </c>
      <c r="N51" s="28" t="str">
        <f>VLOOKUP($L51,怪物模板!$A:$N,MATCH(角色!N$1,模板表头,0),0)</f>
        <v>统一模板</v>
      </c>
      <c r="O51" s="21" t="str">
        <f>VLOOKUP($L51,怪物模板!$A:$N,MATCH(角色!O$1,模板表头,0),0)</f>
        <v>female</v>
      </c>
      <c r="P51" s="22">
        <v>4</v>
      </c>
      <c r="Q51" s="21">
        <v>3</v>
      </c>
      <c r="R51" s="21">
        <v>3</v>
      </c>
      <c r="S51" s="28" t="str">
        <f>VLOOKUP($L51,怪物模板!$A:$N,MATCH(角色!S$1,模板表头,0),0)</f>
        <v>chaos</v>
      </c>
      <c r="T51" s="21" t="s">
        <v>199</v>
      </c>
      <c r="U51" s="21"/>
      <c r="V51" s="21"/>
      <c r="W51" s="21"/>
      <c r="X51" s="21"/>
      <c r="Y51" s="21"/>
      <c r="Z51" s="21"/>
      <c r="AA51" s="21"/>
      <c r="AB51" s="21">
        <v>4</v>
      </c>
      <c r="AC51" s="21">
        <v>6</v>
      </c>
      <c r="AD51" s="21"/>
      <c r="AE51" s="21">
        <f t="shared" si="0"/>
        <v>10</v>
      </c>
      <c r="AF51" s="21">
        <f t="shared" si="2"/>
        <v>25</v>
      </c>
      <c r="AG51" s="28" t="str">
        <f>VLOOKUP($L51,怪物模板!$A:$N,MATCH(角色!AG$1,模板表头,0),0)</f>
        <v>misc.5skills_friendly_ratio</v>
      </c>
      <c r="AH51" s="28">
        <f>VLOOKUP($L51,怪物模板!$A:$N,MATCH(角色!AH$1,模板表头,0),0)</f>
        <v>11670201</v>
      </c>
      <c r="AI51" s="28">
        <f>VLOOKUP($L51,怪物模板!$A:$N,MATCH(角色!AI$1,模板表头,0),0)</f>
        <v>11670202</v>
      </c>
      <c r="AJ51" s="28">
        <f>VLOOKUP($L51,怪物模板!$A:$N,MATCH(角色!AJ$1,模板表头,0),0)</f>
        <v>11670203</v>
      </c>
      <c r="AK51" s="28" t="str">
        <f>VLOOKUP($L51,怪物模板!$A:$N,MATCH(角色!AK$1,模板表头,0),0)</f>
        <v/>
      </c>
      <c r="AL51" s="28" t="str">
        <f>IF(VLOOKUP($L51,[1]怪物模板!$A:$N,MATCH([1]角色!AL$1,模板表头,0),0)=0,"",VLOOKUP($L51,[1]怪物模板!$A:$N,MATCH([1]角色!AL$1,模板表头,0),0))</f>
        <v/>
      </c>
      <c r="AM51" s="28" t="str">
        <f>VLOOKUP($L51,怪物模板!$A:$N,MATCH(角色!AM$1,模板表头,0),0)</f>
        <v>scarlet_priest</v>
      </c>
      <c r="AN51" s="21">
        <v>1</v>
      </c>
      <c r="AO51" s="21">
        <v>1</v>
      </c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2"/>
      <c r="BC51" s="22"/>
      <c r="BD51" s="22"/>
      <c r="BE51" s="22"/>
      <c r="BF51" s="22"/>
      <c r="BG51" s="22"/>
      <c r="BH51" s="22"/>
      <c r="BI51" s="22">
        <f t="shared" si="3"/>
        <v>10000</v>
      </c>
      <c r="BJ51" s="22">
        <f t="shared" si="4"/>
        <v>4000</v>
      </c>
      <c r="BK51" s="22">
        <f t="shared" si="4"/>
        <v>4000</v>
      </c>
      <c r="BL51" s="21"/>
      <c r="BM51" s="21"/>
      <c r="BN51" s="21"/>
      <c r="BO51" s="21"/>
      <c r="BP51" s="21"/>
      <c r="BQ51" s="21"/>
      <c r="BR51" s="21"/>
      <c r="BS51" s="21"/>
      <c r="BT51" s="21"/>
      <c r="BU51" s="23" t="s">
        <v>200</v>
      </c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 t="s">
        <v>200</v>
      </c>
      <c r="CH51" s="21" t="s">
        <v>200</v>
      </c>
      <c r="CI51" s="21" t="s">
        <v>200</v>
      </c>
      <c r="CJ51" s="21" t="s">
        <v>200</v>
      </c>
      <c r="CK51" s="21" t="s">
        <v>200</v>
      </c>
      <c r="CL51" s="21" t="s">
        <v>200</v>
      </c>
      <c r="CM51" s="21" t="s">
        <v>200</v>
      </c>
      <c r="CN51" s="21" t="s">
        <v>200</v>
      </c>
      <c r="CO51" s="21" t="s">
        <v>200</v>
      </c>
    </row>
    <row r="52" spans="1:93" s="3" customFormat="1" ht="16.5" customHeight="1" x14ac:dyDescent="0.3">
      <c r="A52" s="21">
        <v>31040050</v>
      </c>
      <c r="B52" s="21" t="s">
        <v>98</v>
      </c>
      <c r="C52" s="21"/>
      <c r="D52" s="21">
        <v>10</v>
      </c>
      <c r="E52" s="21" t="s">
        <v>109</v>
      </c>
      <c r="F52" s="21">
        <v>10</v>
      </c>
      <c r="G52" s="21" t="s">
        <v>110</v>
      </c>
      <c r="H52" s="21">
        <f>VLOOKUP($L52,怪物模板!$A:$N,MATCH(角色!H$1,模板表头,0),0)</f>
        <v>4</v>
      </c>
      <c r="I52" s="28" t="str">
        <f>VLOOKUP($L52,怪物模板!$A:$N,MATCH(角色!I$1,模板表头,0),0)</f>
        <v>mag</v>
      </c>
      <c r="J52" s="22"/>
      <c r="K52" s="21"/>
      <c r="L52" s="21" t="s">
        <v>98</v>
      </c>
      <c r="M52" s="28" t="str">
        <f>VLOOKUP($L52,怪物模板!$A:$N,MATCH(角色!M$1,模板表头,0),0)</f>
        <v>无对应英雄</v>
      </c>
      <c r="N52" s="28" t="str">
        <f>VLOOKUP($L52,怪物模板!$A:$N,MATCH(角色!N$1,模板表头,0),0)</f>
        <v>统一模板</v>
      </c>
      <c r="O52" s="21" t="str">
        <f>VLOOKUP($L52,怪物模板!$A:$N,MATCH(角色!O$1,模板表头,0),0)</f>
        <v>female</v>
      </c>
      <c r="P52" s="22">
        <v>4</v>
      </c>
      <c r="Q52" s="21">
        <v>3</v>
      </c>
      <c r="R52" s="21">
        <v>3</v>
      </c>
      <c r="S52" s="28" t="str">
        <f>VLOOKUP($L52,怪物模板!$A:$N,MATCH(角色!S$1,模板表头,0),0)</f>
        <v>chaos</v>
      </c>
      <c r="T52" s="21" t="s">
        <v>199</v>
      </c>
      <c r="U52" s="21"/>
      <c r="V52" s="21"/>
      <c r="W52" s="21"/>
      <c r="X52" s="21"/>
      <c r="Y52" s="21"/>
      <c r="Z52" s="21"/>
      <c r="AA52" s="21"/>
      <c r="AB52" s="21">
        <v>4</v>
      </c>
      <c r="AC52" s="21">
        <v>6</v>
      </c>
      <c r="AD52" s="21"/>
      <c r="AE52" s="21">
        <f t="shared" si="0"/>
        <v>10</v>
      </c>
      <c r="AF52" s="21">
        <f t="shared" si="2"/>
        <v>25</v>
      </c>
      <c r="AG52" s="28" t="str">
        <f>VLOOKUP($L52,怪物模板!$A:$N,MATCH(角色!AG$1,模板表头,0),0)</f>
        <v>misc.5skills_friendly_ratio</v>
      </c>
      <c r="AH52" s="28">
        <f>VLOOKUP($L52,怪物模板!$A:$N,MATCH(角色!AH$1,模板表头,0),0)</f>
        <v>11670201</v>
      </c>
      <c r="AI52" s="28">
        <f>VLOOKUP($L52,怪物模板!$A:$N,MATCH(角色!AI$1,模板表头,0),0)</f>
        <v>11670202</v>
      </c>
      <c r="AJ52" s="28">
        <f>VLOOKUP($L52,怪物模板!$A:$N,MATCH(角色!AJ$1,模板表头,0),0)</f>
        <v>11670203</v>
      </c>
      <c r="AK52" s="28" t="str">
        <f>VLOOKUP($L52,怪物模板!$A:$N,MATCH(角色!AK$1,模板表头,0),0)</f>
        <v/>
      </c>
      <c r="AL52" s="28" t="str">
        <f>IF(VLOOKUP($L52,[1]怪物模板!$A:$N,MATCH([1]角色!AL$1,模板表头,0),0)=0,"",VLOOKUP($L52,[1]怪物模板!$A:$N,MATCH([1]角色!AL$1,模板表头,0),0))</f>
        <v/>
      </c>
      <c r="AM52" s="28" t="str">
        <f>VLOOKUP($L52,怪物模板!$A:$N,MATCH(角色!AM$1,模板表头,0),0)</f>
        <v>scarlet_priest</v>
      </c>
      <c r="AN52" s="21">
        <v>1</v>
      </c>
      <c r="AO52" s="21">
        <v>1</v>
      </c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2"/>
      <c r="BC52" s="22"/>
      <c r="BD52" s="22"/>
      <c r="BE52" s="22"/>
      <c r="BF52" s="22"/>
      <c r="BG52" s="22"/>
      <c r="BH52" s="22"/>
      <c r="BI52" s="22">
        <f t="shared" si="3"/>
        <v>10000</v>
      </c>
      <c r="BJ52" s="22">
        <f t="shared" si="4"/>
        <v>4000</v>
      </c>
      <c r="BK52" s="22">
        <f t="shared" si="4"/>
        <v>4000</v>
      </c>
      <c r="BL52" s="21"/>
      <c r="BM52" s="21"/>
      <c r="BN52" s="21"/>
      <c r="BO52" s="21"/>
      <c r="BP52" s="21"/>
      <c r="BQ52" s="21"/>
      <c r="BR52" s="21"/>
      <c r="BS52" s="21"/>
      <c r="BT52" s="21"/>
      <c r="BU52" s="23" t="s">
        <v>200</v>
      </c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 t="s">
        <v>200</v>
      </c>
      <c r="CH52" s="21" t="s">
        <v>200</v>
      </c>
      <c r="CI52" s="21" t="s">
        <v>200</v>
      </c>
      <c r="CJ52" s="21" t="s">
        <v>200</v>
      </c>
      <c r="CK52" s="21" t="s">
        <v>200</v>
      </c>
      <c r="CL52" s="21" t="s">
        <v>200</v>
      </c>
      <c r="CM52" s="21" t="s">
        <v>200</v>
      </c>
      <c r="CN52" s="21" t="s">
        <v>200</v>
      </c>
      <c r="CO52" s="21" t="s">
        <v>200</v>
      </c>
    </row>
    <row r="53" spans="1:93" s="5" customFormat="1" ht="16.5" customHeight="1" x14ac:dyDescent="0.3">
      <c r="A53" s="21">
        <v>31040051</v>
      </c>
      <c r="B53" s="21" t="s">
        <v>207</v>
      </c>
      <c r="C53" s="21"/>
      <c r="D53" s="21">
        <v>11</v>
      </c>
      <c r="E53" s="21" t="s">
        <v>109</v>
      </c>
      <c r="F53" s="21">
        <v>11</v>
      </c>
      <c r="G53" s="21" t="s">
        <v>111</v>
      </c>
      <c r="H53" s="21">
        <f>VLOOKUP($L53,怪物模板!$A:$N,MATCH(角色!H$1,模板表头,0),0)</f>
        <v>1</v>
      </c>
      <c r="I53" s="28" t="str">
        <f>VLOOKUP($L53,怪物模板!$A:$N,MATCH(角色!I$1,模板表头,0),0)</f>
        <v>mag</v>
      </c>
      <c r="J53" s="22"/>
      <c r="K53" s="21"/>
      <c r="L53" s="21" t="s">
        <v>207</v>
      </c>
      <c r="M53" s="28" t="str">
        <f>VLOOKUP($L53,怪物模板!$A:$N,MATCH(角色!M$1,模板表头,0),0)</f>
        <v>无对应英雄</v>
      </c>
      <c r="N53" s="28" t="str">
        <f>VLOOKUP($L53,怪物模板!$A:$N,MATCH(角色!N$1,模板表头,0),0)</f>
        <v>统一模板</v>
      </c>
      <c r="O53" s="21" t="str">
        <f>VLOOKUP($L53,怪物模板!$A:$N,MATCH(角色!O$1,模板表头,0),0)</f>
        <v>male</v>
      </c>
      <c r="P53" s="22">
        <v>4</v>
      </c>
      <c r="Q53" s="21">
        <v>2</v>
      </c>
      <c r="R53" s="21">
        <v>3</v>
      </c>
      <c r="S53" s="28" t="str">
        <f>VLOOKUP($L53,怪物模板!$A:$N,MATCH(角色!S$1,模板表头,0),0)</f>
        <v>horde</v>
      </c>
      <c r="T53" s="21" t="s">
        <v>199</v>
      </c>
      <c r="U53" s="21"/>
      <c r="V53" s="21"/>
      <c r="W53" s="21"/>
      <c r="X53" s="21"/>
      <c r="Y53" s="21"/>
      <c r="Z53" s="21"/>
      <c r="AA53" s="21"/>
      <c r="AB53" s="21">
        <v>4</v>
      </c>
      <c r="AC53" s="21">
        <v>6</v>
      </c>
      <c r="AD53" s="21"/>
      <c r="AE53" s="21">
        <f t="shared" si="0"/>
        <v>40</v>
      </c>
      <c r="AF53" s="21">
        <f t="shared" si="2"/>
        <v>100</v>
      </c>
      <c r="AG53" s="28" t="str">
        <f>VLOOKUP($L53,怪物模板!$A:$N,MATCH(角色!AG$1,模板表头,0),0)</f>
        <v>misc.5skills_third_target_is_valid</v>
      </c>
      <c r="AH53" s="28">
        <f>VLOOKUP($L53,怪物模板!$A:$N,MATCH(角色!AH$1,模板表头,0),0)</f>
        <v>11870101</v>
      </c>
      <c r="AI53" s="28">
        <f>VLOOKUP($L53,怪物模板!$A:$N,MATCH(角色!AI$1,模板表头,0),0)</f>
        <v>11999518</v>
      </c>
      <c r="AJ53" s="28">
        <f>VLOOKUP($L53,怪物模板!$A:$N,MATCH(角色!AJ$1,模板表头,0),0)</f>
        <v>11870103</v>
      </c>
      <c r="AK53" s="28" t="str">
        <f>VLOOKUP($L53,怪物模板!$A:$N,MATCH(角色!AK$1,模板表头,0),0)</f>
        <v/>
      </c>
      <c r="AL53" s="28" t="str">
        <f>IF(VLOOKUP($L53,[1]怪物模板!$A:$N,MATCH([1]角色!AL$1,模板表头,0),0)=0,"",VLOOKUP($L53,[1]怪物模板!$A:$N,MATCH([1]角色!AL$1,模板表头,0),0))</f>
        <v/>
      </c>
      <c r="AM53" s="28" t="str">
        <f>VLOOKUP($L53,怪物模板!$A:$N,MATCH(角色!AM$1,模板表头,0),0)</f>
        <v>senjin_shieldman_boss</v>
      </c>
      <c r="AN53" s="21">
        <v>1</v>
      </c>
      <c r="AO53" s="21">
        <v>1</v>
      </c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2"/>
      <c r="BC53" s="22"/>
      <c r="BD53" s="22"/>
      <c r="BE53" s="22"/>
      <c r="BF53" s="22"/>
      <c r="BG53" s="22"/>
      <c r="BH53" s="22"/>
      <c r="BI53" s="22">
        <f t="shared" si="3"/>
        <v>10000</v>
      </c>
      <c r="BJ53" s="22">
        <f t="shared" si="4"/>
        <v>4000</v>
      </c>
      <c r="BK53" s="22">
        <f t="shared" si="4"/>
        <v>4000</v>
      </c>
      <c r="BL53" s="21"/>
      <c r="BM53" s="21"/>
      <c r="BN53" s="21"/>
      <c r="BO53" s="21"/>
      <c r="BP53" s="21"/>
      <c r="BQ53" s="21"/>
      <c r="BR53" s="21"/>
      <c r="BS53" s="21"/>
      <c r="BT53" s="21"/>
      <c r="BU53" s="23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 t="s">
        <v>200</v>
      </c>
      <c r="CH53" s="21" t="s">
        <v>200</v>
      </c>
      <c r="CI53" s="21" t="s">
        <v>200</v>
      </c>
      <c r="CJ53" s="21" t="s">
        <v>200</v>
      </c>
      <c r="CK53" s="21" t="s">
        <v>200</v>
      </c>
      <c r="CL53" s="21" t="s">
        <v>200</v>
      </c>
      <c r="CM53" s="21" t="s">
        <v>200</v>
      </c>
      <c r="CN53" s="21" t="s">
        <v>200</v>
      </c>
      <c r="CO53" s="21" t="s">
        <v>200</v>
      </c>
    </row>
    <row r="54" spans="1:93" s="5" customFormat="1" ht="16.5" customHeight="1" x14ac:dyDescent="0.3">
      <c r="A54" s="21">
        <v>31040052</v>
      </c>
      <c r="B54" s="21" t="s">
        <v>93</v>
      </c>
      <c r="C54" s="21"/>
      <c r="D54" s="21">
        <v>11</v>
      </c>
      <c r="E54" s="21" t="s">
        <v>109</v>
      </c>
      <c r="F54" s="21">
        <v>11</v>
      </c>
      <c r="G54" s="21" t="s">
        <v>110</v>
      </c>
      <c r="H54" s="21">
        <f>VLOOKUP($L54,怪物模板!$A:$N,MATCH(角色!H$1,模板表头,0),0)</f>
        <v>2</v>
      </c>
      <c r="I54" s="28" t="str">
        <f>VLOOKUP($L54,怪物模板!$A:$N,MATCH(角色!I$1,模板表头,0),0)</f>
        <v>phy</v>
      </c>
      <c r="J54" s="22"/>
      <c r="K54" s="21"/>
      <c r="L54" s="21" t="s">
        <v>93</v>
      </c>
      <c r="M54" s="28" t="str">
        <f>VLOOKUP($L54,怪物模板!$A:$N,MATCH(角色!M$1,模板表头,0),0)</f>
        <v>狂战士</v>
      </c>
      <c r="N54" s="28" t="str">
        <f>VLOOKUP($L54,怪物模板!$A:$N,MATCH(角色!N$1,模板表头,0),0)</f>
        <v>同英雄技能</v>
      </c>
      <c r="O54" s="21" t="str">
        <f>VLOOKUP($L54,怪物模板!$A:$N,MATCH(角色!O$1,模板表头,0),0)</f>
        <v>male</v>
      </c>
      <c r="P54" s="22">
        <v>5</v>
      </c>
      <c r="Q54" s="21">
        <v>3</v>
      </c>
      <c r="R54" s="21">
        <v>3</v>
      </c>
      <c r="S54" s="28" t="str">
        <f>VLOOKUP($L54,怪物模板!$A:$N,MATCH(角色!S$1,模板表头,0),0)</f>
        <v>horde</v>
      </c>
      <c r="T54" s="21" t="s">
        <v>199</v>
      </c>
      <c r="U54" s="21"/>
      <c r="V54" s="21"/>
      <c r="W54" s="21"/>
      <c r="X54" s="21"/>
      <c r="Y54" s="21"/>
      <c r="Z54" s="21"/>
      <c r="AA54" s="21"/>
      <c r="AB54" s="21">
        <v>4</v>
      </c>
      <c r="AC54" s="21">
        <v>6</v>
      </c>
      <c r="AD54" s="21"/>
      <c r="AE54" s="21">
        <f t="shared" si="0"/>
        <v>10</v>
      </c>
      <c r="AF54" s="21">
        <f t="shared" si="2"/>
        <v>25</v>
      </c>
      <c r="AG54" s="28" t="str">
        <f>VLOOKUP($L54,怪物模板!$A:$N,MATCH(角色!AG$1,模板表头,0),0)</f>
        <v>misc.5skills_target_is_valid</v>
      </c>
      <c r="AH54" s="28">
        <f>VLOOKUP($L54,怪物模板!$A:$N,MATCH(角色!AH$1,模板表头,0),0)</f>
        <v>11970101</v>
      </c>
      <c r="AI54" s="28">
        <f>VLOOKUP($L54,怪物模板!$A:$N,MATCH(角色!AI$1,模板表头,0),0)</f>
        <v>11970102</v>
      </c>
      <c r="AJ54" s="28" t="str">
        <f>VLOOKUP($L54,怪物模板!$A:$N,MATCH(角色!AJ$1,模板表头,0),0)</f>
        <v/>
      </c>
      <c r="AK54" s="28" t="str">
        <f>VLOOKUP($L54,怪物模板!$A:$N,MATCH(角色!AK$1,模板表头,0),0)</f>
        <v/>
      </c>
      <c r="AL54" s="28" t="str">
        <f>IF(VLOOKUP($L54,[1]怪物模板!$A:$N,MATCH([1]角色!AL$1,模板表头,0),0)=0,"",VLOOKUP($L54,[1]怪物模板!$A:$N,MATCH([1]角色!AL$1,模板表头,0),0))</f>
        <v/>
      </c>
      <c r="AM54" s="28" t="str">
        <f>VLOOKUP($L54,怪物模板!$A:$N,MATCH(角色!AM$1,模板表头,0),0)</f>
        <v>berserk_npc</v>
      </c>
      <c r="AN54" s="21">
        <v>1</v>
      </c>
      <c r="AO54" s="21">
        <v>1</v>
      </c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2"/>
      <c r="BC54" s="22"/>
      <c r="BD54" s="22"/>
      <c r="BE54" s="22"/>
      <c r="BF54" s="22"/>
      <c r="BG54" s="22"/>
      <c r="BH54" s="22"/>
      <c r="BI54" s="22">
        <f t="shared" si="3"/>
        <v>10000</v>
      </c>
      <c r="BJ54" s="22">
        <f t="shared" si="4"/>
        <v>4000</v>
      </c>
      <c r="BK54" s="22">
        <f t="shared" si="4"/>
        <v>4000</v>
      </c>
      <c r="BL54" s="21"/>
      <c r="BM54" s="21"/>
      <c r="BN54" s="21"/>
      <c r="BO54" s="21"/>
      <c r="BP54" s="21"/>
      <c r="BQ54" s="21"/>
      <c r="BR54" s="21"/>
      <c r="BS54" s="21"/>
      <c r="BT54" s="21"/>
      <c r="BU54" s="23" t="s">
        <v>200</v>
      </c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 t="s">
        <v>200</v>
      </c>
      <c r="CH54" s="21" t="s">
        <v>200</v>
      </c>
      <c r="CI54" s="21" t="s">
        <v>200</v>
      </c>
      <c r="CJ54" s="21" t="s">
        <v>200</v>
      </c>
      <c r="CK54" s="21" t="s">
        <v>200</v>
      </c>
      <c r="CL54" s="21" t="s">
        <v>200</v>
      </c>
      <c r="CM54" s="21" t="s">
        <v>200</v>
      </c>
      <c r="CN54" s="21" t="s">
        <v>200</v>
      </c>
      <c r="CO54" s="21" t="s">
        <v>200</v>
      </c>
    </row>
    <row r="55" spans="1:93" s="5" customFormat="1" ht="16.5" customHeight="1" x14ac:dyDescent="0.3">
      <c r="A55" s="21">
        <v>31040053</v>
      </c>
      <c r="B55" s="21" t="s">
        <v>93</v>
      </c>
      <c r="C55" s="21"/>
      <c r="D55" s="21">
        <v>11</v>
      </c>
      <c r="E55" s="21" t="s">
        <v>109</v>
      </c>
      <c r="F55" s="21">
        <v>11</v>
      </c>
      <c r="G55" s="21" t="s">
        <v>110</v>
      </c>
      <c r="H55" s="21">
        <f>VLOOKUP($L55,怪物模板!$A:$N,MATCH(角色!H$1,模板表头,0),0)</f>
        <v>2</v>
      </c>
      <c r="I55" s="28" t="str">
        <f>VLOOKUP($L55,怪物模板!$A:$N,MATCH(角色!I$1,模板表头,0),0)</f>
        <v>phy</v>
      </c>
      <c r="J55" s="22"/>
      <c r="K55" s="21"/>
      <c r="L55" s="21" t="s">
        <v>93</v>
      </c>
      <c r="M55" s="28" t="str">
        <f>VLOOKUP($L55,怪物模板!$A:$N,MATCH(角色!M$1,模板表头,0),0)</f>
        <v>狂战士</v>
      </c>
      <c r="N55" s="28" t="str">
        <f>VLOOKUP($L55,怪物模板!$A:$N,MATCH(角色!N$1,模板表头,0),0)</f>
        <v>同英雄技能</v>
      </c>
      <c r="O55" s="21" t="str">
        <f>VLOOKUP($L55,怪物模板!$A:$N,MATCH(角色!O$1,模板表头,0),0)</f>
        <v>male</v>
      </c>
      <c r="P55" s="22">
        <v>5</v>
      </c>
      <c r="Q55" s="21">
        <v>2</v>
      </c>
      <c r="R55" s="21">
        <v>3</v>
      </c>
      <c r="S55" s="28" t="str">
        <f>VLOOKUP($L55,怪物模板!$A:$N,MATCH(角色!S$1,模板表头,0),0)</f>
        <v>horde</v>
      </c>
      <c r="T55" s="21" t="s">
        <v>199</v>
      </c>
      <c r="U55" s="21"/>
      <c r="V55" s="21"/>
      <c r="W55" s="21"/>
      <c r="X55" s="21"/>
      <c r="Y55" s="21"/>
      <c r="Z55" s="21"/>
      <c r="AA55" s="21"/>
      <c r="AB55" s="21">
        <v>4</v>
      </c>
      <c r="AC55" s="21">
        <v>6</v>
      </c>
      <c r="AD55" s="21"/>
      <c r="AE55" s="21">
        <f t="shared" si="0"/>
        <v>10</v>
      </c>
      <c r="AF55" s="21">
        <f t="shared" si="2"/>
        <v>25</v>
      </c>
      <c r="AG55" s="28" t="str">
        <f>VLOOKUP($L55,怪物模板!$A:$N,MATCH(角色!AG$1,模板表头,0),0)</f>
        <v>misc.5skills_target_is_valid</v>
      </c>
      <c r="AH55" s="28">
        <f>VLOOKUP($L55,怪物模板!$A:$N,MATCH(角色!AH$1,模板表头,0),0)</f>
        <v>11970101</v>
      </c>
      <c r="AI55" s="28">
        <f>VLOOKUP($L55,怪物模板!$A:$N,MATCH(角色!AI$1,模板表头,0),0)</f>
        <v>11970102</v>
      </c>
      <c r="AJ55" s="28" t="str">
        <f>VLOOKUP($L55,怪物模板!$A:$N,MATCH(角色!AJ$1,模板表头,0),0)</f>
        <v/>
      </c>
      <c r="AK55" s="28" t="str">
        <f>VLOOKUP($L55,怪物模板!$A:$N,MATCH(角色!AK$1,模板表头,0),0)</f>
        <v/>
      </c>
      <c r="AL55" s="28" t="str">
        <f>IF(VLOOKUP($L55,[1]怪物模板!$A:$N,MATCH([1]角色!AL$1,模板表头,0),0)=0,"",VLOOKUP($L55,[1]怪物模板!$A:$N,MATCH([1]角色!AL$1,模板表头,0),0))</f>
        <v/>
      </c>
      <c r="AM55" s="28" t="str">
        <f>VLOOKUP($L55,怪物模板!$A:$N,MATCH(角色!AM$1,模板表头,0),0)</f>
        <v>berserk_npc</v>
      </c>
      <c r="AN55" s="21">
        <v>1</v>
      </c>
      <c r="AO55" s="21">
        <v>1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2"/>
      <c r="BC55" s="22"/>
      <c r="BD55" s="22"/>
      <c r="BE55" s="22"/>
      <c r="BF55" s="22"/>
      <c r="BG55" s="22"/>
      <c r="BH55" s="22"/>
      <c r="BI55" s="22">
        <f t="shared" si="3"/>
        <v>10000</v>
      </c>
      <c r="BJ55" s="22">
        <f t="shared" si="4"/>
        <v>4000</v>
      </c>
      <c r="BK55" s="22">
        <f t="shared" si="4"/>
        <v>4000</v>
      </c>
      <c r="BL55" s="21"/>
      <c r="BM55" s="21"/>
      <c r="BN55" s="21"/>
      <c r="BO55" s="21"/>
      <c r="BP55" s="21"/>
      <c r="BQ55" s="21"/>
      <c r="BR55" s="21"/>
      <c r="BS55" s="21"/>
      <c r="BT55" s="21"/>
      <c r="BU55" s="23" t="s">
        <v>200</v>
      </c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 t="s">
        <v>200</v>
      </c>
      <c r="CH55" s="21" t="s">
        <v>200</v>
      </c>
      <c r="CI55" s="21" t="s">
        <v>200</v>
      </c>
      <c r="CJ55" s="21" t="s">
        <v>200</v>
      </c>
      <c r="CK55" s="21" t="s">
        <v>200</v>
      </c>
      <c r="CL55" s="21" t="s">
        <v>200</v>
      </c>
      <c r="CM55" s="21" t="s">
        <v>200</v>
      </c>
      <c r="CN55" s="21" t="s">
        <v>200</v>
      </c>
      <c r="CO55" s="21" t="s">
        <v>200</v>
      </c>
    </row>
    <row r="56" spans="1:93" s="5" customFormat="1" ht="16.5" customHeight="1" x14ac:dyDescent="0.3">
      <c r="A56" s="21">
        <v>31040054</v>
      </c>
      <c r="B56" s="21" t="s">
        <v>250</v>
      </c>
      <c r="C56" s="21"/>
      <c r="D56" s="21">
        <v>11</v>
      </c>
      <c r="E56" s="21" t="s">
        <v>109</v>
      </c>
      <c r="F56" s="21">
        <v>11</v>
      </c>
      <c r="G56" s="21" t="s">
        <v>111</v>
      </c>
      <c r="H56" s="21">
        <f>VLOOKUP($L56,怪物模板!$A:$N,MATCH(角色!H$1,模板表头,0),0)</f>
        <v>3</v>
      </c>
      <c r="I56" s="28" t="str">
        <f>VLOOKUP($L56,怪物模板!$A:$N,MATCH(角色!I$1,模板表头,0),0)</f>
        <v>mag</v>
      </c>
      <c r="J56" s="22"/>
      <c r="K56" s="21"/>
      <c r="L56" s="21" t="s">
        <v>281</v>
      </c>
      <c r="M56" s="28" t="str">
        <f>VLOOKUP($L56,怪物模板!$A:$N,MATCH(角色!M$1,模板表头,0),0)</f>
        <v>丛林半神</v>
      </c>
      <c r="N56" s="28" t="str">
        <f>VLOOKUP($L56,怪物模板!$A:$N,MATCH(角色!N$1,模板表头,0),0)</f>
        <v>BOSS-5技能版</v>
      </c>
      <c r="O56" s="21" t="str">
        <f>VLOOKUP($L56,怪物模板!$A:$N,MATCH(角色!O$1,模板表头,0),0)</f>
        <v>male</v>
      </c>
      <c r="P56" s="22">
        <v>4</v>
      </c>
      <c r="Q56" s="21">
        <v>3</v>
      </c>
      <c r="R56" s="21">
        <v>3</v>
      </c>
      <c r="S56" s="28" t="str">
        <f>VLOOKUP($L56,怪物模板!$A:$N,MATCH(角色!S$1,模板表头,0),0)</f>
        <v>order</v>
      </c>
      <c r="T56" s="21" t="s">
        <v>199</v>
      </c>
      <c r="U56" s="21"/>
      <c r="V56" s="21"/>
      <c r="W56" s="21"/>
      <c r="X56" s="21"/>
      <c r="Y56" s="21"/>
      <c r="Z56" s="21"/>
      <c r="AA56" s="21"/>
      <c r="AB56" s="21">
        <v>4</v>
      </c>
      <c r="AC56" s="21">
        <v>6</v>
      </c>
      <c r="AD56" s="21"/>
      <c r="AE56" s="21">
        <f t="shared" si="0"/>
        <v>40</v>
      </c>
      <c r="AF56" s="21">
        <f t="shared" si="2"/>
        <v>100</v>
      </c>
      <c r="AG56" s="28" t="str">
        <f>VLOOKUP($L56,怪物模板!$A:$N,MATCH(角色!AG$1,模板表头,0),0)</f>
        <v>healer.velen</v>
      </c>
      <c r="AH56" s="28">
        <f>VLOOKUP($L56,怪物模板!$A:$N,MATCH(角色!AH$1,模板表头,0),0)</f>
        <v>11760101</v>
      </c>
      <c r="AI56" s="28">
        <f>VLOOKUP($L56,怪物模板!$A:$N,MATCH(角色!AI$1,模板表头,0),0)</f>
        <v>11760102</v>
      </c>
      <c r="AJ56" s="28">
        <f>VLOOKUP($L56,怪物模板!$A:$N,MATCH(角色!AJ$1,模板表头,0),0)</f>
        <v>11760103</v>
      </c>
      <c r="AK56" s="28">
        <f>VLOOKUP($L56,怪物模板!$A:$N,MATCH(角色!AK$1,模板表头,0),0)</f>
        <v>11999519</v>
      </c>
      <c r="AL56" s="28">
        <f>IF(VLOOKUP($L56,[1]怪物模板!$A:$N,MATCH([1]角色!AL$1,模板表头,0),0)=0,"",VLOOKUP($L56,[1]怪物模板!$A:$N,MATCH([1]角色!AL$1,模板表头,0),0))</f>
        <v>11999540</v>
      </c>
      <c r="AM56" s="28" t="str">
        <f>VLOOKUP($L56,怪物模板!$A:$N,MATCH(角色!AM$1,模板表头,0),0)</f>
        <v>cenarius_boss</v>
      </c>
      <c r="AN56" s="21">
        <v>1.8</v>
      </c>
      <c r="AO56" s="21">
        <v>1</v>
      </c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2"/>
      <c r="BC56" s="22"/>
      <c r="BD56" s="22"/>
      <c r="BE56" s="22"/>
      <c r="BF56" s="22"/>
      <c r="BG56" s="22"/>
      <c r="BH56" s="22"/>
      <c r="BI56" s="22">
        <f t="shared" si="3"/>
        <v>10000</v>
      </c>
      <c r="BJ56" s="22">
        <f t="shared" si="4"/>
        <v>4000</v>
      </c>
      <c r="BK56" s="22">
        <f t="shared" si="4"/>
        <v>4000</v>
      </c>
      <c r="BL56" s="21"/>
      <c r="BM56" s="21"/>
      <c r="BN56" s="21"/>
      <c r="BO56" s="21"/>
      <c r="BP56" s="21"/>
      <c r="BQ56" s="21"/>
      <c r="BR56" s="21"/>
      <c r="BS56" s="21"/>
      <c r="BT56" s="21"/>
      <c r="BU56" s="23" t="s">
        <v>200</v>
      </c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 t="s">
        <v>200</v>
      </c>
      <c r="CH56" s="21" t="s">
        <v>200</v>
      </c>
      <c r="CI56" s="21" t="s">
        <v>200</v>
      </c>
      <c r="CJ56" s="21" t="s">
        <v>200</v>
      </c>
      <c r="CK56" s="21" t="s">
        <v>200</v>
      </c>
      <c r="CL56" s="21" t="s">
        <v>200</v>
      </c>
      <c r="CM56" s="21" t="s">
        <v>200</v>
      </c>
      <c r="CN56" s="21" t="s">
        <v>200</v>
      </c>
      <c r="CO56" s="21" t="s">
        <v>200</v>
      </c>
    </row>
    <row r="57" spans="1:93" s="5" customFormat="1" ht="16.5" customHeight="1" x14ac:dyDescent="0.3">
      <c r="A57" s="21">
        <v>31040055</v>
      </c>
      <c r="B57" s="21" t="s">
        <v>249</v>
      </c>
      <c r="C57" s="21"/>
      <c r="D57" s="21">
        <v>11</v>
      </c>
      <c r="E57" s="21" t="s">
        <v>109</v>
      </c>
      <c r="F57" s="21">
        <v>11</v>
      </c>
      <c r="G57" s="21" t="s">
        <v>110</v>
      </c>
      <c r="H57" s="21">
        <f>VLOOKUP($L57,怪物模板!$A:$N,MATCH(角色!H$1,模板表头,0),0)</f>
        <v>2</v>
      </c>
      <c r="I57" s="28" t="str">
        <f>VLOOKUP($L57,怪物模板!$A:$N,MATCH(角色!I$1,模板表头,0),0)</f>
        <v>phy</v>
      </c>
      <c r="J57" s="22"/>
      <c r="K57" s="21"/>
      <c r="L57" s="21" t="s">
        <v>249</v>
      </c>
      <c r="M57" s="28" t="str">
        <f>VLOOKUP($L57,怪物模板!$A:$N,MATCH(角色!M$1,模板表头,0),0)</f>
        <v>无对应英雄</v>
      </c>
      <c r="N57" s="28" t="str">
        <f>VLOOKUP($L57,怪物模板!$A:$N,MATCH(角色!N$1,模板表头,0),0)</f>
        <v>同英雄技能</v>
      </c>
      <c r="O57" s="21" t="str">
        <f>VLOOKUP($L57,怪物模板!$A:$N,MATCH(角色!O$1,模板表头,0),0)</f>
        <v>male</v>
      </c>
      <c r="P57" s="22">
        <v>4</v>
      </c>
      <c r="Q57" s="21">
        <v>3</v>
      </c>
      <c r="R57" s="21">
        <v>3</v>
      </c>
      <c r="S57" s="28" t="str">
        <f>VLOOKUP($L57,怪物模板!$A:$N,MATCH(角色!S$1,模板表头,0),0)</f>
        <v>horde</v>
      </c>
      <c r="T57" s="21" t="s">
        <v>199</v>
      </c>
      <c r="U57" s="21"/>
      <c r="V57" s="21"/>
      <c r="W57" s="21"/>
      <c r="X57" s="21"/>
      <c r="Y57" s="21"/>
      <c r="Z57" s="21"/>
      <c r="AA57" s="21"/>
      <c r="AB57" s="21">
        <v>4</v>
      </c>
      <c r="AC57" s="21">
        <v>6</v>
      </c>
      <c r="AD57" s="21"/>
      <c r="AE57" s="21">
        <f t="shared" si="0"/>
        <v>10</v>
      </c>
      <c r="AF57" s="21">
        <f t="shared" si="2"/>
        <v>25</v>
      </c>
      <c r="AG57" s="28" t="str">
        <f>VLOOKUP($L57,怪物模板!$A:$N,MATCH(角色!AG$1,模板表头,0),0)</f>
        <v>misc.5skills_target_is_valid</v>
      </c>
      <c r="AH57" s="28">
        <f>VLOOKUP($L57,怪物模板!$A:$N,MATCH(角色!AH$1,模板表头,0),0)</f>
        <v>11890201</v>
      </c>
      <c r="AI57" s="28">
        <f>VLOOKUP($L57,怪物模板!$A:$N,MATCH(角色!AI$1,模板表头,0),0)</f>
        <v>11890202</v>
      </c>
      <c r="AJ57" s="28" t="str">
        <f>VLOOKUP($L57,怪物模板!$A:$N,MATCH(角色!AJ$1,模板表头,0),0)</f>
        <v/>
      </c>
      <c r="AK57" s="28" t="str">
        <f>VLOOKUP($L57,怪物模板!$A:$N,MATCH(角色!AK$1,模板表头,0),0)</f>
        <v/>
      </c>
      <c r="AL57" s="28" t="str">
        <f>IF(VLOOKUP($L57,[1]怪物模板!$A:$N,MATCH([1]角色!AL$1,模板表头,0),0)=0,"",VLOOKUP($L57,[1]怪物模板!$A:$N,MATCH([1]角色!AL$1,模板表头,0),0))</f>
        <v/>
      </c>
      <c r="AM57" s="28" t="str">
        <f>VLOOKUP($L57,怪物模板!$A:$N,MATCH(角色!AM$1,模板表头,0),0)</f>
        <v>troll_hunter</v>
      </c>
      <c r="AN57" s="21">
        <v>0.9</v>
      </c>
      <c r="AO57" s="21">
        <v>1</v>
      </c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2"/>
      <c r="BC57" s="22"/>
      <c r="BD57" s="22"/>
      <c r="BE57" s="22"/>
      <c r="BF57" s="22"/>
      <c r="BG57" s="22"/>
      <c r="BH57" s="22"/>
      <c r="BI57" s="22">
        <f t="shared" si="3"/>
        <v>10000</v>
      </c>
      <c r="BJ57" s="22">
        <f t="shared" si="4"/>
        <v>4000</v>
      </c>
      <c r="BK57" s="22">
        <f t="shared" si="4"/>
        <v>4000</v>
      </c>
      <c r="BL57" s="21"/>
      <c r="BM57" s="21"/>
      <c r="BN57" s="21"/>
      <c r="BO57" s="21"/>
      <c r="BP57" s="21"/>
      <c r="BQ57" s="21"/>
      <c r="BR57" s="21"/>
      <c r="BS57" s="21"/>
      <c r="BT57" s="21"/>
      <c r="BU57" s="23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 t="s">
        <v>200</v>
      </c>
      <c r="CH57" s="21" t="s">
        <v>200</v>
      </c>
      <c r="CI57" s="21" t="s">
        <v>200</v>
      </c>
      <c r="CJ57" s="21" t="s">
        <v>200</v>
      </c>
      <c r="CK57" s="21" t="s">
        <v>200</v>
      </c>
      <c r="CL57" s="21" t="s">
        <v>200</v>
      </c>
      <c r="CM57" s="21" t="s">
        <v>200</v>
      </c>
      <c r="CN57" s="21" t="s">
        <v>200</v>
      </c>
      <c r="CO57" s="21" t="s">
        <v>200</v>
      </c>
    </row>
    <row r="58" spans="1:93" s="12" customFormat="1" x14ac:dyDescent="0.3">
      <c r="A58" s="21">
        <v>31040056</v>
      </c>
      <c r="B58" s="21" t="s">
        <v>243</v>
      </c>
      <c r="C58" s="21" t="s">
        <v>241</v>
      </c>
      <c r="D58" s="21">
        <f>D53+1</f>
        <v>12</v>
      </c>
      <c r="E58" s="21" t="s">
        <v>109</v>
      </c>
      <c r="F58" s="21">
        <v>12</v>
      </c>
      <c r="G58" s="21" t="s">
        <v>111</v>
      </c>
      <c r="H58" s="21">
        <f>VLOOKUP($L58,怪物模板!$A:$N,MATCH(角色!H$1,模板表头,0),0)</f>
        <v>2</v>
      </c>
      <c r="I58" s="28" t="str">
        <f>VLOOKUP($L58,怪物模板!$A:$N,MATCH(角色!I$1,模板表头,0),0)</f>
        <v>phy</v>
      </c>
      <c r="J58" s="22"/>
      <c r="K58" s="21" t="s">
        <v>242</v>
      </c>
      <c r="L58" s="21" t="s">
        <v>97</v>
      </c>
      <c r="M58" s="28" t="str">
        <f>VLOOKUP($L58,怪物模板!$A:$N,MATCH(角色!M$1,模板表头,0),0)</f>
        <v>无对应英雄</v>
      </c>
      <c r="N58" s="28" t="str">
        <f>VLOOKUP($L58,怪物模板!$A:$N,MATCH(角色!N$1,模板表头,0),0)</f>
        <v>统一模板</v>
      </c>
      <c r="O58" s="21" t="str">
        <f>VLOOKUP($L58,怪物模板!$A:$N,MATCH(角色!O$1,模板表头,0),0)</f>
        <v>male</v>
      </c>
      <c r="P58" s="21">
        <v>5</v>
      </c>
      <c r="Q58" s="21">
        <v>3</v>
      </c>
      <c r="R58" s="21">
        <f>VLOOKUP(P58,[3]辅助表!$A$2:$B$10,2,FALSE)</f>
        <v>3</v>
      </c>
      <c r="S58" s="28" t="str">
        <f>VLOOKUP($L58,怪物模板!$A:$N,MATCH(角色!S$1,模板表头,0),0)</f>
        <v>chaos</v>
      </c>
      <c r="T58" s="21" t="s">
        <v>199</v>
      </c>
      <c r="U58" s="21"/>
      <c r="V58" s="21"/>
      <c r="W58" s="21"/>
      <c r="X58" s="21"/>
      <c r="Y58" s="21"/>
      <c r="Z58" s="21"/>
      <c r="AA58" s="21"/>
      <c r="AB58" s="21">
        <v>4</v>
      </c>
      <c r="AC58" s="21">
        <v>6</v>
      </c>
      <c r="AD58" s="21"/>
      <c r="AE58" s="21">
        <f t="shared" si="0"/>
        <v>40</v>
      </c>
      <c r="AF58" s="21">
        <f t="shared" si="2"/>
        <v>100</v>
      </c>
      <c r="AG58" s="28" t="str">
        <f>VLOOKUP($L58,怪物模板!$A:$N,MATCH(角色!AG$1,模板表头,0),0)</f>
        <v>misc.5skills</v>
      </c>
      <c r="AH58" s="28">
        <f>VLOOKUP($L58,怪物模板!$A:$N,MATCH(角色!AH$1,模板表头,0),0)</f>
        <v>11980601</v>
      </c>
      <c r="AI58" s="28">
        <f>VLOOKUP($L58,怪物模板!$A:$N,MATCH(角色!AI$1,模板表头,0),0)</f>
        <v>11999526</v>
      </c>
      <c r="AJ58" s="28" t="str">
        <f>VLOOKUP($L58,怪物模板!$A:$N,MATCH(角色!AJ$1,模板表头,0),0)</f>
        <v/>
      </c>
      <c r="AK58" s="28" t="str">
        <f>VLOOKUP($L58,怪物模板!$A:$N,MATCH(角色!AK$1,模板表头,0),0)</f>
        <v/>
      </c>
      <c r="AL58" s="28" t="str">
        <f>IF(VLOOKUP($L58,[1]怪物模板!$A:$N,MATCH([1]角色!AL$1,模板表头,0),0)=0,"",VLOOKUP($L58,[1]怪物模板!$A:$N,MATCH([1]角色!AL$1,模板表头,0),0))</f>
        <v/>
      </c>
      <c r="AM58" s="28" t="str">
        <f>VLOOKUP($L58,怪物模板!$A:$N,MATCH(角色!AM$1,模板表头,0),0)</f>
        <v>scarlet_crusade_boss</v>
      </c>
      <c r="AN58" s="21">
        <v>1.2</v>
      </c>
      <c r="AO58" s="21">
        <v>1</v>
      </c>
      <c r="AP58" s="21"/>
      <c r="AQ58" s="21"/>
      <c r="AR58" s="21"/>
      <c r="AS58" s="21"/>
      <c r="AT58" s="21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2">
        <f t="shared" si="3"/>
        <v>10000</v>
      </c>
      <c r="BJ58" s="22">
        <f t="shared" si="4"/>
        <v>4000</v>
      </c>
      <c r="BK58" s="22">
        <f t="shared" si="4"/>
        <v>4000</v>
      </c>
      <c r="BL58" s="23"/>
      <c r="BM58" s="23"/>
      <c r="BN58" s="23"/>
      <c r="BO58" s="23"/>
      <c r="BP58" s="23"/>
      <c r="BQ58" s="23"/>
      <c r="BR58" s="23"/>
      <c r="BS58" s="23"/>
      <c r="BT58" s="23"/>
      <c r="BU58" s="23" t="str">
        <f>IF(OR(B58="骷髅战士",B58="骷髅法师"),-0.9,"")</f>
        <v/>
      </c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1" t="str">
        <f t="shared" ref="CG58:CO58" si="19">IF($G58="boss",5000,"")</f>
        <v/>
      </c>
      <c r="CH58" s="21" t="str">
        <f t="shared" si="19"/>
        <v/>
      </c>
      <c r="CI58" s="21" t="str">
        <f t="shared" si="19"/>
        <v/>
      </c>
      <c r="CJ58" s="21" t="str">
        <f t="shared" si="19"/>
        <v/>
      </c>
      <c r="CK58" s="21" t="str">
        <f t="shared" si="19"/>
        <v/>
      </c>
      <c r="CL58" s="21" t="str">
        <f t="shared" si="19"/>
        <v/>
      </c>
      <c r="CM58" s="21" t="str">
        <f t="shared" si="19"/>
        <v/>
      </c>
      <c r="CN58" s="21" t="str">
        <f t="shared" si="19"/>
        <v/>
      </c>
      <c r="CO58" s="21" t="str">
        <f t="shared" si="19"/>
        <v/>
      </c>
    </row>
    <row r="59" spans="1:93" ht="16.5" customHeight="1" x14ac:dyDescent="0.3">
      <c r="A59" s="21">
        <v>31040057</v>
      </c>
      <c r="B59" s="21" t="s">
        <v>86</v>
      </c>
      <c r="C59" s="21"/>
      <c r="D59" s="21">
        <f>D53+1</f>
        <v>12</v>
      </c>
      <c r="E59" s="21" t="s">
        <v>109</v>
      </c>
      <c r="F59" s="21">
        <v>12</v>
      </c>
      <c r="G59" s="21" t="s">
        <v>110</v>
      </c>
      <c r="H59" s="21">
        <f>VLOOKUP($L59,怪物模板!$A:$N,MATCH(角色!H$1,模板表头,0),0)</f>
        <v>2</v>
      </c>
      <c r="I59" s="28" t="str">
        <f>VLOOKUP($L59,怪物模板!$A:$N,MATCH(角色!I$1,模板表头,0),0)</f>
        <v>phy</v>
      </c>
      <c r="J59" s="22"/>
      <c r="K59" s="21"/>
      <c r="L59" s="21" t="s">
        <v>86</v>
      </c>
      <c r="M59" s="28" t="str">
        <f>VLOOKUP($L59,怪物模板!$A:$N,MATCH(角色!M$1,模板表头,0),0)</f>
        <v>无对应英雄</v>
      </c>
      <c r="N59" s="28" t="str">
        <f>VLOOKUP($L59,怪物模板!$A:$N,MATCH(角色!N$1,模板表头,0),0)</f>
        <v>新增突袭小招，大招改为引导</v>
      </c>
      <c r="O59" s="21" t="str">
        <f>VLOOKUP($L59,怪物模板!$A:$N,MATCH(角色!O$1,模板表头,0),0)</f>
        <v>male</v>
      </c>
      <c r="P59" s="22">
        <v>3</v>
      </c>
      <c r="Q59" s="21">
        <v>3</v>
      </c>
      <c r="R59" s="21">
        <f>VLOOKUP(P59,辅助表!$A$2:$B$10,2,FALSE)</f>
        <v>2</v>
      </c>
      <c r="S59" s="28" t="str">
        <f>VLOOKUP($L59,怪物模板!$A:$N,MATCH(角色!S$1,模板表头,0),0)</f>
        <v>horde</v>
      </c>
      <c r="T59" s="21" t="s">
        <v>85</v>
      </c>
      <c r="U59" s="21"/>
      <c r="V59" s="21"/>
      <c r="W59" s="21"/>
      <c r="X59" s="21"/>
      <c r="Y59" s="21"/>
      <c r="Z59" s="21"/>
      <c r="AA59" s="21"/>
      <c r="AB59" s="21">
        <v>4</v>
      </c>
      <c r="AC59" s="21">
        <v>6</v>
      </c>
      <c r="AD59" s="21"/>
      <c r="AE59" s="21">
        <f t="shared" si="0"/>
        <v>10</v>
      </c>
      <c r="AF59" s="21">
        <f t="shared" si="2"/>
        <v>25</v>
      </c>
      <c r="AG59" s="28" t="str">
        <f>VLOOKUP($L59,怪物模板!$A:$N,MATCH(角色!AG$1,模板表头,0),0)</f>
        <v>misc.5skills</v>
      </c>
      <c r="AH59" s="28">
        <f>VLOOKUP($L59,怪物模板!$A:$N,MATCH(角色!AH$1,模板表头,0),0)</f>
        <v>11980101</v>
      </c>
      <c r="AI59" s="28">
        <f>VLOOKUP($L59,怪物模板!$A:$N,MATCH(角色!AI$1,模板表头,0),0)</f>
        <v>11999536</v>
      </c>
      <c r="AJ59" s="28">
        <f>VLOOKUP($L59,怪物模板!$A:$N,MATCH(角色!AJ$1,模板表头,0),0)</f>
        <v>11999537</v>
      </c>
      <c r="AK59" s="28" t="str">
        <f>VLOOKUP($L59,怪物模板!$A:$N,MATCH(角色!AK$1,模板表头,0),0)</f>
        <v/>
      </c>
      <c r="AL59" s="28" t="str">
        <f>IF(VLOOKUP($L59,[1]怪物模板!$A:$N,MATCH([1]角色!AL$1,模板表头,0),0)=0,"",VLOOKUP($L59,[1]怪物模板!$A:$N,MATCH([1]角色!AL$1,模板表头,0),0))</f>
        <v/>
      </c>
      <c r="AM59" s="28" t="str">
        <f>VLOOKUP($L59,怪物模板!$A:$N,MATCH(角色!AM$1,模板表头,0),0)</f>
        <v>rogue</v>
      </c>
      <c r="AN59" s="21">
        <f t="shared" si="6"/>
        <v>1</v>
      </c>
      <c r="AO59" s="21">
        <v>1</v>
      </c>
      <c r="AP59" s="21"/>
      <c r="AQ59" s="21"/>
      <c r="AR59" s="21"/>
      <c r="AS59" s="21"/>
      <c r="AT59" s="21"/>
      <c r="AU59" s="21">
        <v>230011</v>
      </c>
      <c r="AV59" s="21"/>
      <c r="AW59" s="21"/>
      <c r="AX59" s="21"/>
      <c r="AY59" s="21"/>
      <c r="AZ59" s="21"/>
      <c r="BA59" s="21"/>
      <c r="BB59" s="22"/>
      <c r="BC59" s="22"/>
      <c r="BD59" s="22"/>
      <c r="BE59" s="22"/>
      <c r="BF59" s="22"/>
      <c r="BG59" s="22"/>
      <c r="BH59" s="22"/>
      <c r="BI59" s="22">
        <f t="shared" si="3"/>
        <v>10000</v>
      </c>
      <c r="BJ59" s="22">
        <f t="shared" si="4"/>
        <v>4000</v>
      </c>
      <c r="BK59" s="22">
        <f t="shared" si="4"/>
        <v>4000</v>
      </c>
      <c r="BL59" s="21"/>
      <c r="BM59" s="21"/>
      <c r="BN59" s="21"/>
      <c r="BO59" s="21"/>
      <c r="BP59" s="21"/>
      <c r="BQ59" s="21"/>
      <c r="BR59" s="21"/>
      <c r="BS59" s="21"/>
      <c r="BT59" s="21"/>
      <c r="BU59" s="23" t="str">
        <f>IF(OR(B59="骷髅战士",B59="骷髅法师"),-0.9,"")</f>
        <v/>
      </c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 t="str">
        <f t="shared" si="17"/>
        <v/>
      </c>
      <c r="CH59" s="21" t="str">
        <f t="shared" si="18"/>
        <v/>
      </c>
      <c r="CI59" s="21" t="str">
        <f t="shared" si="18"/>
        <v/>
      </c>
      <c r="CJ59" s="21" t="str">
        <f t="shared" si="18"/>
        <v/>
      </c>
      <c r="CK59" s="21" t="str">
        <f t="shared" si="18"/>
        <v/>
      </c>
      <c r="CL59" s="21" t="str">
        <f t="shared" si="18"/>
        <v/>
      </c>
      <c r="CM59" s="21" t="str">
        <f t="shared" si="18"/>
        <v/>
      </c>
      <c r="CN59" s="21" t="str">
        <f t="shared" si="18"/>
        <v/>
      </c>
      <c r="CO59" s="21" t="str">
        <f t="shared" si="18"/>
        <v/>
      </c>
    </row>
    <row r="60" spans="1:93" ht="16.5" customHeight="1" x14ac:dyDescent="0.3">
      <c r="A60" s="21">
        <v>31040058</v>
      </c>
      <c r="B60" s="21" t="s">
        <v>86</v>
      </c>
      <c r="C60" s="21"/>
      <c r="D60" s="21">
        <f>D54+1</f>
        <v>12</v>
      </c>
      <c r="E60" s="21" t="s">
        <v>109</v>
      </c>
      <c r="F60" s="21">
        <v>12</v>
      </c>
      <c r="G60" s="21" t="s">
        <v>110</v>
      </c>
      <c r="H60" s="21">
        <f>VLOOKUP($L60,怪物模板!$A:$N,MATCH(角色!H$1,模板表头,0),0)</f>
        <v>2</v>
      </c>
      <c r="I60" s="28" t="str">
        <f>VLOOKUP($L60,怪物模板!$A:$N,MATCH(角色!I$1,模板表头,0),0)</f>
        <v>phy</v>
      </c>
      <c r="J60" s="22"/>
      <c r="K60" s="21"/>
      <c r="L60" s="21" t="s">
        <v>86</v>
      </c>
      <c r="M60" s="28" t="str">
        <f>VLOOKUP($L60,怪物模板!$A:$N,MATCH(角色!M$1,模板表头,0),0)</f>
        <v>无对应英雄</v>
      </c>
      <c r="N60" s="28" t="str">
        <f>VLOOKUP($L60,怪物模板!$A:$N,MATCH(角色!N$1,模板表头,0),0)</f>
        <v>新增突袭小招，大招改为引导</v>
      </c>
      <c r="O60" s="21" t="str">
        <f>VLOOKUP($L60,怪物模板!$A:$N,MATCH(角色!O$1,模板表头,0),0)</f>
        <v>male</v>
      </c>
      <c r="P60" s="22">
        <v>3</v>
      </c>
      <c r="Q60" s="21">
        <v>2</v>
      </c>
      <c r="R60" s="21">
        <f>VLOOKUP(P60,辅助表!$A$2:$B$10,2,FALSE)</f>
        <v>2</v>
      </c>
      <c r="S60" s="28" t="str">
        <f>VLOOKUP($L60,怪物模板!$A:$N,MATCH(角色!S$1,模板表头,0),0)</f>
        <v>horde</v>
      </c>
      <c r="T60" s="21" t="s">
        <v>88</v>
      </c>
      <c r="U60" s="21"/>
      <c r="V60" s="21"/>
      <c r="W60" s="21"/>
      <c r="X60" s="21"/>
      <c r="Y60" s="21"/>
      <c r="Z60" s="21"/>
      <c r="AA60" s="21"/>
      <c r="AB60" s="21">
        <v>4</v>
      </c>
      <c r="AC60" s="21">
        <v>6</v>
      </c>
      <c r="AD60" s="21"/>
      <c r="AE60" s="21">
        <f t="shared" si="0"/>
        <v>10</v>
      </c>
      <c r="AF60" s="21">
        <f t="shared" si="2"/>
        <v>25</v>
      </c>
      <c r="AG60" s="28" t="str">
        <f>VLOOKUP($L60,怪物模板!$A:$N,MATCH(角色!AG$1,模板表头,0),0)</f>
        <v>misc.5skills</v>
      </c>
      <c r="AH60" s="28">
        <f>VLOOKUP($L60,怪物模板!$A:$N,MATCH(角色!AH$1,模板表头,0),0)</f>
        <v>11980101</v>
      </c>
      <c r="AI60" s="28">
        <f>VLOOKUP($L60,怪物模板!$A:$N,MATCH(角色!AI$1,模板表头,0),0)</f>
        <v>11999536</v>
      </c>
      <c r="AJ60" s="28">
        <f>VLOOKUP($L60,怪物模板!$A:$N,MATCH(角色!AJ$1,模板表头,0),0)</f>
        <v>11999537</v>
      </c>
      <c r="AK60" s="28" t="str">
        <f>VLOOKUP($L60,怪物模板!$A:$N,MATCH(角色!AK$1,模板表头,0),0)</f>
        <v/>
      </c>
      <c r="AL60" s="28" t="str">
        <f>IF(VLOOKUP($L60,[1]怪物模板!$A:$N,MATCH([1]角色!AL$1,模板表头,0),0)=0,"",VLOOKUP($L60,[1]怪物模板!$A:$N,MATCH([1]角色!AL$1,模板表头,0),0))</f>
        <v/>
      </c>
      <c r="AM60" s="28" t="str">
        <f>VLOOKUP($L60,怪物模板!$A:$N,MATCH(角色!AM$1,模板表头,0),0)</f>
        <v>rogue</v>
      </c>
      <c r="AN60" s="21">
        <f t="shared" si="6"/>
        <v>1</v>
      </c>
      <c r="AO60" s="21">
        <v>1</v>
      </c>
      <c r="AP60" s="21"/>
      <c r="AQ60" s="21"/>
      <c r="AR60" s="21"/>
      <c r="AS60" s="21"/>
      <c r="AT60" s="21"/>
      <c r="AU60" s="21">
        <v>230011</v>
      </c>
      <c r="AV60" s="21"/>
      <c r="AW60" s="21"/>
      <c r="AX60" s="21"/>
      <c r="AY60" s="21"/>
      <c r="AZ60" s="21"/>
      <c r="BA60" s="21"/>
      <c r="BB60" s="22"/>
      <c r="BC60" s="22"/>
      <c r="BD60" s="22"/>
      <c r="BE60" s="22"/>
      <c r="BF60" s="22"/>
      <c r="BG60" s="22"/>
      <c r="BH60" s="22"/>
      <c r="BI60" s="22">
        <f t="shared" si="3"/>
        <v>10000</v>
      </c>
      <c r="BJ60" s="22">
        <f t="shared" si="4"/>
        <v>4000</v>
      </c>
      <c r="BK60" s="22">
        <f t="shared" si="4"/>
        <v>4000</v>
      </c>
      <c r="BL60" s="21"/>
      <c r="BM60" s="21"/>
      <c r="BN60" s="21"/>
      <c r="BO60" s="21"/>
      <c r="BP60" s="21"/>
      <c r="BQ60" s="21"/>
      <c r="BR60" s="21"/>
      <c r="BS60" s="21"/>
      <c r="BT60" s="21"/>
      <c r="BU60" s="23" t="str">
        <f>IF(OR(B60="骷髅战士",B60="骷髅法师"),-0.9,"")</f>
        <v/>
      </c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 t="str">
        <f t="shared" si="17"/>
        <v/>
      </c>
      <c r="CH60" s="21" t="str">
        <f t="shared" si="18"/>
        <v/>
      </c>
      <c r="CI60" s="21" t="str">
        <f t="shared" si="18"/>
        <v/>
      </c>
      <c r="CJ60" s="21" t="str">
        <f t="shared" si="18"/>
        <v/>
      </c>
      <c r="CK60" s="21" t="str">
        <f t="shared" si="18"/>
        <v/>
      </c>
      <c r="CL60" s="21" t="str">
        <f t="shared" si="18"/>
        <v/>
      </c>
      <c r="CM60" s="21" t="str">
        <f t="shared" si="18"/>
        <v/>
      </c>
      <c r="CN60" s="21" t="str">
        <f t="shared" si="18"/>
        <v/>
      </c>
      <c r="CO60" s="21" t="str">
        <f t="shared" si="18"/>
        <v/>
      </c>
    </row>
    <row r="61" spans="1:93" ht="16.5" customHeight="1" x14ac:dyDescent="0.3">
      <c r="A61" s="21">
        <v>31040059</v>
      </c>
      <c r="B61" s="21" t="s">
        <v>93</v>
      </c>
      <c r="C61" s="21"/>
      <c r="D61" s="21">
        <f>D55+1</f>
        <v>12</v>
      </c>
      <c r="E61" s="21" t="s">
        <v>109</v>
      </c>
      <c r="F61" s="21">
        <v>12</v>
      </c>
      <c r="G61" s="21" t="s">
        <v>110</v>
      </c>
      <c r="H61" s="21">
        <f>VLOOKUP($L61,怪物模板!$A:$N,MATCH(角色!H$1,模板表头,0),0)</f>
        <v>2</v>
      </c>
      <c r="I61" s="28" t="str">
        <f>VLOOKUP($L61,怪物模板!$A:$N,MATCH(角色!I$1,模板表头,0),0)</f>
        <v>phy</v>
      </c>
      <c r="J61" s="22"/>
      <c r="K61" s="21"/>
      <c r="L61" s="21" t="s">
        <v>93</v>
      </c>
      <c r="M61" s="28" t="str">
        <f>VLOOKUP($L61,怪物模板!$A:$N,MATCH(角色!M$1,模板表头,0),0)</f>
        <v>狂战士</v>
      </c>
      <c r="N61" s="28" t="str">
        <f>VLOOKUP($L61,怪物模板!$A:$N,MATCH(角色!N$1,模板表头,0),0)</f>
        <v>同英雄技能</v>
      </c>
      <c r="O61" s="21" t="str">
        <f>VLOOKUP($L61,怪物模板!$A:$N,MATCH(角色!O$1,模板表头,0),0)</f>
        <v>male</v>
      </c>
      <c r="P61" s="22">
        <v>5</v>
      </c>
      <c r="Q61" s="21">
        <v>3</v>
      </c>
      <c r="R61" s="21">
        <v>3</v>
      </c>
      <c r="S61" s="28" t="str">
        <f>VLOOKUP($L61,怪物模板!$A:$N,MATCH(角色!S$1,模板表头,0),0)</f>
        <v>horde</v>
      </c>
      <c r="T61" s="21" t="s">
        <v>199</v>
      </c>
      <c r="U61" s="21"/>
      <c r="V61" s="21"/>
      <c r="W61" s="21"/>
      <c r="X61" s="21"/>
      <c r="Y61" s="21"/>
      <c r="Z61" s="21"/>
      <c r="AA61" s="21"/>
      <c r="AB61" s="21">
        <v>4</v>
      </c>
      <c r="AC61" s="21">
        <v>6</v>
      </c>
      <c r="AD61" s="21"/>
      <c r="AE61" s="21">
        <f t="shared" si="0"/>
        <v>10</v>
      </c>
      <c r="AF61" s="21">
        <f t="shared" si="2"/>
        <v>25</v>
      </c>
      <c r="AG61" s="28" t="str">
        <f>VLOOKUP($L61,怪物模板!$A:$N,MATCH(角色!AG$1,模板表头,0),0)</f>
        <v>misc.5skills_target_is_valid</v>
      </c>
      <c r="AH61" s="28">
        <f>VLOOKUP($L61,怪物模板!$A:$N,MATCH(角色!AH$1,模板表头,0),0)</f>
        <v>11970101</v>
      </c>
      <c r="AI61" s="28">
        <f>VLOOKUP($L61,怪物模板!$A:$N,MATCH(角色!AI$1,模板表头,0),0)</f>
        <v>11970102</v>
      </c>
      <c r="AJ61" s="28" t="str">
        <f>VLOOKUP($L61,怪物模板!$A:$N,MATCH(角色!AJ$1,模板表头,0),0)</f>
        <v/>
      </c>
      <c r="AK61" s="28" t="str">
        <f>VLOOKUP($L61,怪物模板!$A:$N,MATCH(角色!AK$1,模板表头,0),0)</f>
        <v/>
      </c>
      <c r="AL61" s="28" t="str">
        <f>IF(VLOOKUP($L61,[1]怪物模板!$A:$N,MATCH([1]角色!AL$1,模板表头,0),0)=0,"",VLOOKUP($L61,[1]怪物模板!$A:$N,MATCH([1]角色!AL$1,模板表头,0),0))</f>
        <v/>
      </c>
      <c r="AM61" s="28" t="str">
        <f>VLOOKUP($L61,怪物模板!$A:$N,MATCH(角色!AM$1,模板表头,0),0)</f>
        <v>berserk_npc</v>
      </c>
      <c r="AN61" s="21">
        <v>1</v>
      </c>
      <c r="AO61" s="21">
        <v>1</v>
      </c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2"/>
      <c r="BC61" s="22"/>
      <c r="BD61" s="22"/>
      <c r="BE61" s="22"/>
      <c r="BF61" s="22"/>
      <c r="BG61" s="22"/>
      <c r="BH61" s="22"/>
      <c r="BI61" s="22">
        <f t="shared" si="3"/>
        <v>10000</v>
      </c>
      <c r="BJ61" s="22">
        <f t="shared" si="4"/>
        <v>4000</v>
      </c>
      <c r="BK61" s="22">
        <f t="shared" si="4"/>
        <v>4000</v>
      </c>
      <c r="BL61" s="21"/>
      <c r="BM61" s="21"/>
      <c r="BN61" s="21"/>
      <c r="BO61" s="21"/>
      <c r="BP61" s="21"/>
      <c r="BQ61" s="21"/>
      <c r="BR61" s="21"/>
      <c r="BS61" s="21"/>
      <c r="BT61" s="21"/>
      <c r="BU61" s="23" t="s">
        <v>200</v>
      </c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 t="s">
        <v>200</v>
      </c>
      <c r="CH61" s="21" t="s">
        <v>200</v>
      </c>
      <c r="CI61" s="21" t="s">
        <v>200</v>
      </c>
      <c r="CJ61" s="21" t="s">
        <v>200</v>
      </c>
      <c r="CK61" s="21" t="s">
        <v>200</v>
      </c>
      <c r="CL61" s="21" t="s">
        <v>200</v>
      </c>
      <c r="CM61" s="21" t="s">
        <v>200</v>
      </c>
      <c r="CN61" s="21" t="s">
        <v>200</v>
      </c>
      <c r="CO61" s="21" t="s">
        <v>200</v>
      </c>
    </row>
    <row r="62" spans="1:93" ht="16.5" customHeight="1" x14ac:dyDescent="0.3">
      <c r="A62" s="21">
        <v>31040060</v>
      </c>
      <c r="B62" s="21" t="s">
        <v>93</v>
      </c>
      <c r="C62" s="21"/>
      <c r="D62" s="21">
        <f>D56+1</f>
        <v>12</v>
      </c>
      <c r="E62" s="21" t="s">
        <v>109</v>
      </c>
      <c r="F62" s="21">
        <v>12</v>
      </c>
      <c r="G62" s="21" t="s">
        <v>110</v>
      </c>
      <c r="H62" s="21">
        <f>VLOOKUP($L62,怪物模板!$A:$N,MATCH(角色!H$1,模板表头,0),0)</f>
        <v>2</v>
      </c>
      <c r="I62" s="28" t="str">
        <f>VLOOKUP($L62,怪物模板!$A:$N,MATCH(角色!I$1,模板表头,0),0)</f>
        <v>phy</v>
      </c>
      <c r="J62" s="22"/>
      <c r="K62" s="21"/>
      <c r="L62" s="21" t="s">
        <v>93</v>
      </c>
      <c r="M62" s="28" t="str">
        <f>VLOOKUP($L62,怪物模板!$A:$N,MATCH(角色!M$1,模板表头,0),0)</f>
        <v>狂战士</v>
      </c>
      <c r="N62" s="28" t="str">
        <f>VLOOKUP($L62,怪物模板!$A:$N,MATCH(角色!N$1,模板表头,0),0)</f>
        <v>同英雄技能</v>
      </c>
      <c r="O62" s="21" t="str">
        <f>VLOOKUP($L62,怪物模板!$A:$N,MATCH(角色!O$1,模板表头,0),0)</f>
        <v>male</v>
      </c>
      <c r="P62" s="22">
        <v>5</v>
      </c>
      <c r="Q62" s="21">
        <v>2</v>
      </c>
      <c r="R62" s="21">
        <v>3</v>
      </c>
      <c r="S62" s="28" t="str">
        <f>VLOOKUP($L62,怪物模板!$A:$N,MATCH(角色!S$1,模板表头,0),0)</f>
        <v>horde</v>
      </c>
      <c r="T62" s="21" t="s">
        <v>199</v>
      </c>
      <c r="U62" s="21"/>
      <c r="V62" s="21"/>
      <c r="W62" s="21"/>
      <c r="X62" s="21"/>
      <c r="Y62" s="21"/>
      <c r="Z62" s="21"/>
      <c r="AA62" s="21"/>
      <c r="AB62" s="21">
        <v>4</v>
      </c>
      <c r="AC62" s="21">
        <v>6</v>
      </c>
      <c r="AD62" s="21"/>
      <c r="AE62" s="21">
        <f t="shared" si="0"/>
        <v>10</v>
      </c>
      <c r="AF62" s="21">
        <f t="shared" si="2"/>
        <v>25</v>
      </c>
      <c r="AG62" s="28" t="str">
        <f>VLOOKUP($L62,怪物模板!$A:$N,MATCH(角色!AG$1,模板表头,0),0)</f>
        <v>misc.5skills_target_is_valid</v>
      </c>
      <c r="AH62" s="28">
        <f>VLOOKUP($L62,怪物模板!$A:$N,MATCH(角色!AH$1,模板表头,0),0)</f>
        <v>11970101</v>
      </c>
      <c r="AI62" s="28">
        <f>VLOOKUP($L62,怪物模板!$A:$N,MATCH(角色!AI$1,模板表头,0),0)</f>
        <v>11970102</v>
      </c>
      <c r="AJ62" s="28" t="str">
        <f>VLOOKUP($L62,怪物模板!$A:$N,MATCH(角色!AJ$1,模板表头,0),0)</f>
        <v/>
      </c>
      <c r="AK62" s="28" t="str">
        <f>VLOOKUP($L62,怪物模板!$A:$N,MATCH(角色!AK$1,模板表头,0),0)</f>
        <v/>
      </c>
      <c r="AL62" s="28" t="str">
        <f>IF(VLOOKUP($L62,[1]怪物模板!$A:$N,MATCH([1]角色!AL$1,模板表头,0),0)=0,"",VLOOKUP($L62,[1]怪物模板!$A:$N,MATCH([1]角色!AL$1,模板表头,0),0))</f>
        <v/>
      </c>
      <c r="AM62" s="28" t="str">
        <f>VLOOKUP($L62,怪物模板!$A:$N,MATCH(角色!AM$1,模板表头,0),0)</f>
        <v>berserk_npc</v>
      </c>
      <c r="AN62" s="21">
        <v>1</v>
      </c>
      <c r="AO62" s="21">
        <v>1</v>
      </c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2"/>
      <c r="BC62" s="22"/>
      <c r="BD62" s="22"/>
      <c r="BE62" s="22"/>
      <c r="BF62" s="22"/>
      <c r="BG62" s="22"/>
      <c r="BH62" s="22"/>
      <c r="BI62" s="22">
        <f t="shared" si="3"/>
        <v>10000</v>
      </c>
      <c r="BJ62" s="22">
        <f t="shared" si="4"/>
        <v>4000</v>
      </c>
      <c r="BK62" s="22">
        <f t="shared" si="4"/>
        <v>4000</v>
      </c>
      <c r="BL62" s="21"/>
      <c r="BM62" s="21"/>
      <c r="BN62" s="21"/>
      <c r="BO62" s="21"/>
      <c r="BP62" s="21"/>
      <c r="BQ62" s="21"/>
      <c r="BR62" s="21"/>
      <c r="BS62" s="21"/>
      <c r="BT62" s="21"/>
      <c r="BU62" s="23" t="s">
        <v>200</v>
      </c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 t="s">
        <v>200</v>
      </c>
      <c r="CH62" s="21" t="s">
        <v>200</v>
      </c>
      <c r="CI62" s="21" t="s">
        <v>200</v>
      </c>
      <c r="CJ62" s="21" t="s">
        <v>200</v>
      </c>
      <c r="CK62" s="21" t="s">
        <v>200</v>
      </c>
      <c r="CL62" s="21" t="s">
        <v>200</v>
      </c>
      <c r="CM62" s="21" t="s">
        <v>200</v>
      </c>
      <c r="CN62" s="21" t="s">
        <v>200</v>
      </c>
      <c r="CO62" s="21" t="s">
        <v>200</v>
      </c>
    </row>
    <row r="63" spans="1:93" s="5" customFormat="1" ht="16.5" customHeight="1" x14ac:dyDescent="0.3">
      <c r="A63" s="21">
        <v>31040061</v>
      </c>
      <c r="B63" s="21" t="s">
        <v>246</v>
      </c>
      <c r="C63" s="21"/>
      <c r="D63" s="21">
        <f t="shared" ref="D63:D67" si="20">D58+1</f>
        <v>13</v>
      </c>
      <c r="E63" s="21" t="s">
        <v>109</v>
      </c>
      <c r="F63" s="21">
        <v>13</v>
      </c>
      <c r="G63" s="21" t="s">
        <v>111</v>
      </c>
      <c r="H63" s="21">
        <f>VLOOKUP($L63,怪物模板!$A:$N,MATCH(角色!H$1,模板表头,0),0)</f>
        <v>3</v>
      </c>
      <c r="I63" s="28" t="str">
        <f>VLOOKUP($L63,怪物模板!$A:$N,MATCH(角色!I$1,模板表头,0),0)</f>
        <v>mag</v>
      </c>
      <c r="J63" s="22"/>
      <c r="K63" s="21"/>
      <c r="L63" s="21" t="s">
        <v>278</v>
      </c>
      <c r="M63" s="28" t="str">
        <f>VLOOKUP($L63,怪物模板!$A:$N,MATCH(角色!M$1,模板表头,0),0)</f>
        <v>无对应英雄</v>
      </c>
      <c r="N63" s="28" t="str">
        <f>VLOOKUP($L63,怪物模板!$A:$N,MATCH(角色!N$1,模板表头,0),0)</f>
        <v>统一BOSS模板</v>
      </c>
      <c r="O63" s="21" t="str">
        <f>VLOOKUP($L63,怪物模板!$A:$N,MATCH(角色!O$1,模板表头,0),0)</f>
        <v>male</v>
      </c>
      <c r="P63" s="22">
        <v>4</v>
      </c>
      <c r="Q63" s="21">
        <v>3</v>
      </c>
      <c r="R63" s="21">
        <v>3</v>
      </c>
      <c r="S63" s="28" t="str">
        <f>VLOOKUP($L63,怪物模板!$A:$N,MATCH(角色!S$1,模板表头,0),0)</f>
        <v>alliance</v>
      </c>
      <c r="T63" s="21" t="s">
        <v>199</v>
      </c>
      <c r="U63" s="21"/>
      <c r="V63" s="21"/>
      <c r="W63" s="21"/>
      <c r="X63" s="21"/>
      <c r="Y63" s="21"/>
      <c r="Z63" s="21"/>
      <c r="AA63" s="21"/>
      <c r="AB63" s="21">
        <v>4</v>
      </c>
      <c r="AC63" s="21">
        <v>6</v>
      </c>
      <c r="AD63" s="21"/>
      <c r="AE63" s="21">
        <f t="shared" si="0"/>
        <v>40</v>
      </c>
      <c r="AF63" s="21">
        <f t="shared" si="2"/>
        <v>100</v>
      </c>
      <c r="AG63" s="28" t="str">
        <f>VLOOKUP($L63,怪物模板!$A:$N,MATCH(角色!AG$1,模板表头,0),0)</f>
        <v>misc.5skills</v>
      </c>
      <c r="AH63" s="28">
        <f>VLOOKUP($L63,怪物模板!$A:$N,MATCH(角色!AH$1,模板表头,0),0)</f>
        <v>11960401</v>
      </c>
      <c r="AI63" s="28">
        <f>VLOOKUP($L63,怪物模板!$A:$N,MATCH(角色!AI$1,模板表头,0),0)</f>
        <v>11960403</v>
      </c>
      <c r="AJ63" s="28">
        <f>VLOOKUP($L63,怪物模板!$A:$N,MATCH(角色!AJ$1,模板表头,0),0)</f>
        <v>11999509</v>
      </c>
      <c r="AK63" s="28">
        <f>VLOOKUP($L63,怪物模板!$A:$N,MATCH(角色!AK$1,模板表头,0),0)</f>
        <v>11999527</v>
      </c>
      <c r="AL63" s="28" t="str">
        <f>IF(VLOOKUP($L63,[1]怪物模板!$A:$N,MATCH([1]角色!AL$1,模板表头,0),0)=0,"",VLOOKUP($L63,[1]怪物模板!$A:$N,MATCH([1]角色!AL$1,模板表头,0),0))</f>
        <v/>
      </c>
      <c r="AM63" s="28" t="str">
        <f>VLOOKUP($L63,怪物模板!$A:$N,MATCH(角色!AM$1,模板表头,0),0)</f>
        <v>mekkatorque_boss</v>
      </c>
      <c r="AN63" s="21">
        <v>1.2</v>
      </c>
      <c r="AO63" s="21">
        <v>1</v>
      </c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2"/>
      <c r="BC63" s="22"/>
      <c r="BD63" s="22"/>
      <c r="BE63" s="22"/>
      <c r="BF63" s="22"/>
      <c r="BG63" s="22"/>
      <c r="BH63" s="22"/>
      <c r="BI63" s="22">
        <f t="shared" si="3"/>
        <v>10000</v>
      </c>
      <c r="BJ63" s="22">
        <f t="shared" si="4"/>
        <v>4000</v>
      </c>
      <c r="BK63" s="22">
        <f t="shared" si="4"/>
        <v>4000</v>
      </c>
      <c r="BL63" s="21"/>
      <c r="BM63" s="21"/>
      <c r="BN63" s="21"/>
      <c r="BO63" s="21"/>
      <c r="BP63" s="21"/>
      <c r="BQ63" s="21"/>
      <c r="BR63" s="21"/>
      <c r="BS63" s="21"/>
      <c r="BT63" s="21"/>
      <c r="BU63" s="23" t="s">
        <v>200</v>
      </c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 t="s">
        <v>200</v>
      </c>
      <c r="CH63" s="21" t="s">
        <v>200</v>
      </c>
      <c r="CI63" s="21" t="s">
        <v>200</v>
      </c>
      <c r="CJ63" s="21" t="s">
        <v>200</v>
      </c>
      <c r="CK63" s="21" t="s">
        <v>200</v>
      </c>
      <c r="CL63" s="21" t="s">
        <v>200</v>
      </c>
      <c r="CM63" s="21" t="s">
        <v>200</v>
      </c>
      <c r="CN63" s="21" t="s">
        <v>200</v>
      </c>
      <c r="CO63" s="21" t="s">
        <v>200</v>
      </c>
    </row>
    <row r="64" spans="1:93" s="5" customFormat="1" ht="16.5" customHeight="1" x14ac:dyDescent="0.3">
      <c r="A64" s="21">
        <v>31040062</v>
      </c>
      <c r="B64" s="21" t="s">
        <v>207</v>
      </c>
      <c r="C64" s="21"/>
      <c r="D64" s="21">
        <f t="shared" si="20"/>
        <v>13</v>
      </c>
      <c r="E64" s="21" t="s">
        <v>109</v>
      </c>
      <c r="F64" s="21">
        <v>13</v>
      </c>
      <c r="G64" s="21" t="s">
        <v>111</v>
      </c>
      <c r="H64" s="21">
        <f>VLOOKUP($L64,怪物模板!$A:$N,MATCH(角色!H$1,模板表头,0),0)</f>
        <v>1</v>
      </c>
      <c r="I64" s="28" t="str">
        <f>VLOOKUP($L64,怪物模板!$A:$N,MATCH(角色!I$1,模板表头,0),0)</f>
        <v>mag</v>
      </c>
      <c r="J64" s="22"/>
      <c r="K64" s="21"/>
      <c r="L64" s="21" t="s">
        <v>207</v>
      </c>
      <c r="M64" s="28" t="str">
        <f>VLOOKUP($L64,怪物模板!$A:$N,MATCH(角色!M$1,模板表头,0),0)</f>
        <v>无对应英雄</v>
      </c>
      <c r="N64" s="28" t="str">
        <f>VLOOKUP($L64,怪物模板!$A:$N,MATCH(角色!N$1,模板表头,0),0)</f>
        <v>统一模板</v>
      </c>
      <c r="O64" s="21" t="str">
        <f>VLOOKUP($L64,怪物模板!$A:$N,MATCH(角色!O$1,模板表头,0),0)</f>
        <v>male</v>
      </c>
      <c r="P64" s="22">
        <v>4</v>
      </c>
      <c r="Q64" s="21">
        <v>2</v>
      </c>
      <c r="R64" s="21">
        <v>3</v>
      </c>
      <c r="S64" s="28" t="str">
        <f>VLOOKUP($L64,怪物模板!$A:$N,MATCH(角色!S$1,模板表头,0),0)</f>
        <v>horde</v>
      </c>
      <c r="T64" s="21" t="s">
        <v>199</v>
      </c>
      <c r="U64" s="21"/>
      <c r="V64" s="21"/>
      <c r="W64" s="21"/>
      <c r="X64" s="21"/>
      <c r="Y64" s="21"/>
      <c r="Z64" s="21"/>
      <c r="AA64" s="21"/>
      <c r="AB64" s="21">
        <v>4</v>
      </c>
      <c r="AC64" s="21">
        <v>6</v>
      </c>
      <c r="AD64" s="21"/>
      <c r="AE64" s="21">
        <f t="shared" si="0"/>
        <v>40</v>
      </c>
      <c r="AF64" s="21">
        <f t="shared" si="2"/>
        <v>100</v>
      </c>
      <c r="AG64" s="28" t="str">
        <f>VLOOKUP($L64,怪物模板!$A:$N,MATCH(角色!AG$1,模板表头,0),0)</f>
        <v>misc.5skills_third_target_is_valid</v>
      </c>
      <c r="AH64" s="28">
        <f>VLOOKUP($L64,怪物模板!$A:$N,MATCH(角色!AH$1,模板表头,0),0)</f>
        <v>11870101</v>
      </c>
      <c r="AI64" s="28">
        <f>VLOOKUP($L64,怪物模板!$A:$N,MATCH(角色!AI$1,模板表头,0),0)</f>
        <v>11999518</v>
      </c>
      <c r="AJ64" s="28">
        <f>VLOOKUP($L64,怪物模板!$A:$N,MATCH(角色!AJ$1,模板表头,0),0)</f>
        <v>11870103</v>
      </c>
      <c r="AK64" s="28" t="str">
        <f>VLOOKUP($L64,怪物模板!$A:$N,MATCH(角色!AK$1,模板表头,0),0)</f>
        <v/>
      </c>
      <c r="AL64" s="28" t="str">
        <f>IF(VLOOKUP($L64,[1]怪物模板!$A:$N,MATCH([1]角色!AL$1,模板表头,0),0)=0,"",VLOOKUP($L64,[1]怪物模板!$A:$N,MATCH([1]角色!AL$1,模板表头,0),0))</f>
        <v/>
      </c>
      <c r="AM64" s="28" t="str">
        <f>VLOOKUP($L64,怪物模板!$A:$N,MATCH(角色!AM$1,模板表头,0),0)</f>
        <v>senjin_shieldman_boss</v>
      </c>
      <c r="AN64" s="21">
        <v>1</v>
      </c>
      <c r="AO64" s="21">
        <v>1</v>
      </c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2"/>
      <c r="BC64" s="22"/>
      <c r="BD64" s="22"/>
      <c r="BE64" s="22"/>
      <c r="BF64" s="22"/>
      <c r="BG64" s="22"/>
      <c r="BH64" s="22"/>
      <c r="BI64" s="22">
        <f t="shared" si="3"/>
        <v>10000</v>
      </c>
      <c r="BJ64" s="22">
        <f t="shared" si="4"/>
        <v>4000</v>
      </c>
      <c r="BK64" s="22">
        <f t="shared" si="4"/>
        <v>4000</v>
      </c>
      <c r="BL64" s="21"/>
      <c r="BM64" s="21"/>
      <c r="BN64" s="21"/>
      <c r="BO64" s="21"/>
      <c r="BP64" s="21"/>
      <c r="BQ64" s="21"/>
      <c r="BR64" s="21"/>
      <c r="BS64" s="21"/>
      <c r="BT64" s="21"/>
      <c r="BU64" s="23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 t="s">
        <v>200</v>
      </c>
      <c r="CH64" s="21" t="s">
        <v>200</v>
      </c>
      <c r="CI64" s="21" t="s">
        <v>200</v>
      </c>
      <c r="CJ64" s="21" t="s">
        <v>200</v>
      </c>
      <c r="CK64" s="21" t="s">
        <v>200</v>
      </c>
      <c r="CL64" s="21" t="s">
        <v>200</v>
      </c>
      <c r="CM64" s="21" t="s">
        <v>200</v>
      </c>
      <c r="CN64" s="21" t="s">
        <v>200</v>
      </c>
      <c r="CO64" s="21" t="s">
        <v>200</v>
      </c>
    </row>
    <row r="65" spans="1:93" s="5" customFormat="1" ht="16.5" customHeight="1" x14ac:dyDescent="0.3">
      <c r="A65" s="21">
        <v>31040063</v>
      </c>
      <c r="B65" s="21" t="s">
        <v>207</v>
      </c>
      <c r="C65" s="21"/>
      <c r="D65" s="21">
        <f t="shared" si="20"/>
        <v>13</v>
      </c>
      <c r="E65" s="21" t="s">
        <v>109</v>
      </c>
      <c r="F65" s="21">
        <v>13</v>
      </c>
      <c r="G65" s="21" t="s">
        <v>111</v>
      </c>
      <c r="H65" s="21">
        <f>VLOOKUP($L65,怪物模板!$A:$N,MATCH(角色!H$1,模板表头,0),0)</f>
        <v>1</v>
      </c>
      <c r="I65" s="28" t="str">
        <f>VLOOKUP($L65,怪物模板!$A:$N,MATCH(角色!I$1,模板表头,0),0)</f>
        <v>mag</v>
      </c>
      <c r="J65" s="22"/>
      <c r="K65" s="21"/>
      <c r="L65" s="21" t="s">
        <v>207</v>
      </c>
      <c r="M65" s="28" t="str">
        <f>VLOOKUP($L65,怪物模板!$A:$N,MATCH(角色!M$1,模板表头,0),0)</f>
        <v>无对应英雄</v>
      </c>
      <c r="N65" s="28" t="str">
        <f>VLOOKUP($L65,怪物模板!$A:$N,MATCH(角色!N$1,模板表头,0),0)</f>
        <v>统一模板</v>
      </c>
      <c r="O65" s="21" t="str">
        <f>VLOOKUP($L65,怪物模板!$A:$N,MATCH(角色!O$1,模板表头,0),0)</f>
        <v>male</v>
      </c>
      <c r="P65" s="22">
        <v>4</v>
      </c>
      <c r="Q65" s="21">
        <v>2</v>
      </c>
      <c r="R65" s="21">
        <v>3</v>
      </c>
      <c r="S65" s="28" t="str">
        <f>VLOOKUP($L65,怪物模板!$A:$N,MATCH(角色!S$1,模板表头,0),0)</f>
        <v>horde</v>
      </c>
      <c r="T65" s="21" t="s">
        <v>199</v>
      </c>
      <c r="U65" s="21"/>
      <c r="V65" s="21"/>
      <c r="W65" s="21"/>
      <c r="X65" s="21"/>
      <c r="Y65" s="21"/>
      <c r="Z65" s="21"/>
      <c r="AA65" s="21"/>
      <c r="AB65" s="21">
        <v>4</v>
      </c>
      <c r="AC65" s="21">
        <v>6</v>
      </c>
      <c r="AD65" s="21"/>
      <c r="AE65" s="21">
        <f t="shared" si="0"/>
        <v>40</v>
      </c>
      <c r="AF65" s="21">
        <f t="shared" si="2"/>
        <v>100</v>
      </c>
      <c r="AG65" s="28" t="str">
        <f>VLOOKUP($L65,怪物模板!$A:$N,MATCH(角色!AG$1,模板表头,0),0)</f>
        <v>misc.5skills_third_target_is_valid</v>
      </c>
      <c r="AH65" s="28">
        <f>VLOOKUP($L65,怪物模板!$A:$N,MATCH(角色!AH$1,模板表头,0),0)</f>
        <v>11870101</v>
      </c>
      <c r="AI65" s="28">
        <f>VLOOKUP($L65,怪物模板!$A:$N,MATCH(角色!AI$1,模板表头,0),0)</f>
        <v>11999518</v>
      </c>
      <c r="AJ65" s="28">
        <f>VLOOKUP($L65,怪物模板!$A:$N,MATCH(角色!AJ$1,模板表头,0),0)</f>
        <v>11870103</v>
      </c>
      <c r="AK65" s="28" t="str">
        <f>VLOOKUP($L65,怪物模板!$A:$N,MATCH(角色!AK$1,模板表头,0),0)</f>
        <v/>
      </c>
      <c r="AL65" s="28" t="str">
        <f>IF(VLOOKUP($L65,[1]怪物模板!$A:$N,MATCH([1]角色!AL$1,模板表头,0),0)=0,"",VLOOKUP($L65,[1]怪物模板!$A:$N,MATCH([1]角色!AL$1,模板表头,0),0))</f>
        <v/>
      </c>
      <c r="AM65" s="28" t="str">
        <f>VLOOKUP($L65,怪物模板!$A:$N,MATCH(角色!AM$1,模板表头,0),0)</f>
        <v>senjin_shieldman_boss</v>
      </c>
      <c r="AN65" s="21">
        <v>1</v>
      </c>
      <c r="AO65" s="21">
        <v>1</v>
      </c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2"/>
      <c r="BC65" s="22"/>
      <c r="BD65" s="22"/>
      <c r="BE65" s="22"/>
      <c r="BF65" s="22"/>
      <c r="BG65" s="22"/>
      <c r="BH65" s="22"/>
      <c r="BI65" s="22">
        <f t="shared" si="3"/>
        <v>10000</v>
      </c>
      <c r="BJ65" s="22">
        <f t="shared" si="4"/>
        <v>4000</v>
      </c>
      <c r="BK65" s="22">
        <f t="shared" si="4"/>
        <v>4000</v>
      </c>
      <c r="BL65" s="21"/>
      <c r="BM65" s="21"/>
      <c r="BN65" s="21"/>
      <c r="BO65" s="21"/>
      <c r="BP65" s="21"/>
      <c r="BQ65" s="21"/>
      <c r="BR65" s="21"/>
      <c r="BS65" s="21"/>
      <c r="BT65" s="21"/>
      <c r="BU65" s="23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 t="s">
        <v>200</v>
      </c>
      <c r="CH65" s="21" t="s">
        <v>200</v>
      </c>
      <c r="CI65" s="21" t="s">
        <v>200</v>
      </c>
      <c r="CJ65" s="21" t="s">
        <v>200</v>
      </c>
      <c r="CK65" s="21" t="s">
        <v>200</v>
      </c>
      <c r="CL65" s="21" t="s">
        <v>200</v>
      </c>
      <c r="CM65" s="21" t="s">
        <v>200</v>
      </c>
      <c r="CN65" s="21" t="s">
        <v>200</v>
      </c>
      <c r="CO65" s="21" t="s">
        <v>200</v>
      </c>
    </row>
    <row r="66" spans="1:93" s="5" customFormat="1" ht="16.5" customHeight="1" x14ac:dyDescent="0.3">
      <c r="A66" s="21">
        <v>31040064</v>
      </c>
      <c r="B66" s="21" t="s">
        <v>249</v>
      </c>
      <c r="C66" s="21"/>
      <c r="D66" s="21">
        <f t="shared" si="20"/>
        <v>13</v>
      </c>
      <c r="E66" s="21" t="s">
        <v>109</v>
      </c>
      <c r="F66" s="21">
        <v>13</v>
      </c>
      <c r="G66" s="21" t="s">
        <v>110</v>
      </c>
      <c r="H66" s="21">
        <f>VLOOKUP($L66,怪物模板!$A:$N,MATCH(角色!H$1,模板表头,0),0)</f>
        <v>2</v>
      </c>
      <c r="I66" s="28" t="str">
        <f>VLOOKUP($L66,怪物模板!$A:$N,MATCH(角色!I$1,模板表头,0),0)</f>
        <v>phy</v>
      </c>
      <c r="J66" s="22"/>
      <c r="K66" s="21"/>
      <c r="L66" s="21" t="s">
        <v>249</v>
      </c>
      <c r="M66" s="28" t="str">
        <f>VLOOKUP($L66,怪物模板!$A:$N,MATCH(角色!M$1,模板表头,0),0)</f>
        <v>无对应英雄</v>
      </c>
      <c r="N66" s="28" t="str">
        <f>VLOOKUP($L66,怪物模板!$A:$N,MATCH(角色!N$1,模板表头,0),0)</f>
        <v>同英雄技能</v>
      </c>
      <c r="O66" s="21" t="str">
        <f>VLOOKUP($L66,怪物模板!$A:$N,MATCH(角色!O$1,模板表头,0),0)</f>
        <v>male</v>
      </c>
      <c r="P66" s="22">
        <v>4</v>
      </c>
      <c r="Q66" s="21">
        <v>3</v>
      </c>
      <c r="R66" s="21">
        <v>3</v>
      </c>
      <c r="S66" s="28" t="str">
        <f>VLOOKUP($L66,怪物模板!$A:$N,MATCH(角色!S$1,模板表头,0),0)</f>
        <v>horde</v>
      </c>
      <c r="T66" s="21" t="s">
        <v>199</v>
      </c>
      <c r="U66" s="21"/>
      <c r="V66" s="21"/>
      <c r="W66" s="21"/>
      <c r="X66" s="21"/>
      <c r="Y66" s="21"/>
      <c r="Z66" s="21"/>
      <c r="AA66" s="21"/>
      <c r="AB66" s="21">
        <v>4</v>
      </c>
      <c r="AC66" s="21">
        <v>6</v>
      </c>
      <c r="AD66" s="21"/>
      <c r="AE66" s="21">
        <f t="shared" si="0"/>
        <v>10</v>
      </c>
      <c r="AF66" s="21">
        <f t="shared" si="2"/>
        <v>25</v>
      </c>
      <c r="AG66" s="28" t="str">
        <f>VLOOKUP($L66,怪物模板!$A:$N,MATCH(角色!AG$1,模板表头,0),0)</f>
        <v>misc.5skills_target_is_valid</v>
      </c>
      <c r="AH66" s="28">
        <f>VLOOKUP($L66,怪物模板!$A:$N,MATCH(角色!AH$1,模板表头,0),0)</f>
        <v>11890201</v>
      </c>
      <c r="AI66" s="28">
        <f>VLOOKUP($L66,怪物模板!$A:$N,MATCH(角色!AI$1,模板表头,0),0)</f>
        <v>11890202</v>
      </c>
      <c r="AJ66" s="28" t="str">
        <f>VLOOKUP($L66,怪物模板!$A:$N,MATCH(角色!AJ$1,模板表头,0),0)</f>
        <v/>
      </c>
      <c r="AK66" s="28" t="str">
        <f>VLOOKUP($L66,怪物模板!$A:$N,MATCH(角色!AK$1,模板表头,0),0)</f>
        <v/>
      </c>
      <c r="AL66" s="28" t="str">
        <f>IF(VLOOKUP($L66,[1]怪物模板!$A:$N,MATCH([1]角色!AL$1,模板表头,0),0)=0,"",VLOOKUP($L66,[1]怪物模板!$A:$N,MATCH([1]角色!AL$1,模板表头,0),0))</f>
        <v/>
      </c>
      <c r="AM66" s="28" t="str">
        <f>VLOOKUP($L66,怪物模板!$A:$N,MATCH(角色!AM$1,模板表头,0),0)</f>
        <v>troll_hunter</v>
      </c>
      <c r="AN66" s="21">
        <v>0.9</v>
      </c>
      <c r="AO66" s="21">
        <v>1</v>
      </c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2"/>
      <c r="BC66" s="22"/>
      <c r="BD66" s="22"/>
      <c r="BE66" s="22"/>
      <c r="BF66" s="22"/>
      <c r="BG66" s="22"/>
      <c r="BH66" s="22"/>
      <c r="BI66" s="22">
        <f t="shared" si="3"/>
        <v>10000</v>
      </c>
      <c r="BJ66" s="22">
        <f t="shared" si="4"/>
        <v>4000</v>
      </c>
      <c r="BK66" s="22">
        <f t="shared" si="4"/>
        <v>4000</v>
      </c>
      <c r="BL66" s="21"/>
      <c r="BM66" s="21"/>
      <c r="BN66" s="21"/>
      <c r="BO66" s="21"/>
      <c r="BP66" s="21"/>
      <c r="BQ66" s="21"/>
      <c r="BR66" s="21"/>
      <c r="BS66" s="21"/>
      <c r="BT66" s="21"/>
      <c r="BU66" s="23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 t="s">
        <v>200</v>
      </c>
      <c r="CH66" s="21" t="s">
        <v>200</v>
      </c>
      <c r="CI66" s="21" t="s">
        <v>200</v>
      </c>
      <c r="CJ66" s="21" t="s">
        <v>200</v>
      </c>
      <c r="CK66" s="21" t="s">
        <v>200</v>
      </c>
      <c r="CL66" s="21" t="s">
        <v>200</v>
      </c>
      <c r="CM66" s="21" t="s">
        <v>200</v>
      </c>
      <c r="CN66" s="21" t="s">
        <v>200</v>
      </c>
      <c r="CO66" s="21" t="s">
        <v>200</v>
      </c>
    </row>
    <row r="67" spans="1:93" s="5" customFormat="1" ht="16.5" customHeight="1" x14ac:dyDescent="0.3">
      <c r="A67" s="21">
        <v>31040065</v>
      </c>
      <c r="B67" s="21" t="s">
        <v>249</v>
      </c>
      <c r="C67" s="21"/>
      <c r="D67" s="21">
        <f t="shared" si="20"/>
        <v>13</v>
      </c>
      <c r="E67" s="21" t="s">
        <v>109</v>
      </c>
      <c r="F67" s="21">
        <v>13</v>
      </c>
      <c r="G67" s="21" t="s">
        <v>110</v>
      </c>
      <c r="H67" s="21">
        <f>VLOOKUP($L67,怪物模板!$A:$N,MATCH(角色!H$1,模板表头,0),0)</f>
        <v>2</v>
      </c>
      <c r="I67" s="28" t="str">
        <f>VLOOKUP($L67,怪物模板!$A:$N,MATCH(角色!I$1,模板表头,0),0)</f>
        <v>phy</v>
      </c>
      <c r="J67" s="22"/>
      <c r="K67" s="21"/>
      <c r="L67" s="21" t="s">
        <v>249</v>
      </c>
      <c r="M67" s="28" t="str">
        <f>VLOOKUP($L67,怪物模板!$A:$N,MATCH(角色!M$1,模板表头,0),0)</f>
        <v>无对应英雄</v>
      </c>
      <c r="N67" s="28" t="str">
        <f>VLOOKUP($L67,怪物模板!$A:$N,MATCH(角色!N$1,模板表头,0),0)</f>
        <v>同英雄技能</v>
      </c>
      <c r="O67" s="21" t="str">
        <f>VLOOKUP($L67,怪物模板!$A:$N,MATCH(角色!O$1,模板表头,0),0)</f>
        <v>male</v>
      </c>
      <c r="P67" s="22">
        <v>4</v>
      </c>
      <c r="Q67" s="21">
        <v>3</v>
      </c>
      <c r="R67" s="21">
        <v>3</v>
      </c>
      <c r="S67" s="28" t="str">
        <f>VLOOKUP($L67,怪物模板!$A:$N,MATCH(角色!S$1,模板表头,0),0)</f>
        <v>horde</v>
      </c>
      <c r="T67" s="21" t="s">
        <v>199</v>
      </c>
      <c r="U67" s="21"/>
      <c r="V67" s="21"/>
      <c r="W67" s="21"/>
      <c r="X67" s="21"/>
      <c r="Y67" s="21"/>
      <c r="Z67" s="21"/>
      <c r="AA67" s="21"/>
      <c r="AB67" s="21">
        <v>4</v>
      </c>
      <c r="AC67" s="21">
        <v>6</v>
      </c>
      <c r="AD67" s="21"/>
      <c r="AE67" s="21">
        <f t="shared" ref="AE67:AE130" si="21">VLOOKUP(G67,命能,2,0)</f>
        <v>10</v>
      </c>
      <c r="AF67" s="21">
        <f t="shared" si="2"/>
        <v>25</v>
      </c>
      <c r="AG67" s="28" t="str">
        <f>VLOOKUP($L67,怪物模板!$A:$N,MATCH(角色!AG$1,模板表头,0),0)</f>
        <v>misc.5skills_target_is_valid</v>
      </c>
      <c r="AH67" s="28">
        <f>VLOOKUP($L67,怪物模板!$A:$N,MATCH(角色!AH$1,模板表头,0),0)</f>
        <v>11890201</v>
      </c>
      <c r="AI67" s="28">
        <f>VLOOKUP($L67,怪物模板!$A:$N,MATCH(角色!AI$1,模板表头,0),0)</f>
        <v>11890202</v>
      </c>
      <c r="AJ67" s="28" t="str">
        <f>VLOOKUP($L67,怪物模板!$A:$N,MATCH(角色!AJ$1,模板表头,0),0)</f>
        <v/>
      </c>
      <c r="AK67" s="28" t="str">
        <f>VLOOKUP($L67,怪物模板!$A:$N,MATCH(角色!AK$1,模板表头,0),0)</f>
        <v/>
      </c>
      <c r="AL67" s="28" t="str">
        <f>IF(VLOOKUP($L67,[1]怪物模板!$A:$N,MATCH([1]角色!AL$1,模板表头,0),0)=0,"",VLOOKUP($L67,[1]怪物模板!$A:$N,MATCH([1]角色!AL$1,模板表头,0),0))</f>
        <v/>
      </c>
      <c r="AM67" s="28" t="str">
        <f>VLOOKUP($L67,怪物模板!$A:$N,MATCH(角色!AM$1,模板表头,0),0)</f>
        <v>troll_hunter</v>
      </c>
      <c r="AN67" s="21">
        <v>0.9</v>
      </c>
      <c r="AO67" s="21">
        <v>1</v>
      </c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2"/>
      <c r="BC67" s="22"/>
      <c r="BD67" s="22"/>
      <c r="BE67" s="22"/>
      <c r="BF67" s="22"/>
      <c r="BG67" s="22"/>
      <c r="BH67" s="22"/>
      <c r="BI67" s="22">
        <f t="shared" si="3"/>
        <v>10000</v>
      </c>
      <c r="BJ67" s="22">
        <f t="shared" si="4"/>
        <v>4000</v>
      </c>
      <c r="BK67" s="22">
        <f t="shared" si="4"/>
        <v>4000</v>
      </c>
      <c r="BL67" s="21"/>
      <c r="BM67" s="21"/>
      <c r="BN67" s="21"/>
      <c r="BO67" s="21"/>
      <c r="BP67" s="21"/>
      <c r="BQ67" s="21"/>
      <c r="BR67" s="21"/>
      <c r="BS67" s="21"/>
      <c r="BT67" s="21"/>
      <c r="BU67" s="23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 t="s">
        <v>200</v>
      </c>
      <c r="CH67" s="21" t="s">
        <v>200</v>
      </c>
      <c r="CI67" s="21" t="s">
        <v>200</v>
      </c>
      <c r="CJ67" s="21" t="s">
        <v>200</v>
      </c>
      <c r="CK67" s="21" t="s">
        <v>200</v>
      </c>
      <c r="CL67" s="21" t="s">
        <v>200</v>
      </c>
      <c r="CM67" s="21" t="s">
        <v>200</v>
      </c>
      <c r="CN67" s="21" t="s">
        <v>200</v>
      </c>
      <c r="CO67" s="21" t="s">
        <v>200</v>
      </c>
    </row>
    <row r="68" spans="1:93" s="3" customFormat="1" ht="16.5" customHeight="1" x14ac:dyDescent="0.3">
      <c r="A68" s="21">
        <v>31040066</v>
      </c>
      <c r="B68" s="21" t="s">
        <v>97</v>
      </c>
      <c r="C68" s="21" t="s">
        <v>254</v>
      </c>
      <c r="D68" s="21">
        <v>14</v>
      </c>
      <c r="E68" s="21" t="s">
        <v>109</v>
      </c>
      <c r="F68" s="21">
        <v>14</v>
      </c>
      <c r="G68" s="21" t="s">
        <v>111</v>
      </c>
      <c r="H68" s="21">
        <f>VLOOKUP($L68,怪物模板!$A:$N,MATCH(角色!H$1,模板表头,0),0)</f>
        <v>2</v>
      </c>
      <c r="I68" s="28" t="str">
        <f>VLOOKUP($L68,怪物模板!$A:$N,MATCH(角色!I$1,模板表头,0),0)</f>
        <v>phy</v>
      </c>
      <c r="J68" s="22"/>
      <c r="K68" s="21"/>
      <c r="L68" s="21" t="s">
        <v>97</v>
      </c>
      <c r="M68" s="28" t="str">
        <f>VLOOKUP($L68,怪物模板!$A:$N,MATCH(角色!M$1,模板表头,0),0)</f>
        <v>无对应英雄</v>
      </c>
      <c r="N68" s="28" t="str">
        <f>VLOOKUP($L68,怪物模板!$A:$N,MATCH(角色!N$1,模板表头,0),0)</f>
        <v>统一模板</v>
      </c>
      <c r="O68" s="21" t="str">
        <f>VLOOKUP($L68,怪物模板!$A:$N,MATCH(角色!O$1,模板表头,0),0)</f>
        <v>male</v>
      </c>
      <c r="P68" s="22">
        <v>5</v>
      </c>
      <c r="Q68" s="21">
        <v>3</v>
      </c>
      <c r="R68" s="21">
        <v>3</v>
      </c>
      <c r="S68" s="28" t="str">
        <f>VLOOKUP($L68,怪物模板!$A:$N,MATCH(角色!S$1,模板表头,0),0)</f>
        <v>chaos</v>
      </c>
      <c r="T68" s="21" t="s">
        <v>199</v>
      </c>
      <c r="U68" s="21"/>
      <c r="V68" s="21"/>
      <c r="W68" s="21"/>
      <c r="X68" s="21"/>
      <c r="Y68" s="21"/>
      <c r="Z68" s="21"/>
      <c r="AA68" s="21"/>
      <c r="AB68" s="21">
        <v>4</v>
      </c>
      <c r="AC68" s="21">
        <v>6</v>
      </c>
      <c r="AD68" s="21"/>
      <c r="AE68" s="21">
        <f t="shared" si="21"/>
        <v>40</v>
      </c>
      <c r="AF68" s="21">
        <f t="shared" ref="AF68:AF131" si="22">INT(AE68*2.5)</f>
        <v>100</v>
      </c>
      <c r="AG68" s="28" t="str">
        <f>VLOOKUP($L68,怪物模板!$A:$N,MATCH(角色!AG$1,模板表头,0),0)</f>
        <v>misc.5skills</v>
      </c>
      <c r="AH68" s="28">
        <f>VLOOKUP($L68,怪物模板!$A:$N,MATCH(角色!AH$1,模板表头,0),0)</f>
        <v>11980601</v>
      </c>
      <c r="AI68" s="28">
        <f>VLOOKUP($L68,怪物模板!$A:$N,MATCH(角色!AI$1,模板表头,0),0)</f>
        <v>11999526</v>
      </c>
      <c r="AJ68" s="28" t="str">
        <f>VLOOKUP($L68,怪物模板!$A:$N,MATCH(角色!AJ$1,模板表头,0),0)</f>
        <v/>
      </c>
      <c r="AK68" s="28" t="str">
        <f>VLOOKUP($L68,怪物模板!$A:$N,MATCH(角色!AK$1,模板表头,0),0)</f>
        <v/>
      </c>
      <c r="AL68" s="28" t="str">
        <f>IF(VLOOKUP($L68,[1]怪物模板!$A:$N,MATCH([1]角色!AL$1,模板表头,0),0)=0,"",VLOOKUP($L68,[1]怪物模板!$A:$N,MATCH([1]角色!AL$1,模板表头,0),0))</f>
        <v/>
      </c>
      <c r="AM68" s="28" t="str">
        <f>VLOOKUP($L68,怪物模板!$A:$N,MATCH(角色!AM$1,模板表头,0),0)</f>
        <v>scarlet_crusade_boss</v>
      </c>
      <c r="AN68" s="21">
        <v>1.2</v>
      </c>
      <c r="AO68" s="21">
        <v>1</v>
      </c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2"/>
      <c r="BC68" s="22"/>
      <c r="BD68" s="22"/>
      <c r="BE68" s="22"/>
      <c r="BF68" s="22"/>
      <c r="BG68" s="22"/>
      <c r="BH68" s="22"/>
      <c r="BI68" s="22">
        <f t="shared" ref="BI68:BI131" si="23">IF($G68="boss",0,10000)</f>
        <v>10000</v>
      </c>
      <c r="BJ68" s="22">
        <f t="shared" ref="BJ68:BK131" si="24">IF($G68="boss",0,4000)</f>
        <v>4000</v>
      </c>
      <c r="BK68" s="22">
        <f t="shared" si="24"/>
        <v>4000</v>
      </c>
      <c r="BL68" s="21"/>
      <c r="BM68" s="21"/>
      <c r="BN68" s="21"/>
      <c r="BO68" s="21"/>
      <c r="BP68" s="21"/>
      <c r="BQ68" s="21"/>
      <c r="BR68" s="21"/>
      <c r="BS68" s="21"/>
      <c r="BT68" s="21"/>
      <c r="BU68" s="23" t="s">
        <v>200</v>
      </c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 t="s">
        <v>200</v>
      </c>
      <c r="CH68" s="21" t="s">
        <v>200</v>
      </c>
      <c r="CI68" s="21" t="s">
        <v>200</v>
      </c>
      <c r="CJ68" s="21" t="s">
        <v>200</v>
      </c>
      <c r="CK68" s="21" t="s">
        <v>200</v>
      </c>
      <c r="CL68" s="21" t="s">
        <v>200</v>
      </c>
      <c r="CM68" s="21" t="s">
        <v>200</v>
      </c>
      <c r="CN68" s="21" t="s">
        <v>200</v>
      </c>
      <c r="CO68" s="21" t="s">
        <v>200</v>
      </c>
    </row>
    <row r="69" spans="1:93" ht="16.5" customHeight="1" x14ac:dyDescent="0.3">
      <c r="A69" s="21">
        <v>31040067</v>
      </c>
      <c r="B69" s="21" t="s">
        <v>248</v>
      </c>
      <c r="C69" s="21"/>
      <c r="D69" s="21">
        <v>14</v>
      </c>
      <c r="E69" s="21" t="s">
        <v>109</v>
      </c>
      <c r="F69" s="21">
        <v>14</v>
      </c>
      <c r="G69" s="21" t="s">
        <v>110</v>
      </c>
      <c r="H69" s="21">
        <f>VLOOKUP($L69,怪物模板!$A:$N,MATCH(角色!H$1,模板表头,0),0)</f>
        <v>1</v>
      </c>
      <c r="I69" s="28" t="str">
        <f>VLOOKUP($L69,怪物模板!$A:$N,MATCH(角色!I$1,模板表头,0),0)</f>
        <v>phy</v>
      </c>
      <c r="J69" s="22"/>
      <c r="K69" s="21"/>
      <c r="L69" s="21" t="s">
        <v>248</v>
      </c>
      <c r="M69" s="28" t="str">
        <f>VLOOKUP($L69,怪物模板!$A:$N,MATCH(角色!M$1,模板表头,0),0)</f>
        <v>顶盾步兵</v>
      </c>
      <c r="N69" s="28" t="str">
        <f>VLOOKUP($L69,怪物模板!$A:$N,MATCH(角色!N$1,模板表头,0),0)</f>
        <v>统一模板</v>
      </c>
      <c r="O69" s="21" t="str">
        <f>VLOOKUP($L69,怪物模板!$A:$N,MATCH(角色!O$1,模板表头,0),0)</f>
        <v>male</v>
      </c>
      <c r="P69" s="22">
        <v>2</v>
      </c>
      <c r="Q69" s="21">
        <v>3</v>
      </c>
      <c r="R69" s="21">
        <v>2</v>
      </c>
      <c r="S69" s="28" t="str">
        <f>VLOOKUP($L69,怪物模板!$A:$N,MATCH(角色!S$1,模板表头,0),0)</f>
        <v>alliance</v>
      </c>
      <c r="T69" s="21" t="s">
        <v>199</v>
      </c>
      <c r="U69" s="21"/>
      <c r="V69" s="21"/>
      <c r="W69" s="21"/>
      <c r="X69" s="21"/>
      <c r="Y69" s="21"/>
      <c r="Z69" s="21"/>
      <c r="AA69" s="21"/>
      <c r="AB69" s="21">
        <v>4</v>
      </c>
      <c r="AC69" s="21">
        <v>6</v>
      </c>
      <c r="AD69" s="21"/>
      <c r="AE69" s="21">
        <f t="shared" si="21"/>
        <v>10</v>
      </c>
      <c r="AF69" s="21">
        <f t="shared" si="22"/>
        <v>25</v>
      </c>
      <c r="AG69" s="28" t="str">
        <f>VLOOKUP($L69,怪物模板!$A:$N,MATCH(角色!AG$1,模板表头,0),0)</f>
        <v>misc.5skills_target_is_valid</v>
      </c>
      <c r="AH69" s="28">
        <f>VLOOKUP($L69,怪物模板!$A:$N,MATCH(角色!AH$1,模板表头,0),0)</f>
        <v>11980301</v>
      </c>
      <c r="AI69" s="28">
        <f>VLOOKUP($L69,怪物模板!$A:$N,MATCH(角色!AI$1,模板表头,0),0)</f>
        <v>11980302</v>
      </c>
      <c r="AJ69" s="28" t="str">
        <f>VLOOKUP($L69,怪物模板!$A:$N,MATCH(角色!AJ$1,模板表头,0),0)</f>
        <v/>
      </c>
      <c r="AK69" s="28" t="str">
        <f>VLOOKUP($L69,怪物模板!$A:$N,MATCH(角色!AK$1,模板表头,0),0)</f>
        <v/>
      </c>
      <c r="AL69" s="28" t="str">
        <f>IF(VLOOKUP($L69,[1]怪物模板!$A:$N,MATCH([1]角色!AL$1,模板表头,0),0)=0,"",VLOOKUP($L69,[1]怪物模板!$A:$N,MATCH([1]角色!AL$1,模板表头,0),0))</f>
        <v/>
      </c>
      <c r="AM69" s="28" t="str">
        <f>VLOOKUP($L69,怪物模板!$A:$N,MATCH(角色!AM$1,模板表头,0),0)</f>
        <v>shield_infantry_npc</v>
      </c>
      <c r="AN69" s="21">
        <v>1</v>
      </c>
      <c r="AO69" s="21">
        <v>1</v>
      </c>
      <c r="AP69" s="21"/>
      <c r="AQ69" s="21"/>
      <c r="AR69" s="21"/>
      <c r="AS69" s="21"/>
      <c r="AT69" s="21"/>
      <c r="AU69" s="21">
        <v>230041</v>
      </c>
      <c r="AV69" s="21"/>
      <c r="AW69" s="21"/>
      <c r="AX69" s="21"/>
      <c r="AY69" s="21"/>
      <c r="AZ69" s="21"/>
      <c r="BA69" s="21"/>
      <c r="BB69" s="22"/>
      <c r="BC69" s="22"/>
      <c r="BD69" s="22"/>
      <c r="BE69" s="22"/>
      <c r="BF69" s="22"/>
      <c r="BG69" s="22"/>
      <c r="BH69" s="22"/>
      <c r="BI69" s="22">
        <f t="shared" si="23"/>
        <v>10000</v>
      </c>
      <c r="BJ69" s="22">
        <f t="shared" si="24"/>
        <v>4000</v>
      </c>
      <c r="BK69" s="22">
        <f t="shared" si="24"/>
        <v>4000</v>
      </c>
      <c r="BL69" s="21"/>
      <c r="BM69" s="21"/>
      <c r="BN69" s="21"/>
      <c r="BO69" s="21"/>
      <c r="BP69" s="21"/>
      <c r="BQ69" s="21"/>
      <c r="BR69" s="21"/>
      <c r="BS69" s="21"/>
      <c r="BT69" s="21"/>
      <c r="BU69" s="23" t="s">
        <v>200</v>
      </c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 t="s">
        <v>200</v>
      </c>
      <c r="CH69" s="21" t="s">
        <v>200</v>
      </c>
      <c r="CI69" s="21" t="s">
        <v>200</v>
      </c>
      <c r="CJ69" s="21" t="s">
        <v>200</v>
      </c>
      <c r="CK69" s="21" t="s">
        <v>200</v>
      </c>
      <c r="CL69" s="21" t="s">
        <v>200</v>
      </c>
      <c r="CM69" s="21" t="s">
        <v>200</v>
      </c>
      <c r="CN69" s="21" t="s">
        <v>200</v>
      </c>
      <c r="CO69" s="21" t="s">
        <v>200</v>
      </c>
    </row>
    <row r="70" spans="1:93" ht="16.5" customHeight="1" x14ac:dyDescent="0.3">
      <c r="A70" s="21">
        <v>31040068</v>
      </c>
      <c r="B70" s="21" t="s">
        <v>248</v>
      </c>
      <c r="C70" s="21"/>
      <c r="D70" s="21">
        <v>14</v>
      </c>
      <c r="E70" s="21" t="s">
        <v>109</v>
      </c>
      <c r="F70" s="21">
        <v>14</v>
      </c>
      <c r="G70" s="21" t="s">
        <v>110</v>
      </c>
      <c r="H70" s="21">
        <f>VLOOKUP($L70,怪物模板!$A:$N,MATCH(角色!H$1,模板表头,0),0)</f>
        <v>1</v>
      </c>
      <c r="I70" s="28" t="str">
        <f>VLOOKUP($L70,怪物模板!$A:$N,MATCH(角色!I$1,模板表头,0),0)</f>
        <v>phy</v>
      </c>
      <c r="J70" s="22"/>
      <c r="K70" s="21"/>
      <c r="L70" s="21" t="s">
        <v>248</v>
      </c>
      <c r="M70" s="28" t="str">
        <f>VLOOKUP($L70,怪物模板!$A:$N,MATCH(角色!M$1,模板表头,0),0)</f>
        <v>顶盾步兵</v>
      </c>
      <c r="N70" s="28" t="str">
        <f>VLOOKUP($L70,怪物模板!$A:$N,MATCH(角色!N$1,模板表头,0),0)</f>
        <v>统一模板</v>
      </c>
      <c r="O70" s="21" t="str">
        <f>VLOOKUP($L70,怪物模板!$A:$N,MATCH(角色!O$1,模板表头,0),0)</f>
        <v>male</v>
      </c>
      <c r="P70" s="22">
        <v>2</v>
      </c>
      <c r="Q70" s="21">
        <v>3</v>
      </c>
      <c r="R70" s="21">
        <v>2</v>
      </c>
      <c r="S70" s="28" t="str">
        <f>VLOOKUP($L70,怪物模板!$A:$N,MATCH(角色!S$1,模板表头,0),0)</f>
        <v>alliance</v>
      </c>
      <c r="T70" s="21" t="s">
        <v>199</v>
      </c>
      <c r="U70" s="21"/>
      <c r="V70" s="21"/>
      <c r="W70" s="21"/>
      <c r="X70" s="21"/>
      <c r="Y70" s="21"/>
      <c r="Z70" s="21"/>
      <c r="AA70" s="21"/>
      <c r="AB70" s="21">
        <v>4</v>
      </c>
      <c r="AC70" s="21">
        <v>6</v>
      </c>
      <c r="AD70" s="21"/>
      <c r="AE70" s="21">
        <f t="shared" si="21"/>
        <v>10</v>
      </c>
      <c r="AF70" s="21">
        <f t="shared" si="22"/>
        <v>25</v>
      </c>
      <c r="AG70" s="28" t="str">
        <f>VLOOKUP($L70,怪物模板!$A:$N,MATCH(角色!AG$1,模板表头,0),0)</f>
        <v>misc.5skills_target_is_valid</v>
      </c>
      <c r="AH70" s="28">
        <f>VLOOKUP($L70,怪物模板!$A:$N,MATCH(角色!AH$1,模板表头,0),0)</f>
        <v>11980301</v>
      </c>
      <c r="AI70" s="28">
        <f>VLOOKUP($L70,怪物模板!$A:$N,MATCH(角色!AI$1,模板表头,0),0)</f>
        <v>11980302</v>
      </c>
      <c r="AJ70" s="28" t="str">
        <f>VLOOKUP($L70,怪物模板!$A:$N,MATCH(角色!AJ$1,模板表头,0),0)</f>
        <v/>
      </c>
      <c r="AK70" s="28" t="str">
        <f>VLOOKUP($L70,怪物模板!$A:$N,MATCH(角色!AK$1,模板表头,0),0)</f>
        <v/>
      </c>
      <c r="AL70" s="28" t="str">
        <f>IF(VLOOKUP($L70,[1]怪物模板!$A:$N,MATCH([1]角色!AL$1,模板表头,0),0)=0,"",VLOOKUP($L70,[1]怪物模板!$A:$N,MATCH([1]角色!AL$1,模板表头,0),0))</f>
        <v/>
      </c>
      <c r="AM70" s="28" t="str">
        <f>VLOOKUP($L70,怪物模板!$A:$N,MATCH(角色!AM$1,模板表头,0),0)</f>
        <v>shield_infantry_npc</v>
      </c>
      <c r="AN70" s="21">
        <v>1</v>
      </c>
      <c r="AO70" s="21">
        <v>1</v>
      </c>
      <c r="AP70" s="21"/>
      <c r="AQ70" s="21"/>
      <c r="AR70" s="21"/>
      <c r="AS70" s="21"/>
      <c r="AT70" s="21"/>
      <c r="AU70" s="21">
        <v>230041</v>
      </c>
      <c r="AV70" s="21"/>
      <c r="AW70" s="21"/>
      <c r="AX70" s="21"/>
      <c r="AY70" s="21"/>
      <c r="AZ70" s="21"/>
      <c r="BA70" s="21"/>
      <c r="BB70" s="22"/>
      <c r="BC70" s="22"/>
      <c r="BD70" s="22"/>
      <c r="BE70" s="22"/>
      <c r="BF70" s="22"/>
      <c r="BG70" s="22"/>
      <c r="BH70" s="22"/>
      <c r="BI70" s="22">
        <f t="shared" si="23"/>
        <v>10000</v>
      </c>
      <c r="BJ70" s="22">
        <f t="shared" si="24"/>
        <v>4000</v>
      </c>
      <c r="BK70" s="22">
        <f t="shared" si="24"/>
        <v>4000</v>
      </c>
      <c r="BL70" s="21"/>
      <c r="BM70" s="21"/>
      <c r="BN70" s="21"/>
      <c r="BO70" s="21"/>
      <c r="BP70" s="21"/>
      <c r="BQ70" s="21"/>
      <c r="BR70" s="21"/>
      <c r="BS70" s="21"/>
      <c r="BT70" s="21"/>
      <c r="BU70" s="23" t="s">
        <v>200</v>
      </c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 t="s">
        <v>200</v>
      </c>
      <c r="CH70" s="21" t="s">
        <v>200</v>
      </c>
      <c r="CI70" s="21" t="s">
        <v>200</v>
      </c>
      <c r="CJ70" s="21" t="s">
        <v>200</v>
      </c>
      <c r="CK70" s="21" t="s">
        <v>200</v>
      </c>
      <c r="CL70" s="21" t="s">
        <v>200</v>
      </c>
      <c r="CM70" s="21" t="s">
        <v>200</v>
      </c>
      <c r="CN70" s="21" t="s">
        <v>200</v>
      </c>
      <c r="CO70" s="21" t="s">
        <v>200</v>
      </c>
    </row>
    <row r="71" spans="1:93" s="3" customFormat="1" x14ac:dyDescent="0.3">
      <c r="A71" s="21">
        <v>31040069</v>
      </c>
      <c r="B71" s="21" t="s">
        <v>251</v>
      </c>
      <c r="C71" s="21"/>
      <c r="D71" s="21">
        <v>14</v>
      </c>
      <c r="E71" s="21" t="s">
        <v>109</v>
      </c>
      <c r="F71" s="21">
        <v>14</v>
      </c>
      <c r="G71" s="21" t="s">
        <v>111</v>
      </c>
      <c r="H71" s="21">
        <f>VLOOKUP($L71,怪物模板!$A:$N,MATCH(角色!H$1,模板表头,0),0)</f>
        <v>4</v>
      </c>
      <c r="I71" s="28" t="str">
        <f>VLOOKUP($L71,怪物模板!$A:$N,MATCH(角色!I$1,模板表头,0),0)</f>
        <v>mag</v>
      </c>
      <c r="J71" s="22"/>
      <c r="K71" s="21"/>
      <c r="L71" s="21" t="s">
        <v>282</v>
      </c>
      <c r="M71" s="28" t="str">
        <f>VLOOKUP($L71,怪物模板!$A:$N,MATCH(角色!M$1,模板表头,0),0)</f>
        <v>先知圣者</v>
      </c>
      <c r="N71" s="28" t="str">
        <f>VLOOKUP($L71,怪物模板!$A:$N,MATCH(角色!N$1,模板表头,0),0)</f>
        <v>BOSS特别4技能版</v>
      </c>
      <c r="O71" s="21" t="str">
        <f>VLOOKUP($L71,怪物模板!$A:$N,MATCH(角色!O$1,模板表头,0),0)</f>
        <v>male</v>
      </c>
      <c r="P71" s="21">
        <v>6</v>
      </c>
      <c r="Q71" s="21">
        <v>3</v>
      </c>
      <c r="R71" s="21">
        <v>4</v>
      </c>
      <c r="S71" s="28" t="str">
        <f>VLOOKUP($L71,怪物模板!$A:$N,MATCH(角色!S$1,模板表头,0),0)</f>
        <v>alliance</v>
      </c>
      <c r="T71" s="21" t="s">
        <v>199</v>
      </c>
      <c r="U71" s="21"/>
      <c r="V71" s="21"/>
      <c r="W71" s="21"/>
      <c r="X71" s="21"/>
      <c r="Y71" s="21"/>
      <c r="Z71" s="21"/>
      <c r="AA71" s="21"/>
      <c r="AB71" s="21">
        <v>4</v>
      </c>
      <c r="AC71" s="21">
        <v>6</v>
      </c>
      <c r="AD71" s="21"/>
      <c r="AE71" s="21">
        <f t="shared" si="21"/>
        <v>40</v>
      </c>
      <c r="AF71" s="21">
        <f t="shared" si="22"/>
        <v>100</v>
      </c>
      <c r="AG71" s="28" t="str">
        <f>VLOOKUP($L71,怪物模板!$A:$N,MATCH(角色!AG$1,模板表头,0),0)</f>
        <v>healer.velen</v>
      </c>
      <c r="AH71" s="28">
        <f>VLOOKUP($L71,怪物模板!$A:$N,MATCH(角色!AH$1,模板表头,0),0)</f>
        <v>11670201</v>
      </c>
      <c r="AI71" s="28">
        <f>VLOOKUP($L71,怪物模板!$A:$N,MATCH(角色!AI$1,模板表头,0),0)</f>
        <v>11670202</v>
      </c>
      <c r="AJ71" s="28">
        <f>VLOOKUP($L71,怪物模板!$A:$N,MATCH(角色!AJ$1,模板表头,0),0)</f>
        <v>11999510</v>
      </c>
      <c r="AK71" s="28">
        <f>VLOOKUP($L71,怪物模板!$A:$N,MATCH(角色!AK$1,模板表头,0),0)</f>
        <v>11670203</v>
      </c>
      <c r="AL71" s="28" t="str">
        <f>IF(VLOOKUP($L71,[1]怪物模板!$A:$N,MATCH([1]角色!AL$1,模板表头,0),0)=0,"",VLOOKUP($L71,[1]怪物模板!$A:$N,MATCH([1]角色!AL$1,模板表头,0),0))</f>
        <v/>
      </c>
      <c r="AM71" s="28" t="str">
        <f>VLOOKUP($L71,怪物模板!$A:$N,MATCH(角色!AM$1,模板表头,0),0)</f>
        <v>velen_boss</v>
      </c>
      <c r="AN71" s="21">
        <v>1</v>
      </c>
      <c r="AO71" s="21">
        <v>1</v>
      </c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2">
        <f t="shared" si="23"/>
        <v>10000</v>
      </c>
      <c r="BJ71" s="22">
        <f t="shared" si="24"/>
        <v>4000</v>
      </c>
      <c r="BK71" s="22">
        <f t="shared" si="24"/>
        <v>4000</v>
      </c>
      <c r="BL71" s="21"/>
      <c r="BM71" s="21"/>
      <c r="BN71" s="21"/>
      <c r="BO71" s="21"/>
      <c r="BP71" s="21"/>
      <c r="BQ71" s="21"/>
      <c r="BR71" s="21"/>
      <c r="BS71" s="21"/>
      <c r="BT71" s="21"/>
      <c r="BU71" s="23" t="s">
        <v>200</v>
      </c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 t="s">
        <v>200</v>
      </c>
      <c r="CH71" s="21" t="s">
        <v>200</v>
      </c>
      <c r="CI71" s="21" t="s">
        <v>200</v>
      </c>
      <c r="CJ71" s="21" t="s">
        <v>200</v>
      </c>
      <c r="CK71" s="21" t="s">
        <v>200</v>
      </c>
      <c r="CL71" s="21" t="s">
        <v>200</v>
      </c>
      <c r="CM71" s="21" t="s">
        <v>200</v>
      </c>
      <c r="CN71" s="21" t="s">
        <v>200</v>
      </c>
      <c r="CO71" s="21" t="s">
        <v>200</v>
      </c>
    </row>
    <row r="72" spans="1:93" ht="16.5" customHeight="1" x14ac:dyDescent="0.3">
      <c r="A72" s="21">
        <v>31040070</v>
      </c>
      <c r="B72" s="21" t="s">
        <v>202</v>
      </c>
      <c r="C72" s="21"/>
      <c r="D72" s="21">
        <v>14</v>
      </c>
      <c r="E72" s="21" t="s">
        <v>109</v>
      </c>
      <c r="F72" s="21">
        <v>14</v>
      </c>
      <c r="G72" s="21" t="s">
        <v>110</v>
      </c>
      <c r="H72" s="21">
        <f>VLOOKUP($L72,怪物模板!$A:$N,MATCH(角色!H$1,模板表头,0),0)</f>
        <v>3</v>
      </c>
      <c r="I72" s="28" t="str">
        <f>VLOOKUP($L72,怪物模板!$A:$N,MATCH(角色!I$1,模板表头,0),0)</f>
        <v>mag</v>
      </c>
      <c r="J72" s="22"/>
      <c r="K72" s="21"/>
      <c r="L72" s="21" t="s">
        <v>275</v>
      </c>
      <c r="M72" s="28" t="str">
        <f>VLOOKUP($L72,怪物模板!$A:$N,MATCH(角色!M$1,模板表头,0),0)</f>
        <v>火焰术士</v>
      </c>
      <c r="N72" s="28" t="str">
        <f>VLOOKUP($L72,怪物模板!$A:$N,MATCH(角色!N$1,模板表头,0),0)</f>
        <v>大招加引导版，加酒利用</v>
      </c>
      <c r="O72" s="21" t="str">
        <f>VLOOKUP($L72,怪物模板!$A:$N,MATCH(角色!O$1,模板表头,0),0)</f>
        <v>female</v>
      </c>
      <c r="P72" s="22">
        <v>3</v>
      </c>
      <c r="Q72" s="21">
        <v>2</v>
      </c>
      <c r="R72" s="21">
        <v>2</v>
      </c>
      <c r="S72" s="28" t="str">
        <f>VLOOKUP($L72,怪物模板!$A:$N,MATCH(角色!S$1,模板表头,0),0)</f>
        <v>alliance</v>
      </c>
      <c r="T72" s="21" t="s">
        <v>199</v>
      </c>
      <c r="U72" s="21"/>
      <c r="V72" s="21"/>
      <c r="W72" s="21"/>
      <c r="X72" s="21"/>
      <c r="Y72" s="21"/>
      <c r="Z72" s="21"/>
      <c r="AA72" s="21"/>
      <c r="AB72" s="21">
        <v>4</v>
      </c>
      <c r="AC72" s="21">
        <v>6</v>
      </c>
      <c r="AD72" s="21"/>
      <c r="AE72" s="21">
        <f t="shared" si="21"/>
        <v>10</v>
      </c>
      <c r="AF72" s="21">
        <f t="shared" si="22"/>
        <v>25</v>
      </c>
      <c r="AG72" s="28" t="str">
        <f>VLOOKUP($L72,怪物模板!$A:$N,MATCH(角色!AG$1,模板表头,0),0)</f>
        <v>misc.5skills</v>
      </c>
      <c r="AH72" s="28">
        <f>VLOOKUP($L72,怪物模板!$A:$N,MATCH(角色!AH$1,模板表头,0),0)</f>
        <v>11980401</v>
      </c>
      <c r="AI72" s="28">
        <f>VLOOKUP($L72,怪物模板!$A:$N,MATCH(角色!AI$1,模板表头,0),0)</f>
        <v>11980402</v>
      </c>
      <c r="AJ72" s="28">
        <f>VLOOKUP($L72,怪物模板!$A:$N,MATCH(角色!AJ$1,模板表头,0),0)</f>
        <v>11999535</v>
      </c>
      <c r="AK72" s="28" t="str">
        <f>VLOOKUP($L72,怪物模板!$A:$N,MATCH(角色!AK$1,模板表头,0),0)</f>
        <v/>
      </c>
      <c r="AL72" s="28" t="str">
        <f>IF(VLOOKUP($L72,[1]怪物模板!$A:$N,MATCH([1]角色!AL$1,模板表头,0),0)=0,"",VLOOKUP($L72,[1]怪物模板!$A:$N,MATCH([1]角色!AL$1,模板表头,0),0))</f>
        <v/>
      </c>
      <c r="AM72" s="28" t="str">
        <f>VLOOKUP($L72,怪物模板!$A:$N,MATCH(角色!AM$1,模板表头,0),0)</f>
        <v>flame_npc</v>
      </c>
      <c r="AN72" s="21">
        <v>1</v>
      </c>
      <c r="AO72" s="21">
        <v>1</v>
      </c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2"/>
      <c r="BC72" s="22"/>
      <c r="BD72" s="22"/>
      <c r="BE72" s="22"/>
      <c r="BF72" s="22"/>
      <c r="BG72" s="22"/>
      <c r="BH72" s="22"/>
      <c r="BI72" s="22">
        <f t="shared" si="23"/>
        <v>10000</v>
      </c>
      <c r="BJ72" s="22">
        <f t="shared" si="24"/>
        <v>4000</v>
      </c>
      <c r="BK72" s="22">
        <f t="shared" si="24"/>
        <v>4000</v>
      </c>
      <c r="BL72" s="21"/>
      <c r="BM72" s="21"/>
      <c r="BN72" s="21"/>
      <c r="BO72" s="21"/>
      <c r="BP72" s="21"/>
      <c r="BQ72" s="21"/>
      <c r="BR72" s="21"/>
      <c r="BS72" s="21"/>
      <c r="BT72" s="21"/>
      <c r="BU72" s="23" t="s">
        <v>200</v>
      </c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 t="s">
        <v>200</v>
      </c>
      <c r="CH72" s="21" t="s">
        <v>200</v>
      </c>
      <c r="CI72" s="21" t="s">
        <v>200</v>
      </c>
      <c r="CJ72" s="21" t="s">
        <v>200</v>
      </c>
      <c r="CK72" s="21" t="s">
        <v>200</v>
      </c>
      <c r="CL72" s="21" t="s">
        <v>200</v>
      </c>
      <c r="CM72" s="21" t="s">
        <v>200</v>
      </c>
      <c r="CN72" s="21" t="s">
        <v>200</v>
      </c>
      <c r="CO72" s="21" t="s">
        <v>200</v>
      </c>
    </row>
    <row r="73" spans="1:93" s="15" customFormat="1" ht="16.5" customHeight="1" x14ac:dyDescent="0.3">
      <c r="A73" s="21">
        <v>31040071</v>
      </c>
      <c r="B73" s="21" t="s">
        <v>245</v>
      </c>
      <c r="C73" s="21"/>
      <c r="D73" s="21">
        <v>15</v>
      </c>
      <c r="E73" s="21" t="s">
        <v>109</v>
      </c>
      <c r="F73" s="21">
        <v>15</v>
      </c>
      <c r="G73" s="21" t="s">
        <v>101</v>
      </c>
      <c r="H73" s="21">
        <f>VLOOKUP($L73,怪物模板!$A:$N,MATCH(角色!H$1,模板表头,0),0)</f>
        <v>4</v>
      </c>
      <c r="I73" s="28" t="str">
        <f>VLOOKUP($L73,怪物模板!$A:$N,MATCH(角色!I$1,模板表头,0),0)</f>
        <v>mag</v>
      </c>
      <c r="J73" s="22"/>
      <c r="K73" s="21"/>
      <c r="L73" s="21" t="s">
        <v>276</v>
      </c>
      <c r="M73" s="28" t="str">
        <f>VLOOKUP($L73,怪物模板!$A:$N,MATCH(角色!M$1,模板表头,0),0)</f>
        <v>丛林祭司</v>
      </c>
      <c r="N73" s="28" t="str">
        <f>VLOOKUP($L73,怪物模板!$A:$N,MATCH(角色!N$1,模板表头,0),0)</f>
        <v>BOSS特别4技能版</v>
      </c>
      <c r="O73" s="21" t="str">
        <f>VLOOKUP($L73,怪物模板!$A:$N,MATCH(角色!O$1,模板表头,0),0)</f>
        <v>male</v>
      </c>
      <c r="P73" s="21">
        <v>4</v>
      </c>
      <c r="Q73" s="21">
        <v>3</v>
      </c>
      <c r="R73" s="21">
        <f>VLOOKUP(P73,[2]辅助表!$A$2:$B$10,2,FALSE)</f>
        <v>3</v>
      </c>
      <c r="S73" s="28" t="str">
        <f>VLOOKUP($L73,怪物模板!$A:$N,MATCH(角色!S$1,模板表头,0),0)</f>
        <v>order</v>
      </c>
      <c r="T73" s="21" t="s">
        <v>101</v>
      </c>
      <c r="U73" s="21"/>
      <c r="V73" s="21"/>
      <c r="W73" s="21"/>
      <c r="X73" s="21"/>
      <c r="Y73" s="21"/>
      <c r="Z73" s="21"/>
      <c r="AA73" s="21"/>
      <c r="AB73" s="21">
        <v>4</v>
      </c>
      <c r="AC73" s="21">
        <v>6</v>
      </c>
      <c r="AD73" s="21"/>
      <c r="AE73" s="21">
        <f t="shared" si="21"/>
        <v>100</v>
      </c>
      <c r="AF73" s="21">
        <f t="shared" si="22"/>
        <v>250</v>
      </c>
      <c r="AG73" s="28" t="str">
        <f>VLOOKUP($L73,怪物模板!$A:$N,MATCH(角色!AG$1,模板表头,0),0)</f>
        <v>healer.velen_boss</v>
      </c>
      <c r="AH73" s="28">
        <f>VLOOKUP($L73,怪物模板!$A:$N,MATCH(角色!AH$1,模板表头,0),0)</f>
        <v>11860301</v>
      </c>
      <c r="AI73" s="28">
        <f>VLOOKUP($L73,怪物模板!$A:$N,MATCH(角色!AI$1,模板表头,0),0)</f>
        <v>11860302</v>
      </c>
      <c r="AJ73" s="28">
        <f>VLOOKUP($L73,怪物模板!$A:$N,MATCH(角色!AJ$1,模板表头,0),0)</f>
        <v>11860303</v>
      </c>
      <c r="AK73" s="28">
        <f>VLOOKUP($L73,怪物模板!$A:$N,MATCH(角色!AK$1,模板表头,0),0)</f>
        <v>11999514</v>
      </c>
      <c r="AL73" s="28">
        <f>IF(VLOOKUP($L73,[1]怪物模板!$A:$N,MATCH([1]角色!AL$1,模板表头,0),0)=0,"",VLOOKUP($L73,[1]怪物模板!$A:$N,MATCH([1]角色!AL$1,模板表头,0),0))</f>
        <v>11860304</v>
      </c>
      <c r="AM73" s="28" t="str">
        <f>VLOOKUP($L73,怪物模板!$A:$N,MATCH(角色!AM$1,模板表头,0),0)</f>
        <v>volJin_boss</v>
      </c>
      <c r="AN73" s="21">
        <v>1.5</v>
      </c>
      <c r="AO73" s="21">
        <v>1</v>
      </c>
      <c r="AP73" s="21"/>
      <c r="AQ73" s="21"/>
      <c r="AR73" s="21" t="s">
        <v>201</v>
      </c>
      <c r="AS73" s="21"/>
      <c r="AT73" s="21"/>
      <c r="AU73" s="21"/>
      <c r="AV73" s="21"/>
      <c r="AW73" s="21"/>
      <c r="AX73" s="21"/>
      <c r="AY73" s="21"/>
      <c r="AZ73" s="21"/>
      <c r="BA73" s="21"/>
      <c r="BB73" s="22"/>
      <c r="BC73" s="22"/>
      <c r="BD73" s="22"/>
      <c r="BE73" s="22"/>
      <c r="BF73" s="22"/>
      <c r="BG73" s="22"/>
      <c r="BH73" s="22"/>
      <c r="BI73" s="22">
        <f t="shared" si="23"/>
        <v>0</v>
      </c>
      <c r="BJ73" s="22">
        <f t="shared" si="24"/>
        <v>0</v>
      </c>
      <c r="BK73" s="22">
        <f t="shared" si="24"/>
        <v>0</v>
      </c>
      <c r="BL73" s="21"/>
      <c r="BM73" s="21"/>
      <c r="BN73" s="21"/>
      <c r="BO73" s="21"/>
      <c r="BP73" s="21"/>
      <c r="BQ73" s="21"/>
      <c r="BR73" s="21"/>
      <c r="BS73" s="21"/>
      <c r="BT73" s="21"/>
      <c r="BU73" s="23" t="s">
        <v>200</v>
      </c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>
        <f t="shared" si="17"/>
        <v>5000</v>
      </c>
      <c r="CH73" s="21">
        <f t="shared" si="18"/>
        <v>5000</v>
      </c>
      <c r="CI73" s="21">
        <f t="shared" si="18"/>
        <v>5000</v>
      </c>
      <c r="CJ73" s="21">
        <f t="shared" si="18"/>
        <v>5000</v>
      </c>
      <c r="CK73" s="21">
        <f t="shared" si="18"/>
        <v>5000</v>
      </c>
      <c r="CL73" s="21">
        <f t="shared" si="18"/>
        <v>5000</v>
      </c>
      <c r="CM73" s="21">
        <f t="shared" si="18"/>
        <v>5000</v>
      </c>
      <c r="CN73" s="21">
        <f t="shared" si="18"/>
        <v>5000</v>
      </c>
      <c r="CO73" s="21">
        <f t="shared" si="18"/>
        <v>5000</v>
      </c>
    </row>
    <row r="74" spans="1:93" s="5" customFormat="1" ht="16.5" customHeight="1" x14ac:dyDescent="0.3">
      <c r="A74" s="21">
        <v>31040072</v>
      </c>
      <c r="B74" s="21" t="s">
        <v>206</v>
      </c>
      <c r="C74" s="21"/>
      <c r="D74" s="21">
        <v>15</v>
      </c>
      <c r="E74" s="21" t="s">
        <v>109</v>
      </c>
      <c r="F74" s="21">
        <v>15</v>
      </c>
      <c r="G74" s="21" t="s">
        <v>111</v>
      </c>
      <c r="H74" s="21">
        <f>VLOOKUP($L74,怪物模板!$A:$N,MATCH(角色!H$1,模板表头,0),0)</f>
        <v>3</v>
      </c>
      <c r="I74" s="28" t="str">
        <f>VLOOKUP($L74,怪物模板!$A:$N,MATCH(角色!I$1,模板表头,0),0)</f>
        <v>mag</v>
      </c>
      <c r="J74" s="22"/>
      <c r="K74" s="21"/>
      <c r="L74" s="21" t="s">
        <v>283</v>
      </c>
      <c r="M74" s="28" t="str">
        <f>VLOOKUP($L74,怪物模板!$A:$N,MATCH(角色!M$1,模板表头,0),0)</f>
        <v>蛇头女妖</v>
      </c>
      <c r="N74" s="28" t="str">
        <f>VLOOKUP($L74,怪物模板!$A:$N,MATCH(角色!N$1,模板表头,0),0)</f>
        <v>BOSS特别4技能版，带禁锢技能，龙卷风必定击飞</v>
      </c>
      <c r="O74" s="21" t="str">
        <f>VLOOKUP($L74,怪物模板!$A:$N,MATCH(角色!O$1,模板表头,0),0)</f>
        <v>female</v>
      </c>
      <c r="P74" s="22">
        <v>4</v>
      </c>
      <c r="Q74" s="21">
        <v>3</v>
      </c>
      <c r="R74" s="21">
        <v>3</v>
      </c>
      <c r="S74" s="28" t="str">
        <f>VLOOKUP($L74,怪物模板!$A:$N,MATCH(角色!S$1,模板表头,0),0)</f>
        <v>chaos</v>
      </c>
      <c r="T74" s="21" t="s">
        <v>85</v>
      </c>
      <c r="U74" s="21"/>
      <c r="V74" s="21"/>
      <c r="W74" s="21"/>
      <c r="X74" s="21"/>
      <c r="Y74" s="21"/>
      <c r="Z74" s="21"/>
      <c r="AA74" s="21"/>
      <c r="AB74" s="21">
        <v>4</v>
      </c>
      <c r="AC74" s="21">
        <v>6</v>
      </c>
      <c r="AD74" s="21"/>
      <c r="AE74" s="21">
        <f t="shared" si="21"/>
        <v>40</v>
      </c>
      <c r="AF74" s="21">
        <f t="shared" si="22"/>
        <v>100</v>
      </c>
      <c r="AG74" s="28" t="str">
        <f>VLOOKUP($L74,怪物模板!$A:$N,MATCH(角色!AG$1,模板表头,0),0)</f>
        <v>misc.5skills</v>
      </c>
      <c r="AH74" s="28">
        <f>VLOOKUP($L74,怪物模板!$A:$N,MATCH(角色!AH$1,模板表头,0),0)</f>
        <v>11660101</v>
      </c>
      <c r="AI74" s="28">
        <f>VLOOKUP($L74,怪物模板!$A:$N,MATCH(角色!AI$1,模板表头,0),0)</f>
        <v>11999524</v>
      </c>
      <c r="AJ74" s="28">
        <f>VLOOKUP($L74,怪物模板!$A:$N,MATCH(角色!AJ$1,模板表头,0),0)</f>
        <v>11660103</v>
      </c>
      <c r="AK74" s="28">
        <f>VLOOKUP($L74,怪物模板!$A:$N,MATCH(角色!AK$1,模板表头,0),0)</f>
        <v>11999529</v>
      </c>
      <c r="AL74" s="28">
        <f>IF(VLOOKUP($L74,[1]怪物模板!$A:$N,MATCH([1]角色!AL$1,模板表头,0),0)=0,"",VLOOKUP($L74,[1]怪物模板!$A:$N,MATCH([1]角色!AL$1,模板表头,0),0))</f>
        <v>11999525</v>
      </c>
      <c r="AM74" s="28" t="str">
        <f>VLOOKUP($L74,怪物模板!$A:$N,MATCH(角色!AM$1,模板表头,0),0)</f>
        <v>vashj_boss</v>
      </c>
      <c r="AN74" s="21">
        <v>1</v>
      </c>
      <c r="AO74" s="21">
        <v>1</v>
      </c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2"/>
      <c r="BC74" s="22"/>
      <c r="BD74" s="22"/>
      <c r="BE74" s="22"/>
      <c r="BF74" s="22"/>
      <c r="BG74" s="22"/>
      <c r="BH74" s="22"/>
      <c r="BI74" s="22">
        <f t="shared" si="23"/>
        <v>10000</v>
      </c>
      <c r="BJ74" s="22">
        <f t="shared" si="24"/>
        <v>4000</v>
      </c>
      <c r="BK74" s="22">
        <f t="shared" si="24"/>
        <v>4000</v>
      </c>
      <c r="BL74" s="21"/>
      <c r="BM74" s="21"/>
      <c r="BN74" s="21"/>
      <c r="BO74" s="21"/>
      <c r="BP74" s="21"/>
      <c r="BQ74" s="21"/>
      <c r="BR74" s="21"/>
      <c r="BS74" s="21"/>
      <c r="BT74" s="21"/>
      <c r="BU74" s="23" t="s">
        <v>200</v>
      </c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 t="str">
        <f t="shared" si="17"/>
        <v/>
      </c>
      <c r="CH74" s="21" t="str">
        <f t="shared" si="18"/>
        <v/>
      </c>
      <c r="CI74" s="21" t="str">
        <f t="shared" si="18"/>
        <v/>
      </c>
      <c r="CJ74" s="21" t="str">
        <f t="shared" si="18"/>
        <v/>
      </c>
      <c r="CK74" s="21" t="str">
        <f t="shared" si="18"/>
        <v/>
      </c>
      <c r="CL74" s="21" t="str">
        <f t="shared" si="18"/>
        <v/>
      </c>
      <c r="CM74" s="21" t="str">
        <f t="shared" si="18"/>
        <v/>
      </c>
      <c r="CN74" s="21" t="str">
        <f t="shared" si="18"/>
        <v/>
      </c>
      <c r="CO74" s="21" t="str">
        <f t="shared" si="18"/>
        <v/>
      </c>
    </row>
    <row r="75" spans="1:93" s="5" customFormat="1" ht="16.5" customHeight="1" x14ac:dyDescent="0.3">
      <c r="A75" s="21">
        <v>31040073</v>
      </c>
      <c r="B75" s="21" t="s">
        <v>84</v>
      </c>
      <c r="C75" s="21"/>
      <c r="D75" s="21">
        <f>D70+1</f>
        <v>15</v>
      </c>
      <c r="E75" s="21" t="s">
        <v>109</v>
      </c>
      <c r="F75" s="21">
        <v>15</v>
      </c>
      <c r="G75" s="21" t="s">
        <v>110</v>
      </c>
      <c r="H75" s="21">
        <f>VLOOKUP($L75,怪物模板!$A:$N,MATCH(角色!H$1,模板表头,0),0)</f>
        <v>2</v>
      </c>
      <c r="I75" s="28" t="str">
        <f>VLOOKUP($L75,怪物模板!$A:$N,MATCH(角色!I$1,模板表头,0),0)</f>
        <v>phy</v>
      </c>
      <c r="J75" s="22"/>
      <c r="K75" s="21"/>
      <c r="L75" s="21" t="s">
        <v>277</v>
      </c>
      <c r="M75" s="28" t="str">
        <f>VLOOKUP($L75,怪物模板!$A:$N,MATCH(角色!M$1,模板表头,0),0)</f>
        <v>无对应英雄</v>
      </c>
      <c r="N75" s="28" t="str">
        <f>VLOOKUP($L75,怪物模板!$A:$N,MATCH(角色!N$1,模板表头,0),0)</f>
        <v>统一模板</v>
      </c>
      <c r="O75" s="21" t="str">
        <f>VLOOKUP($L75,怪物模板!$A:$N,MATCH(角色!O$1,模板表头,0),0)</f>
        <v>male</v>
      </c>
      <c r="P75" s="22">
        <v>1</v>
      </c>
      <c r="Q75" s="21">
        <v>1</v>
      </c>
      <c r="R75" s="21">
        <f>VLOOKUP(P75,辅助表!$A$2:$B$10,2,FALSE)</f>
        <v>1</v>
      </c>
      <c r="S75" s="28" t="str">
        <f>VLOOKUP($L75,怪物模板!$A:$N,MATCH(角色!S$1,模板表头,0),0)</f>
        <v>chaos</v>
      </c>
      <c r="T75" s="21" t="s">
        <v>85</v>
      </c>
      <c r="U75" s="21"/>
      <c r="V75" s="21"/>
      <c r="W75" s="21"/>
      <c r="X75" s="21"/>
      <c r="Y75" s="21"/>
      <c r="Z75" s="21"/>
      <c r="AA75" s="21"/>
      <c r="AB75" s="21">
        <v>4</v>
      </c>
      <c r="AC75" s="21">
        <v>6</v>
      </c>
      <c r="AD75" s="21"/>
      <c r="AE75" s="21">
        <f t="shared" si="21"/>
        <v>10</v>
      </c>
      <c r="AF75" s="21">
        <f t="shared" si="22"/>
        <v>25</v>
      </c>
      <c r="AG75" s="28" t="str">
        <f>VLOOKUP($L75,怪物模板!$A:$N,MATCH(角色!AG$1,模板表头,0),0)</f>
        <v>misc.5skills_self_hp_ratio</v>
      </c>
      <c r="AH75" s="28">
        <f>VLOOKUP($L75,怪物模板!$A:$N,MATCH(角色!AH$1,模板表头,0),0)</f>
        <v>11990101</v>
      </c>
      <c r="AI75" s="28">
        <f>VLOOKUP($L75,怪物模板!$A:$N,MATCH(角色!AI$1,模板表头,0),0)</f>
        <v>11990102</v>
      </c>
      <c r="AJ75" s="28" t="str">
        <f>VLOOKUP($L75,怪物模板!$A:$N,MATCH(角色!AJ$1,模板表头,0),0)</f>
        <v/>
      </c>
      <c r="AK75" s="28" t="str">
        <f>VLOOKUP($L75,怪物模板!$A:$N,MATCH(角色!AK$1,模板表头,0),0)</f>
        <v/>
      </c>
      <c r="AL75" s="28" t="str">
        <f>IF(VLOOKUP($L75,[1]怪物模板!$A:$N,MATCH([1]角色!AL$1,模板表头,0),0)=0,"",VLOOKUP($L75,[1]怪物模板!$A:$N,MATCH([1]角色!AL$1,模板表头,0),0))</f>
        <v/>
      </c>
      <c r="AM75" s="28" t="str">
        <f>VLOOKUP($L75,怪物模板!$A:$N,MATCH(角色!AM$1,模板表头,0),0)</f>
        <v>treant</v>
      </c>
      <c r="AN75" s="21">
        <f t="shared" ref="AN75:AN132" si="25">IF(T75="monster",1,IF(T75="boss",1.3,IF(T75="entity",1,IF(T75="guard",1.5,1))))</f>
        <v>1</v>
      </c>
      <c r="AO75" s="21">
        <v>1</v>
      </c>
      <c r="AP75" s="21"/>
      <c r="AQ75" s="21"/>
      <c r="AR75" s="21"/>
      <c r="AS75" s="21"/>
      <c r="AT75" s="21"/>
      <c r="AU75" s="21">
        <v>230021</v>
      </c>
      <c r="AV75" s="21"/>
      <c r="AW75" s="21"/>
      <c r="AX75" s="21"/>
      <c r="AY75" s="21"/>
      <c r="AZ75" s="21"/>
      <c r="BA75" s="21"/>
      <c r="BB75" s="22"/>
      <c r="BC75" s="22"/>
      <c r="BD75" s="22"/>
      <c r="BE75" s="22"/>
      <c r="BF75" s="22"/>
      <c r="BG75" s="22"/>
      <c r="BH75" s="22"/>
      <c r="BI75" s="22">
        <f t="shared" si="23"/>
        <v>10000</v>
      </c>
      <c r="BJ75" s="22">
        <f t="shared" si="24"/>
        <v>4000</v>
      </c>
      <c r="BK75" s="22">
        <f t="shared" si="24"/>
        <v>4000</v>
      </c>
      <c r="BL75" s="21"/>
      <c r="BM75" s="21"/>
      <c r="BN75" s="21"/>
      <c r="BO75" s="21"/>
      <c r="BP75" s="21"/>
      <c r="BQ75" s="21"/>
      <c r="BR75" s="21"/>
      <c r="BS75" s="21"/>
      <c r="BT75" s="21"/>
      <c r="BU75" s="23" t="str">
        <f>IF(OR(B75="骷髅战士",B75="骷髅法师"),-0.9,"")</f>
        <v/>
      </c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 t="str">
        <f t="shared" si="17"/>
        <v/>
      </c>
      <c r="CH75" s="21" t="str">
        <f t="shared" si="18"/>
        <v/>
      </c>
      <c r="CI75" s="21" t="str">
        <f t="shared" si="18"/>
        <v/>
      </c>
      <c r="CJ75" s="21" t="str">
        <f t="shared" si="18"/>
        <v/>
      </c>
      <c r="CK75" s="21" t="str">
        <f t="shared" si="18"/>
        <v/>
      </c>
      <c r="CL75" s="21" t="str">
        <f t="shared" si="18"/>
        <v/>
      </c>
      <c r="CM75" s="21" t="str">
        <f t="shared" si="18"/>
        <v/>
      </c>
      <c r="CN75" s="21" t="str">
        <f t="shared" si="18"/>
        <v/>
      </c>
      <c r="CO75" s="21" t="str">
        <f t="shared" si="18"/>
        <v/>
      </c>
    </row>
    <row r="76" spans="1:93" s="5" customFormat="1" x14ac:dyDescent="0.3">
      <c r="A76" s="21">
        <v>31040074</v>
      </c>
      <c r="B76" s="21" t="s">
        <v>257</v>
      </c>
      <c r="C76" s="21"/>
      <c r="D76" s="21">
        <f>D71+1</f>
        <v>15</v>
      </c>
      <c r="E76" s="21" t="s">
        <v>109</v>
      </c>
      <c r="F76" s="21">
        <v>15</v>
      </c>
      <c r="G76" s="21" t="s">
        <v>110</v>
      </c>
      <c r="H76" s="21">
        <f>VLOOKUP($L76,怪物模板!$A:$N,MATCH(角色!H$1,模板表头,0),0)</f>
        <v>2</v>
      </c>
      <c r="I76" s="28" t="str">
        <f>VLOOKUP($L76,怪物模板!$A:$N,MATCH(角色!I$1,模板表头,0),0)</f>
        <v>phy</v>
      </c>
      <c r="J76" s="22"/>
      <c r="K76" s="21"/>
      <c r="L76" s="21" t="s">
        <v>257</v>
      </c>
      <c r="M76" s="28" t="str">
        <f>VLOOKUP($L76,怪物模板!$A:$N,MATCH(角色!M$1,模板表头,0),0)</f>
        <v>无对应英雄</v>
      </c>
      <c r="N76" s="28" t="str">
        <f>VLOOKUP($L76,怪物模板!$A:$N,MATCH(角色!N$1,模板表头,0),0)</f>
        <v>统一模板</v>
      </c>
      <c r="O76" s="21" t="str">
        <f>VLOOKUP($L76,怪物模板!$A:$N,MATCH(角色!O$1,模板表头,0),0)</f>
        <v>male</v>
      </c>
      <c r="P76" s="21">
        <v>3</v>
      </c>
      <c r="Q76" s="21">
        <v>3</v>
      </c>
      <c r="R76" s="21">
        <v>2</v>
      </c>
      <c r="S76" s="28" t="str">
        <f>VLOOKUP($L76,怪物模板!$A:$N,MATCH(角色!S$1,模板表头,0),0)</f>
        <v>chaos</v>
      </c>
      <c r="T76" s="21" t="s">
        <v>199</v>
      </c>
      <c r="U76" s="21"/>
      <c r="V76" s="21"/>
      <c r="W76" s="21"/>
      <c r="X76" s="21"/>
      <c r="Y76" s="21"/>
      <c r="Z76" s="21"/>
      <c r="AA76" s="21"/>
      <c r="AB76" s="21">
        <v>4</v>
      </c>
      <c r="AC76" s="21">
        <v>6</v>
      </c>
      <c r="AD76" s="21"/>
      <c r="AE76" s="21">
        <f t="shared" si="21"/>
        <v>10</v>
      </c>
      <c r="AF76" s="21">
        <f t="shared" si="22"/>
        <v>25</v>
      </c>
      <c r="AG76" s="28" t="str">
        <f>VLOOKUP($L76,怪物模板!$A:$N,MATCH(角色!AG$1,模板表头,0),0)</f>
        <v>misc.5skills</v>
      </c>
      <c r="AH76" s="28">
        <f>VLOOKUP($L76,怪物模板!$A:$N,MATCH(角色!AH$1,模板表头,0),0)</f>
        <v>11999026</v>
      </c>
      <c r="AI76" s="28">
        <f>VLOOKUP($L76,怪物模板!$A:$N,MATCH(角色!AI$1,模板表头,0),0)</f>
        <v>11999027</v>
      </c>
      <c r="AJ76" s="28" t="str">
        <f>VLOOKUP($L76,怪物模板!$A:$N,MATCH(角色!AJ$1,模板表头,0),0)</f>
        <v/>
      </c>
      <c r="AK76" s="28" t="str">
        <f>VLOOKUP($L76,怪物模板!$A:$N,MATCH(角色!AK$1,模板表头,0),0)</f>
        <v/>
      </c>
      <c r="AL76" s="28" t="str">
        <f>IF(VLOOKUP($L76,[1]怪物模板!$A:$N,MATCH([1]角色!AL$1,模板表头,0),0)=0,"",VLOOKUP($L76,[1]怪物模板!$A:$N,MATCH([1]角色!AL$1,模板表头,0),0))</f>
        <v/>
      </c>
      <c r="AM76" s="28" t="str">
        <f>VLOOKUP($L76,怪物模板!$A:$N,MATCH(角色!AM$1,模板表头,0),0)</f>
        <v>spider</v>
      </c>
      <c r="AN76" s="21">
        <v>0.8</v>
      </c>
      <c r="AO76" s="21">
        <v>1</v>
      </c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2"/>
      <c r="BC76" s="22"/>
      <c r="BD76" s="22"/>
      <c r="BE76" s="22"/>
      <c r="BF76" s="22"/>
      <c r="BG76" s="22"/>
      <c r="BH76" s="22"/>
      <c r="BI76" s="22">
        <f t="shared" si="23"/>
        <v>10000</v>
      </c>
      <c r="BJ76" s="22">
        <f t="shared" si="24"/>
        <v>4000</v>
      </c>
      <c r="BK76" s="22">
        <f t="shared" si="24"/>
        <v>4000</v>
      </c>
      <c r="BL76" s="21"/>
      <c r="BM76" s="21"/>
      <c r="BN76" s="21"/>
      <c r="BO76" s="21"/>
      <c r="BP76" s="21"/>
      <c r="BQ76" s="21"/>
      <c r="BR76" s="21"/>
      <c r="BS76" s="21"/>
      <c r="BT76" s="21"/>
      <c r="BU76" s="23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 t="s">
        <v>200</v>
      </c>
      <c r="CH76" s="21" t="s">
        <v>200</v>
      </c>
      <c r="CI76" s="21" t="s">
        <v>200</v>
      </c>
      <c r="CJ76" s="21" t="s">
        <v>200</v>
      </c>
      <c r="CK76" s="21" t="s">
        <v>200</v>
      </c>
      <c r="CL76" s="21" t="s">
        <v>200</v>
      </c>
      <c r="CM76" s="21" t="s">
        <v>200</v>
      </c>
      <c r="CN76" s="21" t="s">
        <v>200</v>
      </c>
      <c r="CO76" s="21" t="s">
        <v>200</v>
      </c>
    </row>
    <row r="77" spans="1:93" s="5" customFormat="1" x14ac:dyDescent="0.3">
      <c r="A77" s="21">
        <v>31040075</v>
      </c>
      <c r="B77" s="21" t="s">
        <v>257</v>
      </c>
      <c r="C77" s="21"/>
      <c r="D77" s="21">
        <f>D72+1</f>
        <v>15</v>
      </c>
      <c r="E77" s="21" t="s">
        <v>109</v>
      </c>
      <c r="F77" s="21">
        <v>15</v>
      </c>
      <c r="G77" s="21" t="s">
        <v>110</v>
      </c>
      <c r="H77" s="21">
        <f>VLOOKUP($L77,怪物模板!$A:$N,MATCH(角色!H$1,模板表头,0),0)</f>
        <v>2</v>
      </c>
      <c r="I77" s="28" t="str">
        <f>VLOOKUP($L77,怪物模板!$A:$N,MATCH(角色!I$1,模板表头,0),0)</f>
        <v>phy</v>
      </c>
      <c r="J77" s="22"/>
      <c r="K77" s="21"/>
      <c r="L77" s="21" t="s">
        <v>257</v>
      </c>
      <c r="M77" s="28" t="str">
        <f>VLOOKUP($L77,怪物模板!$A:$N,MATCH(角色!M$1,模板表头,0),0)</f>
        <v>无对应英雄</v>
      </c>
      <c r="N77" s="28" t="str">
        <f>VLOOKUP($L77,怪物模板!$A:$N,MATCH(角色!N$1,模板表头,0),0)</f>
        <v>统一模板</v>
      </c>
      <c r="O77" s="21" t="str">
        <f>VLOOKUP($L77,怪物模板!$A:$N,MATCH(角色!O$1,模板表头,0),0)</f>
        <v>male</v>
      </c>
      <c r="P77" s="21">
        <v>3</v>
      </c>
      <c r="Q77" s="21">
        <v>3</v>
      </c>
      <c r="R77" s="21">
        <v>2</v>
      </c>
      <c r="S77" s="28" t="str">
        <f>VLOOKUP($L77,怪物模板!$A:$N,MATCH(角色!S$1,模板表头,0),0)</f>
        <v>chaos</v>
      </c>
      <c r="T77" s="21" t="s">
        <v>199</v>
      </c>
      <c r="U77" s="21"/>
      <c r="V77" s="21"/>
      <c r="W77" s="21"/>
      <c r="X77" s="21"/>
      <c r="Y77" s="21"/>
      <c r="Z77" s="21"/>
      <c r="AA77" s="21"/>
      <c r="AB77" s="21">
        <v>4</v>
      </c>
      <c r="AC77" s="21">
        <v>6</v>
      </c>
      <c r="AD77" s="21"/>
      <c r="AE77" s="21">
        <f t="shared" si="21"/>
        <v>10</v>
      </c>
      <c r="AF77" s="21">
        <f t="shared" si="22"/>
        <v>25</v>
      </c>
      <c r="AG77" s="28" t="str">
        <f>VLOOKUP($L77,怪物模板!$A:$N,MATCH(角色!AG$1,模板表头,0),0)</f>
        <v>misc.5skills</v>
      </c>
      <c r="AH77" s="28">
        <f>VLOOKUP($L77,怪物模板!$A:$N,MATCH(角色!AH$1,模板表头,0),0)</f>
        <v>11999026</v>
      </c>
      <c r="AI77" s="28">
        <f>VLOOKUP($L77,怪物模板!$A:$N,MATCH(角色!AI$1,模板表头,0),0)</f>
        <v>11999027</v>
      </c>
      <c r="AJ77" s="28" t="str">
        <f>VLOOKUP($L77,怪物模板!$A:$N,MATCH(角色!AJ$1,模板表头,0),0)</f>
        <v/>
      </c>
      <c r="AK77" s="28" t="str">
        <f>VLOOKUP($L77,怪物模板!$A:$N,MATCH(角色!AK$1,模板表头,0),0)</f>
        <v/>
      </c>
      <c r="AL77" s="28" t="str">
        <f>IF(VLOOKUP($L77,[1]怪物模板!$A:$N,MATCH([1]角色!AL$1,模板表头,0),0)=0,"",VLOOKUP($L77,[1]怪物模板!$A:$N,MATCH([1]角色!AL$1,模板表头,0),0))</f>
        <v/>
      </c>
      <c r="AM77" s="28" t="str">
        <f>VLOOKUP($L77,怪物模板!$A:$N,MATCH(角色!AM$1,模板表头,0),0)</f>
        <v>spider</v>
      </c>
      <c r="AN77" s="21">
        <v>0.8</v>
      </c>
      <c r="AO77" s="21">
        <v>1</v>
      </c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2"/>
      <c r="BC77" s="22"/>
      <c r="BD77" s="22"/>
      <c r="BE77" s="22"/>
      <c r="BF77" s="22"/>
      <c r="BG77" s="22"/>
      <c r="BH77" s="22"/>
      <c r="BI77" s="22">
        <f t="shared" si="23"/>
        <v>10000</v>
      </c>
      <c r="BJ77" s="22">
        <f t="shared" si="24"/>
        <v>4000</v>
      </c>
      <c r="BK77" s="22">
        <f t="shared" si="24"/>
        <v>4000</v>
      </c>
      <c r="BL77" s="21"/>
      <c r="BM77" s="21"/>
      <c r="BN77" s="21"/>
      <c r="BO77" s="21"/>
      <c r="BP77" s="21"/>
      <c r="BQ77" s="21"/>
      <c r="BR77" s="21"/>
      <c r="BS77" s="21"/>
      <c r="BT77" s="21"/>
      <c r="BU77" s="23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 t="s">
        <v>200</v>
      </c>
      <c r="CH77" s="21" t="s">
        <v>200</v>
      </c>
      <c r="CI77" s="21" t="s">
        <v>200</v>
      </c>
      <c r="CJ77" s="21" t="s">
        <v>200</v>
      </c>
      <c r="CK77" s="21" t="s">
        <v>200</v>
      </c>
      <c r="CL77" s="21" t="s">
        <v>200</v>
      </c>
      <c r="CM77" s="21" t="s">
        <v>200</v>
      </c>
      <c r="CN77" s="21" t="s">
        <v>200</v>
      </c>
      <c r="CO77" s="21" t="s">
        <v>200</v>
      </c>
    </row>
    <row r="78" spans="1:93" ht="16.5" customHeight="1" x14ac:dyDescent="0.3">
      <c r="A78" s="21">
        <v>31040076</v>
      </c>
      <c r="B78" s="21" t="s">
        <v>256</v>
      </c>
      <c r="C78" s="21"/>
      <c r="D78" s="21">
        <f t="shared" ref="D78:D136" si="26">D73+1</f>
        <v>16</v>
      </c>
      <c r="E78" s="21" t="s">
        <v>109</v>
      </c>
      <c r="F78" s="21">
        <v>16</v>
      </c>
      <c r="G78" s="21" t="s">
        <v>111</v>
      </c>
      <c r="H78" s="21">
        <f>VLOOKUP($L78,怪物模板!$A:$N,MATCH(角色!H$1,模板表头,0),0)</f>
        <v>2</v>
      </c>
      <c r="I78" s="28" t="str">
        <f>VLOOKUP($L78,怪物模板!$A:$N,MATCH(角色!I$1,模板表头,0),0)</f>
        <v>mag</v>
      </c>
      <c r="J78" s="22"/>
      <c r="K78" s="21"/>
      <c r="L78" s="21" t="s">
        <v>256</v>
      </c>
      <c r="M78" s="28" t="str">
        <f>VLOOKUP($L78,怪物模板!$A:$N,MATCH(角色!M$1,模板表头,0),0)</f>
        <v>无对应英雄</v>
      </c>
      <c r="N78" s="28" t="str">
        <f>VLOOKUP($L78,怪物模板!$A:$N,MATCH(角色!N$1,模板表头,0),0)</f>
        <v>统一BOSS模板</v>
      </c>
      <c r="O78" s="21" t="str">
        <f>VLOOKUP($L78,怪物模板!$A:$N,MATCH(角色!O$1,模板表头,0),0)</f>
        <v>male</v>
      </c>
      <c r="P78" s="22">
        <v>5</v>
      </c>
      <c r="Q78" s="21">
        <v>3</v>
      </c>
      <c r="R78" s="21">
        <v>3</v>
      </c>
      <c r="S78" s="28" t="str">
        <f>VLOOKUP($L78,怪物模板!$A:$N,MATCH(角色!S$1,模板表头,0),0)</f>
        <v>chaos</v>
      </c>
      <c r="T78" s="21" t="s">
        <v>85</v>
      </c>
      <c r="U78" s="21"/>
      <c r="V78" s="21"/>
      <c r="W78" s="21"/>
      <c r="X78" s="21"/>
      <c r="Y78" s="21"/>
      <c r="Z78" s="21"/>
      <c r="AA78" s="21"/>
      <c r="AB78" s="21">
        <v>4</v>
      </c>
      <c r="AC78" s="21">
        <v>6</v>
      </c>
      <c r="AD78" s="21"/>
      <c r="AE78" s="21">
        <f t="shared" si="21"/>
        <v>40</v>
      </c>
      <c r="AF78" s="21">
        <f t="shared" si="22"/>
        <v>100</v>
      </c>
      <c r="AG78" s="28" t="str">
        <f>VLOOKUP($L78,怪物模板!$A:$N,MATCH(角色!AG$1,模板表头,0),0)</f>
        <v>misc.5skills_target_is_valid</v>
      </c>
      <c r="AH78" s="28">
        <f>VLOOKUP($L78,怪物模板!$A:$N,MATCH(角色!AH$1,模板表头,0),0)</f>
        <v>11860501</v>
      </c>
      <c r="AI78" s="28">
        <f>VLOOKUP($L78,怪物模板!$A:$N,MATCH(角色!AI$1,模板表头,0),0)</f>
        <v>11860502</v>
      </c>
      <c r="AJ78" s="28">
        <f>VLOOKUP($L78,怪物模板!$A:$N,MATCH(角色!AJ$1,模板表头,0),0)</f>
        <v>11860503</v>
      </c>
      <c r="AK78" s="28">
        <f>VLOOKUP($L78,怪物模板!$A:$N,MATCH(角色!AK$1,模板表头,0),0)</f>
        <v>11999517</v>
      </c>
      <c r="AL78" s="28" t="str">
        <f>IF(VLOOKUP($L78,[1]怪物模板!$A:$N,MATCH([1]角色!AL$1,模板表头,0),0)=0,"",VLOOKUP($L78,[1]怪物模板!$A:$N,MATCH([1]角色!AL$1,模板表头,0),0))</f>
        <v/>
      </c>
      <c r="AM78" s="28" t="str">
        <f>VLOOKUP($L78,怪物模板!$A:$N,MATCH(角色!AM$1,模板表头,0),0)</f>
        <v>lohsemartheron</v>
      </c>
      <c r="AN78" s="21">
        <v>1.2</v>
      </c>
      <c r="AO78" s="21">
        <v>1</v>
      </c>
      <c r="AP78" s="21" t="s">
        <v>253</v>
      </c>
      <c r="AQ78" s="21"/>
      <c r="AR78" s="21" t="s">
        <v>201</v>
      </c>
      <c r="AS78" s="21"/>
      <c r="AT78" s="21"/>
      <c r="AU78" s="21"/>
      <c r="AV78" s="21"/>
      <c r="AW78" s="21"/>
      <c r="AX78" s="21"/>
      <c r="AY78" s="21"/>
      <c r="AZ78" s="21"/>
      <c r="BA78" s="21"/>
      <c r="BB78" s="22"/>
      <c r="BC78" s="22"/>
      <c r="BD78" s="22"/>
      <c r="BE78" s="22"/>
      <c r="BF78" s="22"/>
      <c r="BG78" s="22"/>
      <c r="BH78" s="22"/>
      <c r="BI78" s="22">
        <f t="shared" si="23"/>
        <v>10000</v>
      </c>
      <c r="BJ78" s="22">
        <f t="shared" si="24"/>
        <v>4000</v>
      </c>
      <c r="BK78" s="22">
        <f t="shared" si="24"/>
        <v>4000</v>
      </c>
      <c r="BL78" s="21"/>
      <c r="BM78" s="21"/>
      <c r="BN78" s="21"/>
      <c r="BO78" s="21"/>
      <c r="BP78" s="21"/>
      <c r="BQ78" s="21"/>
      <c r="BR78" s="21"/>
      <c r="BS78" s="21"/>
      <c r="BT78" s="21"/>
      <c r="BU78" s="23" t="s">
        <v>200</v>
      </c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 t="s">
        <v>200</v>
      </c>
      <c r="CH78" s="21" t="s">
        <v>200</v>
      </c>
      <c r="CI78" s="21" t="s">
        <v>200</v>
      </c>
      <c r="CJ78" s="21" t="s">
        <v>200</v>
      </c>
      <c r="CK78" s="21" t="s">
        <v>200</v>
      </c>
      <c r="CL78" s="21" t="s">
        <v>200</v>
      </c>
      <c r="CM78" s="21" t="s">
        <v>200</v>
      </c>
      <c r="CN78" s="21" t="s">
        <v>200</v>
      </c>
      <c r="CO78" s="21" t="s">
        <v>200</v>
      </c>
    </row>
    <row r="79" spans="1:93" ht="16.5" customHeight="1" x14ac:dyDescent="0.3">
      <c r="A79" s="21">
        <v>31040077</v>
      </c>
      <c r="B79" s="21" t="s">
        <v>97</v>
      </c>
      <c r="C79" s="21" t="s">
        <v>254</v>
      </c>
      <c r="D79" s="21">
        <f t="shared" si="26"/>
        <v>16</v>
      </c>
      <c r="E79" s="21" t="s">
        <v>109</v>
      </c>
      <c r="F79" s="21">
        <v>16</v>
      </c>
      <c r="G79" s="21" t="s">
        <v>110</v>
      </c>
      <c r="H79" s="21">
        <f>VLOOKUP($L79,怪物模板!$A:$N,MATCH(角色!H$1,模板表头,0),0)</f>
        <v>2</v>
      </c>
      <c r="I79" s="28" t="str">
        <f>VLOOKUP($L79,怪物模板!$A:$N,MATCH(角色!I$1,模板表头,0),0)</f>
        <v>phy</v>
      </c>
      <c r="J79" s="22"/>
      <c r="K79" s="21"/>
      <c r="L79" s="21" t="s">
        <v>97</v>
      </c>
      <c r="M79" s="28" t="str">
        <f>VLOOKUP($L79,怪物模板!$A:$N,MATCH(角色!M$1,模板表头,0),0)</f>
        <v>无对应英雄</v>
      </c>
      <c r="N79" s="28" t="str">
        <f>VLOOKUP($L79,怪物模板!$A:$N,MATCH(角色!N$1,模板表头,0),0)</f>
        <v>统一模板</v>
      </c>
      <c r="O79" s="21" t="str">
        <f>VLOOKUP($L79,怪物模板!$A:$N,MATCH(角色!O$1,模板表头,0),0)</f>
        <v>male</v>
      </c>
      <c r="P79" s="22">
        <v>5</v>
      </c>
      <c r="Q79" s="21">
        <v>3</v>
      </c>
      <c r="R79" s="21">
        <v>3</v>
      </c>
      <c r="S79" s="28" t="str">
        <f>VLOOKUP($L79,怪物模板!$A:$N,MATCH(角色!S$1,模板表头,0),0)</f>
        <v>chaos</v>
      </c>
      <c r="T79" s="21" t="s">
        <v>85</v>
      </c>
      <c r="U79" s="21"/>
      <c r="V79" s="21"/>
      <c r="W79" s="21"/>
      <c r="X79" s="21"/>
      <c r="Y79" s="21"/>
      <c r="Z79" s="21"/>
      <c r="AA79" s="21"/>
      <c r="AB79" s="21">
        <v>4</v>
      </c>
      <c r="AC79" s="21">
        <v>6</v>
      </c>
      <c r="AD79" s="21"/>
      <c r="AE79" s="21">
        <f t="shared" si="21"/>
        <v>10</v>
      </c>
      <c r="AF79" s="21">
        <f t="shared" si="22"/>
        <v>25</v>
      </c>
      <c r="AG79" s="28" t="str">
        <f>VLOOKUP($L79,怪物模板!$A:$N,MATCH(角色!AG$1,模板表头,0),0)</f>
        <v>misc.5skills</v>
      </c>
      <c r="AH79" s="28">
        <f>VLOOKUP($L79,怪物模板!$A:$N,MATCH(角色!AH$1,模板表头,0),0)</f>
        <v>11980601</v>
      </c>
      <c r="AI79" s="28">
        <f>VLOOKUP($L79,怪物模板!$A:$N,MATCH(角色!AI$1,模板表头,0),0)</f>
        <v>11999526</v>
      </c>
      <c r="AJ79" s="28" t="str">
        <f>VLOOKUP($L79,怪物模板!$A:$N,MATCH(角色!AJ$1,模板表头,0),0)</f>
        <v/>
      </c>
      <c r="AK79" s="28" t="str">
        <f>VLOOKUP($L79,怪物模板!$A:$N,MATCH(角色!AK$1,模板表头,0),0)</f>
        <v/>
      </c>
      <c r="AL79" s="28" t="str">
        <f>IF(VLOOKUP($L79,[1]怪物模板!$A:$N,MATCH([1]角色!AL$1,模板表头,0),0)=0,"",VLOOKUP($L79,[1]怪物模板!$A:$N,MATCH([1]角色!AL$1,模板表头,0),0))</f>
        <v/>
      </c>
      <c r="AM79" s="28" t="str">
        <f>VLOOKUP($L79,怪物模板!$A:$N,MATCH(角色!AM$1,模板表头,0),0)</f>
        <v>scarlet_crusade_boss</v>
      </c>
      <c r="AN79" s="21">
        <f t="shared" si="25"/>
        <v>1</v>
      </c>
      <c r="AO79" s="21">
        <v>1</v>
      </c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2"/>
      <c r="BC79" s="22"/>
      <c r="BD79" s="22"/>
      <c r="BE79" s="22"/>
      <c r="BF79" s="22"/>
      <c r="BG79" s="22"/>
      <c r="BH79" s="22"/>
      <c r="BI79" s="22">
        <f t="shared" si="23"/>
        <v>10000</v>
      </c>
      <c r="BJ79" s="22">
        <f t="shared" si="24"/>
        <v>4000</v>
      </c>
      <c r="BK79" s="22">
        <f t="shared" si="24"/>
        <v>4000</v>
      </c>
      <c r="BL79" s="21"/>
      <c r="BM79" s="21"/>
      <c r="BN79" s="21"/>
      <c r="BO79" s="21"/>
      <c r="BP79" s="21"/>
      <c r="BQ79" s="21"/>
      <c r="BR79" s="21"/>
      <c r="BS79" s="21"/>
      <c r="BT79" s="21"/>
      <c r="BU79" s="23" t="s">
        <v>200</v>
      </c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 t="s">
        <v>200</v>
      </c>
      <c r="CH79" s="21" t="s">
        <v>200</v>
      </c>
      <c r="CI79" s="21" t="s">
        <v>200</v>
      </c>
      <c r="CJ79" s="21" t="s">
        <v>200</v>
      </c>
      <c r="CK79" s="21" t="s">
        <v>200</v>
      </c>
      <c r="CL79" s="21" t="s">
        <v>200</v>
      </c>
      <c r="CM79" s="21" t="s">
        <v>200</v>
      </c>
      <c r="CN79" s="21" t="s">
        <v>200</v>
      </c>
      <c r="CO79" s="21" t="s">
        <v>200</v>
      </c>
    </row>
    <row r="80" spans="1:93" ht="16.5" customHeight="1" x14ac:dyDescent="0.3">
      <c r="A80" s="21">
        <v>31040078</v>
      </c>
      <c r="B80" s="21" t="s">
        <v>97</v>
      </c>
      <c r="C80" s="21" t="s">
        <v>254</v>
      </c>
      <c r="D80" s="21">
        <f t="shared" si="26"/>
        <v>16</v>
      </c>
      <c r="E80" s="21" t="s">
        <v>109</v>
      </c>
      <c r="F80" s="21">
        <v>16</v>
      </c>
      <c r="G80" s="21" t="s">
        <v>110</v>
      </c>
      <c r="H80" s="21">
        <f>VLOOKUP($L80,怪物模板!$A:$N,MATCH(角色!H$1,模板表头,0),0)</f>
        <v>2</v>
      </c>
      <c r="I80" s="28" t="str">
        <f>VLOOKUP($L80,怪物模板!$A:$N,MATCH(角色!I$1,模板表头,0),0)</f>
        <v>phy</v>
      </c>
      <c r="J80" s="22"/>
      <c r="K80" s="21"/>
      <c r="L80" s="21" t="s">
        <v>97</v>
      </c>
      <c r="M80" s="28" t="str">
        <f>VLOOKUP($L80,怪物模板!$A:$N,MATCH(角色!M$1,模板表头,0),0)</f>
        <v>无对应英雄</v>
      </c>
      <c r="N80" s="28" t="str">
        <f>VLOOKUP($L80,怪物模板!$A:$N,MATCH(角色!N$1,模板表头,0),0)</f>
        <v>统一模板</v>
      </c>
      <c r="O80" s="21" t="str">
        <f>VLOOKUP($L80,怪物模板!$A:$N,MATCH(角色!O$1,模板表头,0),0)</f>
        <v>male</v>
      </c>
      <c r="P80" s="22">
        <v>5</v>
      </c>
      <c r="Q80" s="21">
        <v>3</v>
      </c>
      <c r="R80" s="21">
        <v>3</v>
      </c>
      <c r="S80" s="28" t="str">
        <f>VLOOKUP($L80,怪物模板!$A:$N,MATCH(角色!S$1,模板表头,0),0)</f>
        <v>chaos</v>
      </c>
      <c r="T80" s="21" t="s">
        <v>85</v>
      </c>
      <c r="U80" s="21"/>
      <c r="V80" s="21"/>
      <c r="W80" s="21"/>
      <c r="X80" s="21"/>
      <c r="Y80" s="21"/>
      <c r="Z80" s="21"/>
      <c r="AA80" s="21"/>
      <c r="AB80" s="21">
        <v>4</v>
      </c>
      <c r="AC80" s="21">
        <v>6</v>
      </c>
      <c r="AD80" s="21"/>
      <c r="AE80" s="21">
        <f t="shared" si="21"/>
        <v>10</v>
      </c>
      <c r="AF80" s="21">
        <f t="shared" si="22"/>
        <v>25</v>
      </c>
      <c r="AG80" s="28" t="str">
        <f>VLOOKUP($L80,怪物模板!$A:$N,MATCH(角色!AG$1,模板表头,0),0)</f>
        <v>misc.5skills</v>
      </c>
      <c r="AH80" s="28">
        <f>VLOOKUP($L80,怪物模板!$A:$N,MATCH(角色!AH$1,模板表头,0),0)</f>
        <v>11980601</v>
      </c>
      <c r="AI80" s="28">
        <f>VLOOKUP($L80,怪物模板!$A:$N,MATCH(角色!AI$1,模板表头,0),0)</f>
        <v>11999526</v>
      </c>
      <c r="AJ80" s="28" t="str">
        <f>VLOOKUP($L80,怪物模板!$A:$N,MATCH(角色!AJ$1,模板表头,0),0)</f>
        <v/>
      </c>
      <c r="AK80" s="28" t="str">
        <f>VLOOKUP($L80,怪物模板!$A:$N,MATCH(角色!AK$1,模板表头,0),0)</f>
        <v/>
      </c>
      <c r="AL80" s="28" t="str">
        <f>IF(VLOOKUP($L80,[1]怪物模板!$A:$N,MATCH([1]角色!AL$1,模板表头,0),0)=0,"",VLOOKUP($L80,[1]怪物模板!$A:$N,MATCH([1]角色!AL$1,模板表头,0),0))</f>
        <v/>
      </c>
      <c r="AM80" s="28" t="str">
        <f>VLOOKUP($L80,怪物模板!$A:$N,MATCH(角色!AM$1,模板表头,0),0)</f>
        <v>scarlet_crusade_boss</v>
      </c>
      <c r="AN80" s="21">
        <f t="shared" si="25"/>
        <v>1</v>
      </c>
      <c r="AO80" s="21">
        <v>1</v>
      </c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2"/>
      <c r="BC80" s="22"/>
      <c r="BD80" s="22"/>
      <c r="BE80" s="22"/>
      <c r="BF80" s="22"/>
      <c r="BG80" s="22"/>
      <c r="BH80" s="22"/>
      <c r="BI80" s="22">
        <f t="shared" si="23"/>
        <v>10000</v>
      </c>
      <c r="BJ80" s="22">
        <f t="shared" si="24"/>
        <v>4000</v>
      </c>
      <c r="BK80" s="22">
        <f t="shared" si="24"/>
        <v>4000</v>
      </c>
      <c r="BL80" s="21"/>
      <c r="BM80" s="21"/>
      <c r="BN80" s="21"/>
      <c r="BO80" s="21"/>
      <c r="BP80" s="21"/>
      <c r="BQ80" s="21"/>
      <c r="BR80" s="21"/>
      <c r="BS80" s="21"/>
      <c r="BT80" s="21"/>
      <c r="BU80" s="23" t="s">
        <v>200</v>
      </c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 t="s">
        <v>200</v>
      </c>
      <c r="CH80" s="21" t="s">
        <v>200</v>
      </c>
      <c r="CI80" s="21" t="s">
        <v>200</v>
      </c>
      <c r="CJ80" s="21" t="s">
        <v>200</v>
      </c>
      <c r="CK80" s="21" t="s">
        <v>200</v>
      </c>
      <c r="CL80" s="21" t="s">
        <v>200</v>
      </c>
      <c r="CM80" s="21" t="s">
        <v>200</v>
      </c>
      <c r="CN80" s="21" t="s">
        <v>200</v>
      </c>
      <c r="CO80" s="21" t="s">
        <v>200</v>
      </c>
    </row>
    <row r="81" spans="1:93" ht="16.5" customHeight="1" x14ac:dyDescent="0.3">
      <c r="A81" s="21">
        <v>31040079</v>
      </c>
      <c r="B81" s="21" t="s">
        <v>98</v>
      </c>
      <c r="C81" s="21"/>
      <c r="D81" s="21">
        <f t="shared" si="26"/>
        <v>16</v>
      </c>
      <c r="E81" s="21" t="s">
        <v>109</v>
      </c>
      <c r="F81" s="21">
        <v>16</v>
      </c>
      <c r="G81" s="21" t="s">
        <v>110</v>
      </c>
      <c r="H81" s="21">
        <f>VLOOKUP($L81,怪物模板!$A:$N,MATCH(角色!H$1,模板表头,0),0)</f>
        <v>4</v>
      </c>
      <c r="I81" s="28" t="str">
        <f>VLOOKUP($L81,怪物模板!$A:$N,MATCH(角色!I$1,模板表头,0),0)</f>
        <v>mag</v>
      </c>
      <c r="J81" s="22"/>
      <c r="K81" s="21"/>
      <c r="L81" s="21" t="s">
        <v>98</v>
      </c>
      <c r="M81" s="28" t="str">
        <f>VLOOKUP($L81,怪物模板!$A:$N,MATCH(角色!M$1,模板表头,0),0)</f>
        <v>无对应英雄</v>
      </c>
      <c r="N81" s="28" t="str">
        <f>VLOOKUP($L81,怪物模板!$A:$N,MATCH(角色!N$1,模板表头,0),0)</f>
        <v>统一模板</v>
      </c>
      <c r="O81" s="21" t="str">
        <f>VLOOKUP($L81,怪物模板!$A:$N,MATCH(角色!O$1,模板表头,0),0)</f>
        <v>female</v>
      </c>
      <c r="P81" s="21">
        <v>4</v>
      </c>
      <c r="Q81" s="21">
        <v>3</v>
      </c>
      <c r="R81" s="21">
        <f>VLOOKUP(P81,辅助表!$A$2:$B$10,2,FALSE)</f>
        <v>3</v>
      </c>
      <c r="S81" s="28" t="str">
        <f>VLOOKUP($L81,怪物模板!$A:$N,MATCH(角色!S$1,模板表头,0),0)</f>
        <v>chaos</v>
      </c>
      <c r="T81" s="21" t="s">
        <v>85</v>
      </c>
      <c r="U81" s="21"/>
      <c r="V81" s="21"/>
      <c r="W81" s="21"/>
      <c r="X81" s="21"/>
      <c r="Y81" s="21"/>
      <c r="Z81" s="21"/>
      <c r="AA81" s="21"/>
      <c r="AB81" s="21">
        <v>4</v>
      </c>
      <c r="AC81" s="21">
        <v>6</v>
      </c>
      <c r="AD81" s="21"/>
      <c r="AE81" s="21">
        <f t="shared" si="21"/>
        <v>10</v>
      </c>
      <c r="AF81" s="21">
        <f t="shared" si="22"/>
        <v>25</v>
      </c>
      <c r="AG81" s="28" t="str">
        <f>VLOOKUP($L81,怪物模板!$A:$N,MATCH(角色!AG$1,模板表头,0),0)</f>
        <v>misc.5skills_friendly_ratio</v>
      </c>
      <c r="AH81" s="28">
        <f>VLOOKUP($L81,怪物模板!$A:$N,MATCH(角色!AH$1,模板表头,0),0)</f>
        <v>11670201</v>
      </c>
      <c r="AI81" s="28">
        <f>VLOOKUP($L81,怪物模板!$A:$N,MATCH(角色!AI$1,模板表头,0),0)</f>
        <v>11670202</v>
      </c>
      <c r="AJ81" s="28">
        <f>VLOOKUP($L81,怪物模板!$A:$N,MATCH(角色!AJ$1,模板表头,0),0)</f>
        <v>11670203</v>
      </c>
      <c r="AK81" s="28" t="str">
        <f>VLOOKUP($L81,怪物模板!$A:$N,MATCH(角色!AK$1,模板表头,0),0)</f>
        <v/>
      </c>
      <c r="AL81" s="28" t="str">
        <f>IF(VLOOKUP($L81,[1]怪物模板!$A:$N,MATCH([1]角色!AL$1,模板表头,0),0)=0,"",VLOOKUP($L81,[1]怪物模板!$A:$N,MATCH([1]角色!AL$1,模板表头,0),0))</f>
        <v/>
      </c>
      <c r="AM81" s="28" t="str">
        <f>VLOOKUP($L81,怪物模板!$A:$N,MATCH(角色!AM$1,模板表头,0),0)</f>
        <v>scarlet_priest</v>
      </c>
      <c r="AN81" s="21">
        <f t="shared" si="25"/>
        <v>1</v>
      </c>
      <c r="AO81" s="21">
        <v>1</v>
      </c>
      <c r="AP81" s="21"/>
      <c r="AQ81" s="21"/>
      <c r="AR81" s="21"/>
      <c r="AS81" s="21"/>
      <c r="AT81" s="21"/>
      <c r="AU81" s="21">
        <v>230031</v>
      </c>
      <c r="AV81" s="21"/>
      <c r="AW81" s="21"/>
      <c r="AX81" s="21"/>
      <c r="AY81" s="21"/>
      <c r="AZ81" s="21"/>
      <c r="BA81" s="21"/>
      <c r="BB81" s="22"/>
      <c r="BC81" s="22"/>
      <c r="BD81" s="22"/>
      <c r="BE81" s="22"/>
      <c r="BF81" s="22"/>
      <c r="BG81" s="22"/>
      <c r="BH81" s="22"/>
      <c r="BI81" s="22">
        <f t="shared" si="23"/>
        <v>10000</v>
      </c>
      <c r="BJ81" s="22">
        <f t="shared" si="24"/>
        <v>4000</v>
      </c>
      <c r="BK81" s="22">
        <f t="shared" si="24"/>
        <v>4000</v>
      </c>
      <c r="BL81" s="21"/>
      <c r="BM81" s="21"/>
      <c r="BN81" s="21"/>
      <c r="BO81" s="21"/>
      <c r="BP81" s="21"/>
      <c r="BQ81" s="21"/>
      <c r="BR81" s="21"/>
      <c r="BS81" s="21"/>
      <c r="BT81" s="21"/>
      <c r="BU81" s="23" t="str">
        <f>IF(OR(B81="骷髅战士",B81="骷髅法师"),-0.9,"")</f>
        <v/>
      </c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 t="str">
        <f t="shared" si="17"/>
        <v/>
      </c>
      <c r="CH81" s="21" t="str">
        <f t="shared" ref="CH81:CO107" si="27">IF($G81="boss",5000,"")</f>
        <v/>
      </c>
      <c r="CI81" s="21" t="str">
        <f t="shared" si="27"/>
        <v/>
      </c>
      <c r="CJ81" s="21" t="str">
        <f t="shared" si="27"/>
        <v/>
      </c>
      <c r="CK81" s="21" t="str">
        <f t="shared" si="27"/>
        <v/>
      </c>
      <c r="CL81" s="21" t="str">
        <f t="shared" si="27"/>
        <v/>
      </c>
      <c r="CM81" s="21" t="str">
        <f t="shared" si="27"/>
        <v/>
      </c>
      <c r="CN81" s="21" t="str">
        <f t="shared" si="27"/>
        <v/>
      </c>
      <c r="CO81" s="21" t="str">
        <f t="shared" si="27"/>
        <v/>
      </c>
    </row>
    <row r="82" spans="1:93" ht="16.5" customHeight="1" x14ac:dyDescent="0.3">
      <c r="A82" s="21">
        <v>31040080</v>
      </c>
      <c r="B82" s="21" t="s">
        <v>98</v>
      </c>
      <c r="C82" s="21"/>
      <c r="D82" s="21">
        <v>16</v>
      </c>
      <c r="E82" s="21" t="s">
        <v>109</v>
      </c>
      <c r="F82" s="21">
        <v>16</v>
      </c>
      <c r="G82" s="21" t="s">
        <v>110</v>
      </c>
      <c r="H82" s="21">
        <f>VLOOKUP($L82,怪物模板!$A:$N,MATCH(角色!H$1,模板表头,0),0)</f>
        <v>4</v>
      </c>
      <c r="I82" s="28" t="str">
        <f>VLOOKUP($L82,怪物模板!$A:$N,MATCH(角色!I$1,模板表头,0),0)</f>
        <v>mag</v>
      </c>
      <c r="J82" s="22"/>
      <c r="K82" s="21"/>
      <c r="L82" s="21" t="s">
        <v>98</v>
      </c>
      <c r="M82" s="28" t="str">
        <f>VLOOKUP($L82,怪物模板!$A:$N,MATCH(角色!M$1,模板表头,0),0)</f>
        <v>无对应英雄</v>
      </c>
      <c r="N82" s="28" t="str">
        <f>VLOOKUP($L82,怪物模板!$A:$N,MATCH(角色!N$1,模板表头,0),0)</f>
        <v>统一模板</v>
      </c>
      <c r="O82" s="21" t="str">
        <f>VLOOKUP($L82,怪物模板!$A:$N,MATCH(角色!O$1,模板表头,0),0)</f>
        <v>female</v>
      </c>
      <c r="P82" s="22">
        <v>4</v>
      </c>
      <c r="Q82" s="21">
        <v>3</v>
      </c>
      <c r="R82" s="21">
        <v>3</v>
      </c>
      <c r="S82" s="28" t="str">
        <f>VLOOKUP($L82,怪物模板!$A:$N,MATCH(角色!S$1,模板表头,0),0)</f>
        <v>chaos</v>
      </c>
      <c r="T82" s="21" t="s">
        <v>199</v>
      </c>
      <c r="U82" s="21"/>
      <c r="V82" s="21"/>
      <c r="W82" s="21"/>
      <c r="X82" s="21"/>
      <c r="Y82" s="21"/>
      <c r="Z82" s="21"/>
      <c r="AA82" s="21"/>
      <c r="AB82" s="21">
        <v>4</v>
      </c>
      <c r="AC82" s="21">
        <v>6</v>
      </c>
      <c r="AD82" s="21"/>
      <c r="AE82" s="21">
        <f t="shared" si="21"/>
        <v>10</v>
      </c>
      <c r="AF82" s="21">
        <f t="shared" si="22"/>
        <v>25</v>
      </c>
      <c r="AG82" s="28" t="str">
        <f>VLOOKUP($L82,怪物模板!$A:$N,MATCH(角色!AG$1,模板表头,0),0)</f>
        <v>misc.5skills_friendly_ratio</v>
      </c>
      <c r="AH82" s="28">
        <f>VLOOKUP($L82,怪物模板!$A:$N,MATCH(角色!AH$1,模板表头,0),0)</f>
        <v>11670201</v>
      </c>
      <c r="AI82" s="28">
        <f>VLOOKUP($L82,怪物模板!$A:$N,MATCH(角色!AI$1,模板表头,0),0)</f>
        <v>11670202</v>
      </c>
      <c r="AJ82" s="28">
        <f>VLOOKUP($L82,怪物模板!$A:$N,MATCH(角色!AJ$1,模板表头,0),0)</f>
        <v>11670203</v>
      </c>
      <c r="AK82" s="28" t="str">
        <f>VLOOKUP($L82,怪物模板!$A:$N,MATCH(角色!AK$1,模板表头,0),0)</f>
        <v/>
      </c>
      <c r="AL82" s="28" t="str">
        <f>IF(VLOOKUP($L82,[1]怪物模板!$A:$N,MATCH([1]角色!AL$1,模板表头,0),0)=0,"",VLOOKUP($L82,[1]怪物模板!$A:$N,MATCH([1]角色!AL$1,模板表头,0),0))</f>
        <v/>
      </c>
      <c r="AM82" s="28" t="str">
        <f>VLOOKUP($L82,怪物模板!$A:$N,MATCH(角色!AM$1,模板表头,0),0)</f>
        <v>scarlet_priest</v>
      </c>
      <c r="AN82" s="21">
        <v>1</v>
      </c>
      <c r="AO82" s="21">
        <v>1</v>
      </c>
      <c r="AP82" s="21"/>
      <c r="AQ82" s="21"/>
      <c r="AR82" s="21"/>
      <c r="AS82" s="21"/>
      <c r="AT82" s="21"/>
      <c r="AU82" s="21">
        <v>230031</v>
      </c>
      <c r="AV82" s="21"/>
      <c r="AW82" s="21"/>
      <c r="AX82" s="21"/>
      <c r="AY82" s="21"/>
      <c r="AZ82" s="21"/>
      <c r="BA82" s="21"/>
      <c r="BB82" s="22"/>
      <c r="BC82" s="22"/>
      <c r="BD82" s="22"/>
      <c r="BE82" s="22"/>
      <c r="BF82" s="22"/>
      <c r="BG82" s="22"/>
      <c r="BH82" s="22"/>
      <c r="BI82" s="22">
        <f t="shared" si="23"/>
        <v>10000</v>
      </c>
      <c r="BJ82" s="22">
        <f t="shared" si="24"/>
        <v>4000</v>
      </c>
      <c r="BK82" s="22">
        <f t="shared" si="24"/>
        <v>4000</v>
      </c>
      <c r="BL82" s="21"/>
      <c r="BM82" s="21"/>
      <c r="BN82" s="21"/>
      <c r="BO82" s="21"/>
      <c r="BP82" s="21"/>
      <c r="BQ82" s="21"/>
      <c r="BR82" s="21"/>
      <c r="BS82" s="21"/>
      <c r="BT82" s="21"/>
      <c r="BU82" s="23" t="s">
        <v>200</v>
      </c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 t="s">
        <v>200</v>
      </c>
      <c r="CH82" s="21" t="s">
        <v>200</v>
      </c>
      <c r="CI82" s="21" t="s">
        <v>200</v>
      </c>
      <c r="CJ82" s="21" t="s">
        <v>200</v>
      </c>
      <c r="CK82" s="21" t="s">
        <v>200</v>
      </c>
      <c r="CL82" s="21" t="s">
        <v>200</v>
      </c>
      <c r="CM82" s="21" t="s">
        <v>200</v>
      </c>
      <c r="CN82" s="21" t="s">
        <v>200</v>
      </c>
      <c r="CO82" s="21" t="s">
        <v>200</v>
      </c>
    </row>
    <row r="83" spans="1:93" s="5" customFormat="1" ht="16.5" customHeight="1" x14ac:dyDescent="0.3">
      <c r="A83" s="21">
        <v>31040081</v>
      </c>
      <c r="B83" s="21" t="s">
        <v>260</v>
      </c>
      <c r="C83" s="21"/>
      <c r="D83" s="21">
        <f t="shared" si="26"/>
        <v>17</v>
      </c>
      <c r="E83" s="21" t="s">
        <v>109</v>
      </c>
      <c r="F83" s="21">
        <v>17</v>
      </c>
      <c r="G83" s="21" t="s">
        <v>110</v>
      </c>
      <c r="H83" s="21">
        <f>VLOOKUP($L83,怪物模板!$A:$N,MATCH(角色!H$1,模板表头,0),0)</f>
        <v>2</v>
      </c>
      <c r="I83" s="28" t="str">
        <f>VLOOKUP($L83,怪物模板!$A:$N,MATCH(角色!I$1,模板表头,0),0)</f>
        <v>phy</v>
      </c>
      <c r="J83" s="22"/>
      <c r="K83" s="21"/>
      <c r="L83" s="21" t="s">
        <v>260</v>
      </c>
      <c r="M83" s="28" t="str">
        <f>VLOOKUP($L83,怪物模板!$A:$N,MATCH(角色!M$1,模板表头,0),0)</f>
        <v>无对应英雄</v>
      </c>
      <c r="N83" s="28" t="str">
        <f>VLOOKUP($L83,怪物模板!$A:$N,MATCH(角色!N$1,模板表头,0),0)</f>
        <v>统一模板</v>
      </c>
      <c r="O83" s="21" t="str">
        <f>VLOOKUP($L83,怪物模板!$A:$N,MATCH(角色!O$1,模板表头,0),0)</f>
        <v>male</v>
      </c>
      <c r="P83" s="22">
        <v>4</v>
      </c>
      <c r="Q83" s="21">
        <v>3</v>
      </c>
      <c r="R83" s="21">
        <v>3</v>
      </c>
      <c r="S83" s="28" t="str">
        <f>VLOOKUP($L83,怪物模板!$A:$N,MATCH(角色!S$1,模板表头,0),0)</f>
        <v>horde</v>
      </c>
      <c r="T83" s="21" t="s">
        <v>199</v>
      </c>
      <c r="U83" s="21"/>
      <c r="V83" s="21"/>
      <c r="W83" s="21"/>
      <c r="X83" s="21"/>
      <c r="Y83" s="21"/>
      <c r="Z83" s="21"/>
      <c r="AA83" s="21"/>
      <c r="AB83" s="21">
        <v>4</v>
      </c>
      <c r="AC83" s="21">
        <v>6</v>
      </c>
      <c r="AD83" s="21"/>
      <c r="AE83" s="21">
        <f t="shared" si="21"/>
        <v>10</v>
      </c>
      <c r="AF83" s="21">
        <f t="shared" si="22"/>
        <v>25</v>
      </c>
      <c r="AG83" s="28" t="str">
        <f>VLOOKUP($L83,怪物模板!$A:$N,MATCH(角色!AG$1,模板表头,0),0)</f>
        <v>tank.tauren_warrior</v>
      </c>
      <c r="AH83" s="28">
        <f>VLOOKUP($L83,怪物模板!$A:$N,MATCH(角色!AH$1,模板表头,0),0)</f>
        <v>11880201</v>
      </c>
      <c r="AI83" s="28">
        <f>VLOOKUP($L83,怪物模板!$A:$N,MATCH(角色!AI$1,模板表头,0),0)</f>
        <v>11880202</v>
      </c>
      <c r="AJ83" s="28">
        <f>VLOOKUP($L83,怪物模板!$A:$N,MATCH(角色!AJ$1,模板表头,0),0)</f>
        <v>11880203</v>
      </c>
      <c r="AK83" s="28">
        <f>VLOOKUP($L83,怪物模板!$A:$N,MATCH(角色!AK$1,模板表头,0),0)</f>
        <v>11880204</v>
      </c>
      <c r="AL83" s="28" t="str">
        <f>IF(VLOOKUP($L83,[1]怪物模板!$A:$N,MATCH([1]角色!AL$1,模板表头,0),0)=0,"",VLOOKUP($L83,[1]怪物模板!$A:$N,MATCH([1]角色!AL$1,模板表头,0),0))</f>
        <v/>
      </c>
      <c r="AM83" s="28" t="str">
        <f>VLOOKUP($L83,怪物模板!$A:$N,MATCH(角色!AM$1,模板表头,0),0)</f>
        <v>tauren_warrior_npc</v>
      </c>
      <c r="AN83" s="21">
        <v>1</v>
      </c>
      <c r="AO83" s="21">
        <v>1</v>
      </c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2"/>
      <c r="BC83" s="22"/>
      <c r="BD83" s="22"/>
      <c r="BE83" s="22"/>
      <c r="BF83" s="22"/>
      <c r="BG83" s="22"/>
      <c r="BH83" s="22"/>
      <c r="BI83" s="22">
        <f t="shared" si="23"/>
        <v>10000</v>
      </c>
      <c r="BJ83" s="22">
        <f t="shared" si="24"/>
        <v>4000</v>
      </c>
      <c r="BK83" s="22">
        <f t="shared" si="24"/>
        <v>4000</v>
      </c>
      <c r="BL83" s="21"/>
      <c r="BM83" s="21"/>
      <c r="BN83" s="21"/>
      <c r="BO83" s="21"/>
      <c r="BP83" s="21"/>
      <c r="BQ83" s="21"/>
      <c r="BR83" s="21"/>
      <c r="BS83" s="21"/>
      <c r="BT83" s="21"/>
      <c r="BU83" s="23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 t="s">
        <v>200</v>
      </c>
      <c r="CH83" s="21" t="s">
        <v>200</v>
      </c>
      <c r="CI83" s="21" t="s">
        <v>200</v>
      </c>
      <c r="CJ83" s="21" t="s">
        <v>200</v>
      </c>
      <c r="CK83" s="21" t="s">
        <v>200</v>
      </c>
      <c r="CL83" s="21" t="s">
        <v>200</v>
      </c>
      <c r="CM83" s="21" t="s">
        <v>200</v>
      </c>
      <c r="CN83" s="21" t="s">
        <v>200</v>
      </c>
      <c r="CO83" s="21" t="s">
        <v>200</v>
      </c>
    </row>
    <row r="84" spans="1:93" s="5" customFormat="1" ht="16.5" customHeight="1" x14ac:dyDescent="0.3">
      <c r="A84" s="21">
        <v>31040082</v>
      </c>
      <c r="B84" s="21" t="s">
        <v>93</v>
      </c>
      <c r="C84" s="21"/>
      <c r="D84" s="21">
        <f t="shared" si="26"/>
        <v>17</v>
      </c>
      <c r="E84" s="21" t="s">
        <v>109</v>
      </c>
      <c r="F84" s="21">
        <v>17</v>
      </c>
      <c r="G84" s="21" t="s">
        <v>110</v>
      </c>
      <c r="H84" s="21">
        <f>VLOOKUP($L84,怪物模板!$A:$N,MATCH(角色!H$1,模板表头,0),0)</f>
        <v>2</v>
      </c>
      <c r="I84" s="28" t="str">
        <f>VLOOKUP($L84,怪物模板!$A:$N,MATCH(角色!I$1,模板表头,0),0)</f>
        <v>phy</v>
      </c>
      <c r="J84" s="22"/>
      <c r="K84" s="21"/>
      <c r="L84" s="21" t="s">
        <v>93</v>
      </c>
      <c r="M84" s="28" t="str">
        <f>VLOOKUP($L84,怪物模板!$A:$N,MATCH(角色!M$1,模板表头,0),0)</f>
        <v>狂战士</v>
      </c>
      <c r="N84" s="28" t="str">
        <f>VLOOKUP($L84,怪物模板!$A:$N,MATCH(角色!N$1,模板表头,0),0)</f>
        <v>同英雄技能</v>
      </c>
      <c r="O84" s="21" t="str">
        <f>VLOOKUP($L84,怪物模板!$A:$N,MATCH(角色!O$1,模板表头,0),0)</f>
        <v>male</v>
      </c>
      <c r="P84" s="22">
        <v>5</v>
      </c>
      <c r="Q84" s="21">
        <v>3</v>
      </c>
      <c r="R84" s="21">
        <f>VLOOKUP(P84,辅助表!$A$2:$B$10,2,FALSE)</f>
        <v>3</v>
      </c>
      <c r="S84" s="28" t="str">
        <f>VLOOKUP($L84,怪物模板!$A:$N,MATCH(角色!S$1,模板表头,0),0)</f>
        <v>horde</v>
      </c>
      <c r="T84" s="21" t="s">
        <v>85</v>
      </c>
      <c r="U84" s="21"/>
      <c r="V84" s="21"/>
      <c r="W84" s="21"/>
      <c r="X84" s="21"/>
      <c r="Y84" s="21"/>
      <c r="Z84" s="21"/>
      <c r="AA84" s="21"/>
      <c r="AB84" s="21">
        <v>4</v>
      </c>
      <c r="AC84" s="21">
        <v>6</v>
      </c>
      <c r="AD84" s="21"/>
      <c r="AE84" s="21">
        <f t="shared" si="21"/>
        <v>10</v>
      </c>
      <c r="AF84" s="21">
        <f t="shared" si="22"/>
        <v>25</v>
      </c>
      <c r="AG84" s="28" t="str">
        <f>VLOOKUP($L84,怪物模板!$A:$N,MATCH(角色!AG$1,模板表头,0),0)</f>
        <v>misc.5skills_target_is_valid</v>
      </c>
      <c r="AH84" s="28">
        <f>VLOOKUP($L84,怪物模板!$A:$N,MATCH(角色!AH$1,模板表头,0),0)</f>
        <v>11970101</v>
      </c>
      <c r="AI84" s="28">
        <f>VLOOKUP($L84,怪物模板!$A:$N,MATCH(角色!AI$1,模板表头,0),0)</f>
        <v>11970102</v>
      </c>
      <c r="AJ84" s="28" t="str">
        <f>VLOOKUP($L84,怪物模板!$A:$N,MATCH(角色!AJ$1,模板表头,0),0)</f>
        <v/>
      </c>
      <c r="AK84" s="28" t="str">
        <f>VLOOKUP($L84,怪物模板!$A:$N,MATCH(角色!AK$1,模板表头,0),0)</f>
        <v/>
      </c>
      <c r="AL84" s="28" t="str">
        <f>IF(VLOOKUP($L84,[1]怪物模板!$A:$N,MATCH([1]角色!AL$1,模板表头,0),0)=0,"",VLOOKUP($L84,[1]怪物模板!$A:$N,MATCH([1]角色!AL$1,模板表头,0),0))</f>
        <v/>
      </c>
      <c r="AM84" s="28" t="str">
        <f>VLOOKUP($L84,怪物模板!$A:$N,MATCH(角色!AM$1,模板表头,0),0)</f>
        <v>berserk_npc</v>
      </c>
      <c r="AN84" s="21">
        <f t="shared" si="25"/>
        <v>1</v>
      </c>
      <c r="AO84" s="21">
        <v>1</v>
      </c>
      <c r="AP84" s="21"/>
      <c r="AQ84" s="21"/>
      <c r="AR84" s="21"/>
      <c r="AS84" s="21"/>
      <c r="AT84" s="21"/>
      <c r="AU84" s="21">
        <v>230051</v>
      </c>
      <c r="AV84" s="21"/>
      <c r="AW84" s="21"/>
      <c r="AX84" s="21"/>
      <c r="AY84" s="21"/>
      <c r="AZ84" s="21"/>
      <c r="BA84" s="21"/>
      <c r="BB84" s="22"/>
      <c r="BC84" s="22"/>
      <c r="BD84" s="22"/>
      <c r="BE84" s="22"/>
      <c r="BF84" s="22"/>
      <c r="BG84" s="22"/>
      <c r="BH84" s="22"/>
      <c r="BI84" s="22">
        <f t="shared" si="23"/>
        <v>10000</v>
      </c>
      <c r="BJ84" s="22">
        <f t="shared" si="24"/>
        <v>4000</v>
      </c>
      <c r="BK84" s="22">
        <f t="shared" si="24"/>
        <v>4000</v>
      </c>
      <c r="BL84" s="21"/>
      <c r="BM84" s="21"/>
      <c r="BN84" s="21"/>
      <c r="BO84" s="21"/>
      <c r="BP84" s="21"/>
      <c r="BQ84" s="21"/>
      <c r="BR84" s="21"/>
      <c r="BS84" s="21"/>
      <c r="BT84" s="21"/>
      <c r="BU84" s="23" t="str">
        <f>IF(OR(B84="骷髅战士",B84="骷髅法师"),-0.9,"")</f>
        <v/>
      </c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 t="str">
        <f t="shared" si="17"/>
        <v/>
      </c>
      <c r="CH84" s="21" t="str">
        <f t="shared" si="27"/>
        <v/>
      </c>
      <c r="CI84" s="21" t="str">
        <f t="shared" si="27"/>
        <v/>
      </c>
      <c r="CJ84" s="21" t="str">
        <f t="shared" si="27"/>
        <v/>
      </c>
      <c r="CK84" s="21" t="str">
        <f t="shared" si="27"/>
        <v/>
      </c>
      <c r="CL84" s="21" t="str">
        <f t="shared" si="27"/>
        <v/>
      </c>
      <c r="CM84" s="21" t="str">
        <f t="shared" si="27"/>
        <v/>
      </c>
      <c r="CN84" s="21" t="str">
        <f t="shared" si="27"/>
        <v/>
      </c>
      <c r="CO84" s="21" t="str">
        <f t="shared" si="27"/>
        <v/>
      </c>
    </row>
    <row r="85" spans="1:93" s="5" customFormat="1" ht="16.5" customHeight="1" x14ac:dyDescent="0.3">
      <c r="A85" s="21">
        <v>31040083</v>
      </c>
      <c r="B85" s="21" t="s">
        <v>93</v>
      </c>
      <c r="C85" s="21"/>
      <c r="D85" s="21">
        <f t="shared" si="26"/>
        <v>17</v>
      </c>
      <c r="E85" s="21" t="s">
        <v>109</v>
      </c>
      <c r="F85" s="21">
        <v>17</v>
      </c>
      <c r="G85" s="21" t="s">
        <v>110</v>
      </c>
      <c r="H85" s="21">
        <f>VLOOKUP($L85,怪物模板!$A:$N,MATCH(角色!H$1,模板表头,0),0)</f>
        <v>2</v>
      </c>
      <c r="I85" s="28" t="str">
        <f>VLOOKUP($L85,怪物模板!$A:$N,MATCH(角色!I$1,模板表头,0),0)</f>
        <v>phy</v>
      </c>
      <c r="J85" s="22"/>
      <c r="K85" s="21"/>
      <c r="L85" s="21" t="s">
        <v>93</v>
      </c>
      <c r="M85" s="28" t="str">
        <f>VLOOKUP($L85,怪物模板!$A:$N,MATCH(角色!M$1,模板表头,0),0)</f>
        <v>狂战士</v>
      </c>
      <c r="N85" s="28" t="str">
        <f>VLOOKUP($L85,怪物模板!$A:$N,MATCH(角色!N$1,模板表头,0),0)</f>
        <v>同英雄技能</v>
      </c>
      <c r="O85" s="21" t="str">
        <f>VLOOKUP($L85,怪物模板!$A:$N,MATCH(角色!O$1,模板表头,0),0)</f>
        <v>male</v>
      </c>
      <c r="P85" s="22">
        <v>5</v>
      </c>
      <c r="Q85" s="21">
        <v>2</v>
      </c>
      <c r="R85" s="21">
        <f>VLOOKUP(P85,辅助表!$A$2:$B$10,2,FALSE)</f>
        <v>3</v>
      </c>
      <c r="S85" s="28" t="str">
        <f>VLOOKUP($L85,怪物模板!$A:$N,MATCH(角色!S$1,模板表头,0),0)</f>
        <v>horde</v>
      </c>
      <c r="T85" s="21" t="s">
        <v>85</v>
      </c>
      <c r="U85" s="21"/>
      <c r="V85" s="21"/>
      <c r="W85" s="21"/>
      <c r="X85" s="21"/>
      <c r="Y85" s="21"/>
      <c r="Z85" s="21"/>
      <c r="AA85" s="21"/>
      <c r="AB85" s="21">
        <v>4</v>
      </c>
      <c r="AC85" s="21">
        <v>6</v>
      </c>
      <c r="AD85" s="21"/>
      <c r="AE85" s="21">
        <f t="shared" si="21"/>
        <v>10</v>
      </c>
      <c r="AF85" s="21">
        <f t="shared" si="22"/>
        <v>25</v>
      </c>
      <c r="AG85" s="28" t="str">
        <f>VLOOKUP($L85,怪物模板!$A:$N,MATCH(角色!AG$1,模板表头,0),0)</f>
        <v>misc.5skills_target_is_valid</v>
      </c>
      <c r="AH85" s="28">
        <f>VLOOKUP($L85,怪物模板!$A:$N,MATCH(角色!AH$1,模板表头,0),0)</f>
        <v>11970101</v>
      </c>
      <c r="AI85" s="28">
        <f>VLOOKUP($L85,怪物模板!$A:$N,MATCH(角色!AI$1,模板表头,0),0)</f>
        <v>11970102</v>
      </c>
      <c r="AJ85" s="28" t="str">
        <f>VLOOKUP($L85,怪物模板!$A:$N,MATCH(角色!AJ$1,模板表头,0),0)</f>
        <v/>
      </c>
      <c r="AK85" s="28" t="str">
        <f>VLOOKUP($L85,怪物模板!$A:$N,MATCH(角色!AK$1,模板表头,0),0)</f>
        <v/>
      </c>
      <c r="AL85" s="28" t="str">
        <f>IF(VLOOKUP($L85,[1]怪物模板!$A:$N,MATCH([1]角色!AL$1,模板表头,0),0)=0,"",VLOOKUP($L85,[1]怪物模板!$A:$N,MATCH([1]角色!AL$1,模板表头,0),0))</f>
        <v/>
      </c>
      <c r="AM85" s="28" t="str">
        <f>VLOOKUP($L85,怪物模板!$A:$N,MATCH(角色!AM$1,模板表头,0),0)</f>
        <v>berserk_npc</v>
      </c>
      <c r="AN85" s="21">
        <f t="shared" si="25"/>
        <v>1</v>
      </c>
      <c r="AO85" s="21">
        <v>1</v>
      </c>
      <c r="AP85" s="21"/>
      <c r="AQ85" s="21"/>
      <c r="AR85" s="21"/>
      <c r="AS85" s="21"/>
      <c r="AT85" s="21"/>
      <c r="AU85" s="21">
        <v>230051</v>
      </c>
      <c r="AV85" s="21"/>
      <c r="AW85" s="21"/>
      <c r="AX85" s="21"/>
      <c r="AY85" s="21"/>
      <c r="AZ85" s="21"/>
      <c r="BA85" s="21"/>
      <c r="BB85" s="22"/>
      <c r="BC85" s="22"/>
      <c r="BD85" s="22"/>
      <c r="BE85" s="22"/>
      <c r="BF85" s="22"/>
      <c r="BG85" s="22"/>
      <c r="BH85" s="22"/>
      <c r="BI85" s="22">
        <f t="shared" si="23"/>
        <v>10000</v>
      </c>
      <c r="BJ85" s="22">
        <f t="shared" si="24"/>
        <v>4000</v>
      </c>
      <c r="BK85" s="22">
        <f t="shared" si="24"/>
        <v>4000</v>
      </c>
      <c r="BL85" s="21"/>
      <c r="BM85" s="21"/>
      <c r="BN85" s="21"/>
      <c r="BO85" s="21"/>
      <c r="BP85" s="21"/>
      <c r="BQ85" s="21"/>
      <c r="BR85" s="21"/>
      <c r="BS85" s="21"/>
      <c r="BT85" s="21"/>
      <c r="BU85" s="23" t="str">
        <f>IF(OR(B85="骷髅战士",B85="骷髅法师"),-0.9,"")</f>
        <v/>
      </c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 t="str">
        <f t="shared" si="17"/>
        <v/>
      </c>
      <c r="CH85" s="21" t="str">
        <f t="shared" si="27"/>
        <v/>
      </c>
      <c r="CI85" s="21" t="str">
        <f t="shared" si="27"/>
        <v/>
      </c>
      <c r="CJ85" s="21" t="str">
        <f t="shared" si="27"/>
        <v/>
      </c>
      <c r="CK85" s="21" t="str">
        <f t="shared" si="27"/>
        <v/>
      </c>
      <c r="CL85" s="21" t="str">
        <f t="shared" si="27"/>
        <v/>
      </c>
      <c r="CM85" s="21" t="str">
        <f t="shared" si="27"/>
        <v/>
      </c>
      <c r="CN85" s="21" t="str">
        <f t="shared" si="27"/>
        <v/>
      </c>
      <c r="CO85" s="21" t="str">
        <f t="shared" si="27"/>
        <v/>
      </c>
    </row>
    <row r="86" spans="1:93" s="5" customFormat="1" ht="16.5" customHeight="1" x14ac:dyDescent="0.3">
      <c r="A86" s="21">
        <v>31040084</v>
      </c>
      <c r="B86" s="21" t="s">
        <v>204</v>
      </c>
      <c r="C86" s="21"/>
      <c r="D86" s="21">
        <v>17</v>
      </c>
      <c r="E86" s="21" t="s">
        <v>109</v>
      </c>
      <c r="F86" s="21">
        <v>17</v>
      </c>
      <c r="G86" s="21" t="s">
        <v>110</v>
      </c>
      <c r="H86" s="21">
        <f>VLOOKUP($L86,怪物模板!$A:$N,MATCH(角色!H$1,模板表头,0),0)</f>
        <v>3</v>
      </c>
      <c r="I86" s="28" t="str">
        <f>VLOOKUP($L86,怪物模板!$A:$N,MATCH(角色!I$1,模板表头,0),0)</f>
        <v>phy</v>
      </c>
      <c r="J86" s="22"/>
      <c r="K86" s="21"/>
      <c r="L86" s="21" t="s">
        <v>204</v>
      </c>
      <c r="M86" s="28" t="str">
        <f>VLOOKUP($L86,怪物模板!$A:$N,MATCH(角色!M$1,模板表头,0),0)</f>
        <v>骷髅射手</v>
      </c>
      <c r="N86" s="28" t="str">
        <f>VLOOKUP($L86,怪物模板!$A:$N,MATCH(角色!N$1,模板表头,0),0)</f>
        <v>统一模板</v>
      </c>
      <c r="O86" s="21" t="str">
        <f>VLOOKUP($L86,怪物模板!$A:$N,MATCH(角色!O$1,模板表头,0),0)</f>
        <v>male</v>
      </c>
      <c r="P86" s="22">
        <v>1</v>
      </c>
      <c r="Q86" s="21">
        <v>1</v>
      </c>
      <c r="R86" s="21">
        <v>1</v>
      </c>
      <c r="S86" s="28" t="str">
        <f>VLOOKUP($L86,怪物模板!$A:$N,MATCH(角色!S$1,模板表头,0),0)</f>
        <v>horde</v>
      </c>
      <c r="T86" s="21" t="s">
        <v>199</v>
      </c>
      <c r="U86" s="21"/>
      <c r="V86" s="21"/>
      <c r="W86" s="21"/>
      <c r="X86" s="21"/>
      <c r="Y86" s="21"/>
      <c r="Z86" s="21"/>
      <c r="AA86" s="21"/>
      <c r="AB86" s="21">
        <v>4</v>
      </c>
      <c r="AC86" s="21">
        <v>6</v>
      </c>
      <c r="AD86" s="21"/>
      <c r="AE86" s="21">
        <f t="shared" si="21"/>
        <v>10</v>
      </c>
      <c r="AF86" s="21">
        <f t="shared" si="22"/>
        <v>25</v>
      </c>
      <c r="AG86" s="28" t="str">
        <f>VLOOKUP($L86,怪物模板!$A:$N,MATCH(角色!AG$1,模板表头,0),0)</f>
        <v>misc.5skills</v>
      </c>
      <c r="AH86" s="28">
        <f>VLOOKUP($L86,怪物模板!$A:$N,MATCH(角色!AH$1,模板表头,0),0)</f>
        <v>11690101</v>
      </c>
      <c r="AI86" s="28">
        <f>VLOOKUP($L86,怪物模板!$A:$N,MATCH(角色!AI$1,模板表头,0),0)</f>
        <v>11690102</v>
      </c>
      <c r="AJ86" s="28" t="str">
        <f>VLOOKUP($L86,怪物模板!$A:$N,MATCH(角色!AJ$1,模板表头,0),0)</f>
        <v/>
      </c>
      <c r="AK86" s="28" t="str">
        <f>VLOOKUP($L86,怪物模板!$A:$N,MATCH(角色!AK$1,模板表头,0),0)</f>
        <v/>
      </c>
      <c r="AL86" s="28" t="str">
        <f>IF(VLOOKUP($L86,[1]怪物模板!$A:$N,MATCH([1]角色!AL$1,模板表头,0),0)=0,"",VLOOKUP($L86,[1]怪物模板!$A:$N,MATCH([1]角色!AL$1,模板表头,0),0))</f>
        <v/>
      </c>
      <c r="AM86" s="28" t="str">
        <f>VLOOKUP($L86,怪物模板!$A:$N,MATCH(角色!AM$1,模板表头,0),0)</f>
        <v>skeleton_archer_npc</v>
      </c>
      <c r="AN86" s="21">
        <v>1</v>
      </c>
      <c r="AO86" s="21">
        <v>1</v>
      </c>
      <c r="AP86" s="21"/>
      <c r="AQ86" s="21"/>
      <c r="AR86" s="21"/>
      <c r="AS86" s="21"/>
      <c r="AT86" s="21"/>
      <c r="AU86" s="21">
        <v>230051</v>
      </c>
      <c r="AV86" s="21"/>
      <c r="AW86" s="21"/>
      <c r="AX86" s="21"/>
      <c r="AY86" s="21"/>
      <c r="AZ86" s="21"/>
      <c r="BA86" s="21"/>
      <c r="BB86" s="22"/>
      <c r="BC86" s="22"/>
      <c r="BD86" s="22"/>
      <c r="BE86" s="22"/>
      <c r="BF86" s="22"/>
      <c r="BG86" s="22"/>
      <c r="BH86" s="22"/>
      <c r="BI86" s="22">
        <f t="shared" si="23"/>
        <v>10000</v>
      </c>
      <c r="BJ86" s="22">
        <f t="shared" si="24"/>
        <v>4000</v>
      </c>
      <c r="BK86" s="22">
        <f t="shared" si="24"/>
        <v>4000</v>
      </c>
      <c r="BL86" s="21"/>
      <c r="BM86" s="21"/>
      <c r="BN86" s="21"/>
      <c r="BO86" s="21"/>
      <c r="BP86" s="21"/>
      <c r="BQ86" s="21"/>
      <c r="BR86" s="21"/>
      <c r="BS86" s="21"/>
      <c r="BT86" s="21"/>
      <c r="BU86" s="23" t="s">
        <v>200</v>
      </c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 t="s">
        <v>200</v>
      </c>
      <c r="CH86" s="21" t="s">
        <v>200</v>
      </c>
      <c r="CI86" s="21" t="s">
        <v>200</v>
      </c>
      <c r="CJ86" s="21" t="s">
        <v>200</v>
      </c>
      <c r="CK86" s="21" t="s">
        <v>200</v>
      </c>
      <c r="CL86" s="21" t="s">
        <v>200</v>
      </c>
      <c r="CM86" s="21" t="s">
        <v>200</v>
      </c>
      <c r="CN86" s="21" t="s">
        <v>200</v>
      </c>
      <c r="CO86" s="21" t="s">
        <v>200</v>
      </c>
    </row>
    <row r="87" spans="1:93" s="5" customFormat="1" x14ac:dyDescent="0.3">
      <c r="A87" s="21">
        <v>31040085</v>
      </c>
      <c r="B87" s="21" t="s">
        <v>96</v>
      </c>
      <c r="C87" s="21"/>
      <c r="D87" s="21">
        <f t="shared" si="26"/>
        <v>17</v>
      </c>
      <c r="E87" s="21" t="s">
        <v>109</v>
      </c>
      <c r="F87" s="21">
        <v>17</v>
      </c>
      <c r="G87" s="21" t="s">
        <v>110</v>
      </c>
      <c r="H87" s="21">
        <f>VLOOKUP($L87,怪物模板!$A:$N,MATCH(角色!H$1,模板表头,0),0)</f>
        <v>3</v>
      </c>
      <c r="I87" s="28" t="str">
        <f>VLOOKUP($L87,怪物模板!$A:$N,MATCH(角色!I$1,模板表头,0),0)</f>
        <v>phy</v>
      </c>
      <c r="J87" s="22"/>
      <c r="K87" s="21"/>
      <c r="L87" s="21" t="s">
        <v>204</v>
      </c>
      <c r="M87" s="28" t="str">
        <f>VLOOKUP($L87,怪物模板!$A:$N,MATCH(角色!M$1,模板表头,0),0)</f>
        <v>骷髅射手</v>
      </c>
      <c r="N87" s="28" t="str">
        <f>VLOOKUP($L87,怪物模板!$A:$N,MATCH(角色!N$1,模板表头,0),0)</f>
        <v>统一模板</v>
      </c>
      <c r="O87" s="21" t="str">
        <f>VLOOKUP($L87,怪物模板!$A:$N,MATCH(角色!O$1,模板表头,0),0)</f>
        <v>male</v>
      </c>
      <c r="P87" s="21">
        <v>1</v>
      </c>
      <c r="Q87" s="21">
        <v>1</v>
      </c>
      <c r="R87" s="21">
        <f>VLOOKUP(P87,辅助表!$A$2:$B$10,2,FALSE)</f>
        <v>1</v>
      </c>
      <c r="S87" s="28" t="str">
        <f>VLOOKUP($L87,怪物模板!$A:$N,MATCH(角色!S$1,模板表头,0),0)</f>
        <v>horde</v>
      </c>
      <c r="T87" s="21" t="s">
        <v>85</v>
      </c>
      <c r="U87" s="21"/>
      <c r="V87" s="21"/>
      <c r="W87" s="21"/>
      <c r="X87" s="21"/>
      <c r="Y87" s="21"/>
      <c r="Z87" s="21"/>
      <c r="AA87" s="21"/>
      <c r="AB87" s="21">
        <v>4</v>
      </c>
      <c r="AC87" s="21">
        <v>6</v>
      </c>
      <c r="AD87" s="21"/>
      <c r="AE87" s="21">
        <f t="shared" si="21"/>
        <v>10</v>
      </c>
      <c r="AF87" s="21">
        <f t="shared" si="22"/>
        <v>25</v>
      </c>
      <c r="AG87" s="28" t="str">
        <f>VLOOKUP($L87,怪物模板!$A:$N,MATCH(角色!AG$1,模板表头,0),0)</f>
        <v>misc.5skills</v>
      </c>
      <c r="AH87" s="28">
        <f>VLOOKUP($L87,怪物模板!$A:$N,MATCH(角色!AH$1,模板表头,0),0)</f>
        <v>11690101</v>
      </c>
      <c r="AI87" s="28">
        <f>VLOOKUP($L87,怪物模板!$A:$N,MATCH(角色!AI$1,模板表头,0),0)</f>
        <v>11690102</v>
      </c>
      <c r="AJ87" s="28" t="str">
        <f>VLOOKUP($L87,怪物模板!$A:$N,MATCH(角色!AJ$1,模板表头,0),0)</f>
        <v/>
      </c>
      <c r="AK87" s="28" t="str">
        <f>VLOOKUP($L87,怪物模板!$A:$N,MATCH(角色!AK$1,模板表头,0),0)</f>
        <v/>
      </c>
      <c r="AL87" s="28" t="str">
        <f>IF(VLOOKUP($L87,[1]怪物模板!$A:$N,MATCH([1]角色!AL$1,模板表头,0),0)=0,"",VLOOKUP($L87,[1]怪物模板!$A:$N,MATCH([1]角色!AL$1,模板表头,0),0))</f>
        <v/>
      </c>
      <c r="AM87" s="28" t="str">
        <f>VLOOKUP($L87,怪物模板!$A:$N,MATCH(角色!AM$1,模板表头,0),0)</f>
        <v>skeleton_archer_npc</v>
      </c>
      <c r="AN87" s="21">
        <f t="shared" si="25"/>
        <v>1</v>
      </c>
      <c r="AO87" s="21">
        <v>1</v>
      </c>
      <c r="AP87" s="21"/>
      <c r="AQ87" s="21"/>
      <c r="AR87" s="21"/>
      <c r="AS87" s="21"/>
      <c r="AT87" s="21"/>
      <c r="AU87" s="21">
        <v>230051</v>
      </c>
      <c r="AV87" s="21"/>
      <c r="AW87" s="21"/>
      <c r="AX87" s="21"/>
      <c r="AY87" s="21"/>
      <c r="AZ87" s="21"/>
      <c r="BA87" s="21"/>
      <c r="BB87" s="22"/>
      <c r="BC87" s="22"/>
      <c r="BD87" s="22"/>
      <c r="BE87" s="22"/>
      <c r="BF87" s="22"/>
      <c r="BG87" s="22"/>
      <c r="BH87" s="22"/>
      <c r="BI87" s="22">
        <f t="shared" si="23"/>
        <v>10000</v>
      </c>
      <c r="BJ87" s="22">
        <f t="shared" si="24"/>
        <v>4000</v>
      </c>
      <c r="BK87" s="22">
        <f t="shared" si="24"/>
        <v>4000</v>
      </c>
      <c r="BL87" s="21"/>
      <c r="BM87" s="21"/>
      <c r="BN87" s="21"/>
      <c r="BO87" s="21"/>
      <c r="BP87" s="21"/>
      <c r="BQ87" s="21"/>
      <c r="BR87" s="21"/>
      <c r="BS87" s="21"/>
      <c r="BT87" s="21"/>
      <c r="BU87" s="23" t="str">
        <f>IF(OR(B87="骷髅战士",B87="骷髅法师"),-0.9,"")</f>
        <v/>
      </c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 t="str">
        <f t="shared" si="17"/>
        <v/>
      </c>
      <c r="CH87" s="21" t="str">
        <f t="shared" si="27"/>
        <v/>
      </c>
      <c r="CI87" s="21" t="str">
        <f t="shared" si="27"/>
        <v/>
      </c>
      <c r="CJ87" s="21" t="str">
        <f t="shared" si="27"/>
        <v/>
      </c>
      <c r="CK87" s="21" t="str">
        <f t="shared" si="27"/>
        <v/>
      </c>
      <c r="CL87" s="21" t="str">
        <f t="shared" si="27"/>
        <v/>
      </c>
      <c r="CM87" s="21" t="str">
        <f t="shared" si="27"/>
        <v/>
      </c>
      <c r="CN87" s="21" t="str">
        <f t="shared" si="27"/>
        <v/>
      </c>
      <c r="CO87" s="21" t="str">
        <f t="shared" si="27"/>
        <v/>
      </c>
    </row>
    <row r="88" spans="1:93" s="3" customFormat="1" ht="16.5" customHeight="1" x14ac:dyDescent="0.3">
      <c r="A88" s="21">
        <v>31040086</v>
      </c>
      <c r="B88" s="21" t="s">
        <v>252</v>
      </c>
      <c r="C88" s="21"/>
      <c r="D88" s="21">
        <f t="shared" si="26"/>
        <v>18</v>
      </c>
      <c r="E88" s="21" t="s">
        <v>109</v>
      </c>
      <c r="F88" s="21">
        <v>18</v>
      </c>
      <c r="G88" s="21" t="s">
        <v>111</v>
      </c>
      <c r="H88" s="21">
        <f>VLOOKUP($L88,怪物模板!$A:$N,MATCH(角色!H$1,模板表头,0),0)</f>
        <v>4</v>
      </c>
      <c r="I88" s="28" t="str">
        <f>VLOOKUP($L88,怪物模板!$A:$N,MATCH(角色!I$1,模板表头,0),0)</f>
        <v>mag</v>
      </c>
      <c r="J88" s="22"/>
      <c r="K88" s="21"/>
      <c r="L88" s="21" t="s">
        <v>284</v>
      </c>
      <c r="M88" s="28" t="str">
        <f>VLOOKUP($L88,怪物模板!$A:$N,MATCH(角色!M$1,模板表头,0),0)</f>
        <v>饥荒骑士</v>
      </c>
      <c r="N88" s="28" t="str">
        <f>VLOOKUP($L88,怪物模板!$A:$N,MATCH(角色!N$1,模板表头,0),0)</f>
        <v>统一BOSS模板</v>
      </c>
      <c r="O88" s="21" t="str">
        <f>VLOOKUP($L88,怪物模板!$A:$N,MATCH(角色!O$1,模板表头,0),0)</f>
        <v>male</v>
      </c>
      <c r="P88" s="22">
        <v>5</v>
      </c>
      <c r="Q88" s="21">
        <v>3</v>
      </c>
      <c r="R88" s="21">
        <v>3</v>
      </c>
      <c r="S88" s="28" t="str">
        <f>VLOOKUP($L88,怪物模板!$A:$N,MATCH(角色!S$1,模板表头,0),0)</f>
        <v>chaos</v>
      </c>
      <c r="T88" s="21" t="s">
        <v>85</v>
      </c>
      <c r="U88" s="21"/>
      <c r="V88" s="21"/>
      <c r="W88" s="21"/>
      <c r="X88" s="21"/>
      <c r="Y88" s="21"/>
      <c r="Z88" s="21"/>
      <c r="AA88" s="21"/>
      <c r="AB88" s="21">
        <v>4</v>
      </c>
      <c r="AC88" s="21">
        <v>6</v>
      </c>
      <c r="AD88" s="21"/>
      <c r="AE88" s="21">
        <f t="shared" si="21"/>
        <v>40</v>
      </c>
      <c r="AF88" s="21">
        <f t="shared" si="22"/>
        <v>100</v>
      </c>
      <c r="AG88" s="28" t="str">
        <f>VLOOKUP($L88,怪物模板!$A:$N,MATCH(角色!AG$1,模板表头,0),0)</f>
        <v>healer.death_knight</v>
      </c>
      <c r="AH88" s="28">
        <f>VLOOKUP($L88,怪物模板!$A:$N,MATCH(角色!AH$1,模板表头,0),0)</f>
        <v>11661301</v>
      </c>
      <c r="AI88" s="28">
        <f>VLOOKUP($L88,怪物模板!$A:$N,MATCH(角色!AI$1,模板表头,0),0)</f>
        <v>11661302</v>
      </c>
      <c r="AJ88" s="28">
        <f>VLOOKUP($L88,怪物模板!$A:$N,MATCH(角色!AJ$1,模板表头,0),0)</f>
        <v>11661303</v>
      </c>
      <c r="AK88" s="28">
        <f>VLOOKUP($L88,怪物模板!$A:$N,MATCH(角色!AK$1,模板表头,0),0)</f>
        <v>11661304</v>
      </c>
      <c r="AL88" s="28" t="str">
        <f>IF(VLOOKUP($L88,[1]怪物模板!$A:$N,MATCH([1]角色!AL$1,模板表头,0),0)=0,"",VLOOKUP($L88,[1]怪物模板!$A:$N,MATCH([1]角色!AL$1,模板表头,0),0))</f>
        <v/>
      </c>
      <c r="AM88" s="28" t="str">
        <f>VLOOKUP($L88,怪物模板!$A:$N,MATCH(角色!AM$1,模板表头,0),0)</f>
        <v>death_knight_hero</v>
      </c>
      <c r="AN88" s="21">
        <v>1.2</v>
      </c>
      <c r="AO88" s="21">
        <v>1</v>
      </c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2"/>
      <c r="BC88" s="22"/>
      <c r="BD88" s="22"/>
      <c r="BE88" s="22"/>
      <c r="BF88" s="22"/>
      <c r="BG88" s="22"/>
      <c r="BH88" s="22"/>
      <c r="BI88" s="22">
        <f t="shared" si="23"/>
        <v>10000</v>
      </c>
      <c r="BJ88" s="22">
        <f t="shared" si="24"/>
        <v>4000</v>
      </c>
      <c r="BK88" s="22">
        <f t="shared" si="24"/>
        <v>4000</v>
      </c>
      <c r="BL88" s="21"/>
      <c r="BM88" s="21"/>
      <c r="BN88" s="21"/>
      <c r="BO88" s="21"/>
      <c r="BP88" s="21"/>
      <c r="BQ88" s="21"/>
      <c r="BR88" s="21"/>
      <c r="BS88" s="21"/>
      <c r="BT88" s="21"/>
      <c r="BU88" s="23" t="s">
        <v>200</v>
      </c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 t="s">
        <v>200</v>
      </c>
      <c r="CH88" s="21" t="s">
        <v>200</v>
      </c>
      <c r="CI88" s="21" t="s">
        <v>200</v>
      </c>
      <c r="CJ88" s="21" t="s">
        <v>200</v>
      </c>
      <c r="CK88" s="21" t="s">
        <v>200</v>
      </c>
      <c r="CL88" s="21" t="s">
        <v>200</v>
      </c>
      <c r="CM88" s="21" t="s">
        <v>200</v>
      </c>
      <c r="CN88" s="21" t="s">
        <v>200</v>
      </c>
      <c r="CO88" s="21" t="s">
        <v>200</v>
      </c>
    </row>
    <row r="89" spans="1:93" s="3" customFormat="1" ht="16.5" customHeight="1" x14ac:dyDescent="0.3">
      <c r="A89" s="21">
        <v>31040087</v>
      </c>
      <c r="B89" s="21" t="s">
        <v>93</v>
      </c>
      <c r="C89" s="21"/>
      <c r="D89" s="21">
        <f t="shared" si="26"/>
        <v>18</v>
      </c>
      <c r="E89" s="21" t="s">
        <v>109</v>
      </c>
      <c r="F89" s="21">
        <v>18</v>
      </c>
      <c r="G89" s="21" t="s">
        <v>110</v>
      </c>
      <c r="H89" s="21">
        <f>VLOOKUP($L89,怪物模板!$A:$N,MATCH(角色!H$1,模板表头,0),0)</f>
        <v>2</v>
      </c>
      <c r="I89" s="28" t="str">
        <f>VLOOKUP($L89,怪物模板!$A:$N,MATCH(角色!I$1,模板表头,0),0)</f>
        <v>phy</v>
      </c>
      <c r="J89" s="22"/>
      <c r="K89" s="21"/>
      <c r="L89" s="21" t="s">
        <v>93</v>
      </c>
      <c r="M89" s="28" t="str">
        <f>VLOOKUP($L89,怪物模板!$A:$N,MATCH(角色!M$1,模板表头,0),0)</f>
        <v>狂战士</v>
      </c>
      <c r="N89" s="28" t="str">
        <f>VLOOKUP($L89,怪物模板!$A:$N,MATCH(角色!N$1,模板表头,0),0)</f>
        <v>同英雄技能</v>
      </c>
      <c r="O89" s="21" t="str">
        <f>VLOOKUP($L89,怪物模板!$A:$N,MATCH(角色!O$1,模板表头,0),0)</f>
        <v>male</v>
      </c>
      <c r="P89" s="22">
        <v>5</v>
      </c>
      <c r="Q89" s="21">
        <v>3</v>
      </c>
      <c r="R89" s="21">
        <f>VLOOKUP(P89,辅助表!$A$2:$B$10,2,FALSE)</f>
        <v>3</v>
      </c>
      <c r="S89" s="28" t="str">
        <f>VLOOKUP($L89,怪物模板!$A:$N,MATCH(角色!S$1,模板表头,0),0)</f>
        <v>horde</v>
      </c>
      <c r="T89" s="21" t="s">
        <v>85</v>
      </c>
      <c r="U89" s="21"/>
      <c r="V89" s="21"/>
      <c r="W89" s="21"/>
      <c r="X89" s="21"/>
      <c r="Y89" s="21"/>
      <c r="Z89" s="21"/>
      <c r="AA89" s="21"/>
      <c r="AB89" s="21">
        <v>4</v>
      </c>
      <c r="AC89" s="21">
        <v>6</v>
      </c>
      <c r="AD89" s="21"/>
      <c r="AE89" s="21">
        <f t="shared" si="21"/>
        <v>10</v>
      </c>
      <c r="AF89" s="21">
        <f t="shared" si="22"/>
        <v>25</v>
      </c>
      <c r="AG89" s="28" t="str">
        <f>VLOOKUP($L89,怪物模板!$A:$N,MATCH(角色!AG$1,模板表头,0),0)</f>
        <v>misc.5skills_target_is_valid</v>
      </c>
      <c r="AH89" s="28">
        <f>VLOOKUP($L89,怪物模板!$A:$N,MATCH(角色!AH$1,模板表头,0),0)</f>
        <v>11970101</v>
      </c>
      <c r="AI89" s="28">
        <f>VLOOKUP($L89,怪物模板!$A:$N,MATCH(角色!AI$1,模板表头,0),0)</f>
        <v>11970102</v>
      </c>
      <c r="AJ89" s="28" t="str">
        <f>VLOOKUP($L89,怪物模板!$A:$N,MATCH(角色!AJ$1,模板表头,0),0)</f>
        <v/>
      </c>
      <c r="AK89" s="28" t="str">
        <f>VLOOKUP($L89,怪物模板!$A:$N,MATCH(角色!AK$1,模板表头,0),0)</f>
        <v/>
      </c>
      <c r="AL89" s="28" t="str">
        <f>IF(VLOOKUP($L89,[1]怪物模板!$A:$N,MATCH([1]角色!AL$1,模板表头,0),0)=0,"",VLOOKUP($L89,[1]怪物模板!$A:$N,MATCH([1]角色!AL$1,模板表头,0),0))</f>
        <v/>
      </c>
      <c r="AM89" s="28" t="str">
        <f>VLOOKUP($L89,怪物模板!$A:$N,MATCH(角色!AM$1,模板表头,0),0)</f>
        <v>berserk_npc</v>
      </c>
      <c r="AN89" s="21">
        <f t="shared" si="25"/>
        <v>1</v>
      </c>
      <c r="AO89" s="21">
        <v>1</v>
      </c>
      <c r="AP89" s="21"/>
      <c r="AQ89" s="21"/>
      <c r="AR89" s="21"/>
      <c r="AS89" s="21"/>
      <c r="AT89" s="21"/>
      <c r="AU89" s="21">
        <v>230051</v>
      </c>
      <c r="AV89" s="21"/>
      <c r="AW89" s="21"/>
      <c r="AX89" s="21"/>
      <c r="AY89" s="21"/>
      <c r="AZ89" s="21"/>
      <c r="BA89" s="21"/>
      <c r="BB89" s="22"/>
      <c r="BC89" s="22"/>
      <c r="BD89" s="22"/>
      <c r="BE89" s="22"/>
      <c r="BF89" s="22"/>
      <c r="BG89" s="22"/>
      <c r="BH89" s="22"/>
      <c r="BI89" s="22">
        <f t="shared" si="23"/>
        <v>10000</v>
      </c>
      <c r="BJ89" s="22">
        <f t="shared" si="24"/>
        <v>4000</v>
      </c>
      <c r="BK89" s="22">
        <f t="shared" si="24"/>
        <v>4000</v>
      </c>
      <c r="BL89" s="21"/>
      <c r="BM89" s="21"/>
      <c r="BN89" s="21"/>
      <c r="BO89" s="21"/>
      <c r="BP89" s="21"/>
      <c r="BQ89" s="21"/>
      <c r="BR89" s="21"/>
      <c r="BS89" s="21"/>
      <c r="BT89" s="21"/>
      <c r="BU89" s="23" t="str">
        <f>IF(OR(B89="骷髅战士",B89="骷髅法师"),-0.9,"")</f>
        <v/>
      </c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 t="str">
        <f t="shared" si="17"/>
        <v/>
      </c>
      <c r="CH89" s="21" t="str">
        <f t="shared" si="27"/>
        <v/>
      </c>
      <c r="CI89" s="21" t="str">
        <f t="shared" si="27"/>
        <v/>
      </c>
      <c r="CJ89" s="21" t="str">
        <f t="shared" si="27"/>
        <v/>
      </c>
      <c r="CK89" s="21" t="str">
        <f t="shared" si="27"/>
        <v/>
      </c>
      <c r="CL89" s="21" t="str">
        <f t="shared" si="27"/>
        <v/>
      </c>
      <c r="CM89" s="21" t="str">
        <f t="shared" si="27"/>
        <v/>
      </c>
      <c r="CN89" s="21" t="str">
        <f t="shared" si="27"/>
        <v/>
      </c>
      <c r="CO89" s="21" t="str">
        <f t="shared" si="27"/>
        <v/>
      </c>
    </row>
    <row r="90" spans="1:93" s="3" customFormat="1" ht="16.5" customHeight="1" x14ac:dyDescent="0.3">
      <c r="A90" s="21">
        <v>31040088</v>
      </c>
      <c r="B90" s="21" t="s">
        <v>93</v>
      </c>
      <c r="C90" s="21"/>
      <c r="D90" s="21">
        <f t="shared" si="26"/>
        <v>18</v>
      </c>
      <c r="E90" s="21" t="s">
        <v>109</v>
      </c>
      <c r="F90" s="21">
        <v>18</v>
      </c>
      <c r="G90" s="21" t="s">
        <v>110</v>
      </c>
      <c r="H90" s="21">
        <f>VLOOKUP($L90,怪物模板!$A:$N,MATCH(角色!H$1,模板表头,0),0)</f>
        <v>2</v>
      </c>
      <c r="I90" s="28" t="str">
        <f>VLOOKUP($L90,怪物模板!$A:$N,MATCH(角色!I$1,模板表头,0),0)</f>
        <v>phy</v>
      </c>
      <c r="J90" s="22"/>
      <c r="K90" s="21"/>
      <c r="L90" s="21" t="s">
        <v>93</v>
      </c>
      <c r="M90" s="28" t="str">
        <f>VLOOKUP($L90,怪物模板!$A:$N,MATCH(角色!M$1,模板表头,0),0)</f>
        <v>狂战士</v>
      </c>
      <c r="N90" s="28" t="str">
        <f>VLOOKUP($L90,怪物模板!$A:$N,MATCH(角色!N$1,模板表头,0),0)</f>
        <v>同英雄技能</v>
      </c>
      <c r="O90" s="21" t="str">
        <f>VLOOKUP($L90,怪物模板!$A:$N,MATCH(角色!O$1,模板表头,0),0)</f>
        <v>male</v>
      </c>
      <c r="P90" s="22">
        <v>5</v>
      </c>
      <c r="Q90" s="21">
        <v>3</v>
      </c>
      <c r="R90" s="21">
        <f>VLOOKUP(P90,辅助表!$A$2:$B$10,2,FALSE)</f>
        <v>3</v>
      </c>
      <c r="S90" s="28" t="str">
        <f>VLOOKUP($L90,怪物模板!$A:$N,MATCH(角色!S$1,模板表头,0),0)</f>
        <v>horde</v>
      </c>
      <c r="T90" s="21" t="s">
        <v>85</v>
      </c>
      <c r="U90" s="21"/>
      <c r="V90" s="21"/>
      <c r="W90" s="21"/>
      <c r="X90" s="21"/>
      <c r="Y90" s="21"/>
      <c r="Z90" s="21"/>
      <c r="AA90" s="21"/>
      <c r="AB90" s="21">
        <v>4</v>
      </c>
      <c r="AC90" s="21">
        <v>6</v>
      </c>
      <c r="AD90" s="21"/>
      <c r="AE90" s="21">
        <f t="shared" si="21"/>
        <v>10</v>
      </c>
      <c r="AF90" s="21">
        <f t="shared" si="22"/>
        <v>25</v>
      </c>
      <c r="AG90" s="28" t="str">
        <f>VLOOKUP($L90,怪物模板!$A:$N,MATCH(角色!AG$1,模板表头,0),0)</f>
        <v>misc.5skills_target_is_valid</v>
      </c>
      <c r="AH90" s="28">
        <f>VLOOKUP($L90,怪物模板!$A:$N,MATCH(角色!AH$1,模板表头,0),0)</f>
        <v>11970101</v>
      </c>
      <c r="AI90" s="28">
        <f>VLOOKUP($L90,怪物模板!$A:$N,MATCH(角色!AI$1,模板表头,0),0)</f>
        <v>11970102</v>
      </c>
      <c r="AJ90" s="28" t="str">
        <f>VLOOKUP($L90,怪物模板!$A:$N,MATCH(角色!AJ$1,模板表头,0),0)</f>
        <v/>
      </c>
      <c r="AK90" s="28" t="str">
        <f>VLOOKUP($L90,怪物模板!$A:$N,MATCH(角色!AK$1,模板表头,0),0)</f>
        <v/>
      </c>
      <c r="AL90" s="28" t="str">
        <f>IF(VLOOKUP($L90,[1]怪物模板!$A:$N,MATCH([1]角色!AL$1,模板表头,0),0)=0,"",VLOOKUP($L90,[1]怪物模板!$A:$N,MATCH([1]角色!AL$1,模板表头,0),0))</f>
        <v/>
      </c>
      <c r="AM90" s="28" t="str">
        <f>VLOOKUP($L90,怪物模板!$A:$N,MATCH(角色!AM$1,模板表头,0),0)</f>
        <v>berserk_npc</v>
      </c>
      <c r="AN90" s="21">
        <f t="shared" si="25"/>
        <v>1</v>
      </c>
      <c r="AO90" s="21">
        <v>1</v>
      </c>
      <c r="AP90" s="21"/>
      <c r="AQ90" s="21"/>
      <c r="AR90" s="21"/>
      <c r="AS90" s="21"/>
      <c r="AT90" s="21"/>
      <c r="AU90" s="21">
        <v>230051</v>
      </c>
      <c r="AV90" s="21"/>
      <c r="AW90" s="21"/>
      <c r="AX90" s="21"/>
      <c r="AY90" s="21"/>
      <c r="AZ90" s="21"/>
      <c r="BA90" s="21"/>
      <c r="BB90" s="22"/>
      <c r="BC90" s="22"/>
      <c r="BD90" s="22"/>
      <c r="BE90" s="22"/>
      <c r="BF90" s="22"/>
      <c r="BG90" s="22"/>
      <c r="BH90" s="22"/>
      <c r="BI90" s="22">
        <f t="shared" si="23"/>
        <v>10000</v>
      </c>
      <c r="BJ90" s="22">
        <f t="shared" si="24"/>
        <v>4000</v>
      </c>
      <c r="BK90" s="22">
        <f t="shared" si="24"/>
        <v>4000</v>
      </c>
      <c r="BL90" s="21"/>
      <c r="BM90" s="21"/>
      <c r="BN90" s="21"/>
      <c r="BO90" s="21"/>
      <c r="BP90" s="21"/>
      <c r="BQ90" s="21"/>
      <c r="BR90" s="21"/>
      <c r="BS90" s="21"/>
      <c r="BT90" s="21"/>
      <c r="BU90" s="23" t="str">
        <f>IF(OR(B90="骷髅战士",B90="骷髅法师"),-0.9,"")</f>
        <v/>
      </c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 t="str">
        <f t="shared" si="17"/>
        <v/>
      </c>
      <c r="CH90" s="21" t="str">
        <f t="shared" si="27"/>
        <v/>
      </c>
      <c r="CI90" s="21" t="str">
        <f t="shared" si="27"/>
        <v/>
      </c>
      <c r="CJ90" s="21" t="str">
        <f t="shared" si="27"/>
        <v/>
      </c>
      <c r="CK90" s="21" t="str">
        <f t="shared" si="27"/>
        <v/>
      </c>
      <c r="CL90" s="21" t="str">
        <f t="shared" si="27"/>
        <v/>
      </c>
      <c r="CM90" s="21" t="str">
        <f t="shared" si="27"/>
        <v/>
      </c>
      <c r="CN90" s="21" t="str">
        <f t="shared" si="27"/>
        <v/>
      </c>
      <c r="CO90" s="21" t="str">
        <f t="shared" si="27"/>
        <v/>
      </c>
    </row>
    <row r="91" spans="1:93" s="3" customFormat="1" ht="16.5" customHeight="1" x14ac:dyDescent="0.3">
      <c r="A91" s="21">
        <v>31040089</v>
      </c>
      <c r="B91" s="21" t="s">
        <v>204</v>
      </c>
      <c r="C91" s="21"/>
      <c r="D91" s="21">
        <f t="shared" si="26"/>
        <v>18</v>
      </c>
      <c r="E91" s="21" t="s">
        <v>109</v>
      </c>
      <c r="F91" s="21">
        <v>18</v>
      </c>
      <c r="G91" s="21" t="s">
        <v>110</v>
      </c>
      <c r="H91" s="21">
        <f>VLOOKUP($L91,怪物模板!$A:$N,MATCH(角色!H$1,模板表头,0),0)</f>
        <v>3</v>
      </c>
      <c r="I91" s="28" t="str">
        <f>VLOOKUP($L91,怪物模板!$A:$N,MATCH(角色!I$1,模板表头,0),0)</f>
        <v>phy</v>
      </c>
      <c r="J91" s="22"/>
      <c r="K91" s="21"/>
      <c r="L91" s="21" t="s">
        <v>204</v>
      </c>
      <c r="M91" s="28" t="str">
        <f>VLOOKUP($L91,怪物模板!$A:$N,MATCH(角色!M$1,模板表头,0),0)</f>
        <v>骷髅射手</v>
      </c>
      <c r="N91" s="28" t="str">
        <f>VLOOKUP($L91,怪物模板!$A:$N,MATCH(角色!N$1,模板表头,0),0)</f>
        <v>统一模板</v>
      </c>
      <c r="O91" s="21" t="str">
        <f>VLOOKUP($L91,怪物模板!$A:$N,MATCH(角色!O$1,模板表头,0),0)</f>
        <v>male</v>
      </c>
      <c r="P91" s="21">
        <v>1</v>
      </c>
      <c r="Q91" s="21">
        <v>1</v>
      </c>
      <c r="R91" s="21">
        <v>1</v>
      </c>
      <c r="S91" s="28" t="str">
        <f>VLOOKUP($L91,怪物模板!$A:$N,MATCH(角色!S$1,模板表头,0),0)</f>
        <v>horde</v>
      </c>
      <c r="T91" s="21" t="s">
        <v>199</v>
      </c>
      <c r="U91" s="21"/>
      <c r="V91" s="21"/>
      <c r="W91" s="21"/>
      <c r="X91" s="21"/>
      <c r="Y91" s="21"/>
      <c r="Z91" s="21"/>
      <c r="AA91" s="21"/>
      <c r="AB91" s="21">
        <v>4</v>
      </c>
      <c r="AC91" s="21">
        <v>6</v>
      </c>
      <c r="AD91" s="21"/>
      <c r="AE91" s="21">
        <f t="shared" si="21"/>
        <v>10</v>
      </c>
      <c r="AF91" s="21">
        <f t="shared" si="22"/>
        <v>25</v>
      </c>
      <c r="AG91" s="28" t="str">
        <f>VLOOKUP($L91,怪物模板!$A:$N,MATCH(角色!AG$1,模板表头,0),0)</f>
        <v>misc.5skills</v>
      </c>
      <c r="AH91" s="28">
        <f>VLOOKUP($L91,怪物模板!$A:$N,MATCH(角色!AH$1,模板表头,0),0)</f>
        <v>11690101</v>
      </c>
      <c r="AI91" s="28">
        <f>VLOOKUP($L91,怪物模板!$A:$N,MATCH(角色!AI$1,模板表头,0),0)</f>
        <v>11690102</v>
      </c>
      <c r="AJ91" s="28" t="str">
        <f>VLOOKUP($L91,怪物模板!$A:$N,MATCH(角色!AJ$1,模板表头,0),0)</f>
        <v/>
      </c>
      <c r="AK91" s="28" t="str">
        <f>VLOOKUP($L91,怪物模板!$A:$N,MATCH(角色!AK$1,模板表头,0),0)</f>
        <v/>
      </c>
      <c r="AL91" s="28" t="str">
        <f>IF(VLOOKUP($L91,[1]怪物模板!$A:$N,MATCH([1]角色!AL$1,模板表头,0),0)=0,"",VLOOKUP($L91,[1]怪物模板!$A:$N,MATCH([1]角色!AL$1,模板表头,0),0))</f>
        <v/>
      </c>
      <c r="AM91" s="28" t="str">
        <f>VLOOKUP($L91,怪物模板!$A:$N,MATCH(角色!AM$1,模板表头,0),0)</f>
        <v>skeleton_archer_npc</v>
      </c>
      <c r="AN91" s="21">
        <v>1</v>
      </c>
      <c r="AO91" s="21">
        <v>1</v>
      </c>
      <c r="AP91" s="21"/>
      <c r="AQ91" s="21"/>
      <c r="AR91" s="21"/>
      <c r="AS91" s="21"/>
      <c r="AT91" s="21"/>
      <c r="AU91" s="21">
        <v>230051</v>
      </c>
      <c r="AV91" s="21"/>
      <c r="AW91" s="21"/>
      <c r="AX91" s="21"/>
      <c r="AY91" s="21"/>
      <c r="AZ91" s="21"/>
      <c r="BA91" s="21"/>
      <c r="BB91" s="22"/>
      <c r="BC91" s="22"/>
      <c r="BD91" s="22"/>
      <c r="BE91" s="22"/>
      <c r="BF91" s="22"/>
      <c r="BG91" s="22"/>
      <c r="BH91" s="22"/>
      <c r="BI91" s="22">
        <f t="shared" si="23"/>
        <v>10000</v>
      </c>
      <c r="BJ91" s="22">
        <f t="shared" si="24"/>
        <v>4000</v>
      </c>
      <c r="BK91" s="22">
        <f t="shared" si="24"/>
        <v>4000</v>
      </c>
      <c r="BL91" s="21"/>
      <c r="BM91" s="21"/>
      <c r="BN91" s="21"/>
      <c r="BO91" s="21"/>
      <c r="BP91" s="21"/>
      <c r="BQ91" s="21"/>
      <c r="BR91" s="21"/>
      <c r="BS91" s="21"/>
      <c r="BT91" s="21"/>
      <c r="BU91" s="23" t="s">
        <v>200</v>
      </c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 t="s">
        <v>200</v>
      </c>
      <c r="CH91" s="21" t="s">
        <v>200</v>
      </c>
      <c r="CI91" s="21" t="s">
        <v>200</v>
      </c>
      <c r="CJ91" s="21" t="s">
        <v>200</v>
      </c>
      <c r="CK91" s="21" t="s">
        <v>200</v>
      </c>
      <c r="CL91" s="21" t="s">
        <v>200</v>
      </c>
      <c r="CM91" s="21" t="s">
        <v>200</v>
      </c>
      <c r="CN91" s="21" t="s">
        <v>200</v>
      </c>
      <c r="CO91" s="21" t="s">
        <v>200</v>
      </c>
    </row>
    <row r="92" spans="1:93" s="3" customFormat="1" ht="16.5" customHeight="1" x14ac:dyDescent="0.3">
      <c r="A92" s="21">
        <v>31040090</v>
      </c>
      <c r="B92" s="21" t="s">
        <v>204</v>
      </c>
      <c r="C92" s="21"/>
      <c r="D92" s="21">
        <f t="shared" si="26"/>
        <v>18</v>
      </c>
      <c r="E92" s="21" t="s">
        <v>109</v>
      </c>
      <c r="F92" s="21">
        <v>18</v>
      </c>
      <c r="G92" s="21" t="s">
        <v>110</v>
      </c>
      <c r="H92" s="21">
        <f>VLOOKUP($L92,怪物模板!$A:$N,MATCH(角色!H$1,模板表头,0),0)</f>
        <v>3</v>
      </c>
      <c r="I92" s="28" t="str">
        <f>VLOOKUP($L92,怪物模板!$A:$N,MATCH(角色!I$1,模板表头,0),0)</f>
        <v>phy</v>
      </c>
      <c r="J92" s="22"/>
      <c r="K92" s="21"/>
      <c r="L92" s="21" t="s">
        <v>204</v>
      </c>
      <c r="M92" s="28" t="str">
        <f>VLOOKUP($L92,怪物模板!$A:$N,MATCH(角色!M$1,模板表头,0),0)</f>
        <v>骷髅射手</v>
      </c>
      <c r="N92" s="28" t="str">
        <f>VLOOKUP($L92,怪物模板!$A:$N,MATCH(角色!N$1,模板表头,0),0)</f>
        <v>统一模板</v>
      </c>
      <c r="O92" s="21" t="str">
        <f>VLOOKUP($L92,怪物模板!$A:$N,MATCH(角色!O$1,模板表头,0),0)</f>
        <v>male</v>
      </c>
      <c r="P92" s="21">
        <v>1</v>
      </c>
      <c r="Q92" s="21">
        <v>1</v>
      </c>
      <c r="R92" s="21">
        <v>1</v>
      </c>
      <c r="S92" s="28" t="str">
        <f>VLOOKUP($L92,怪物模板!$A:$N,MATCH(角色!S$1,模板表头,0),0)</f>
        <v>horde</v>
      </c>
      <c r="T92" s="21" t="s">
        <v>199</v>
      </c>
      <c r="U92" s="21"/>
      <c r="V92" s="21"/>
      <c r="W92" s="21"/>
      <c r="X92" s="21"/>
      <c r="Y92" s="21"/>
      <c r="Z92" s="21"/>
      <c r="AA92" s="21"/>
      <c r="AB92" s="21">
        <v>4</v>
      </c>
      <c r="AC92" s="21">
        <v>6</v>
      </c>
      <c r="AD92" s="21"/>
      <c r="AE92" s="21">
        <f t="shared" si="21"/>
        <v>10</v>
      </c>
      <c r="AF92" s="21">
        <f t="shared" si="22"/>
        <v>25</v>
      </c>
      <c r="AG92" s="28" t="str">
        <f>VLOOKUP($L92,怪物模板!$A:$N,MATCH(角色!AG$1,模板表头,0),0)</f>
        <v>misc.5skills</v>
      </c>
      <c r="AH92" s="28">
        <f>VLOOKUP($L92,怪物模板!$A:$N,MATCH(角色!AH$1,模板表头,0),0)</f>
        <v>11690101</v>
      </c>
      <c r="AI92" s="28">
        <f>VLOOKUP($L92,怪物模板!$A:$N,MATCH(角色!AI$1,模板表头,0),0)</f>
        <v>11690102</v>
      </c>
      <c r="AJ92" s="28" t="str">
        <f>VLOOKUP($L92,怪物模板!$A:$N,MATCH(角色!AJ$1,模板表头,0),0)</f>
        <v/>
      </c>
      <c r="AK92" s="28" t="str">
        <f>VLOOKUP($L92,怪物模板!$A:$N,MATCH(角色!AK$1,模板表头,0),0)</f>
        <v/>
      </c>
      <c r="AL92" s="28" t="str">
        <f>IF(VLOOKUP($L92,[1]怪物模板!$A:$N,MATCH([1]角色!AL$1,模板表头,0),0)=0,"",VLOOKUP($L92,[1]怪物模板!$A:$N,MATCH([1]角色!AL$1,模板表头,0),0))</f>
        <v/>
      </c>
      <c r="AM92" s="28" t="str">
        <f>VLOOKUP($L92,怪物模板!$A:$N,MATCH(角色!AM$1,模板表头,0),0)</f>
        <v>skeleton_archer_npc</v>
      </c>
      <c r="AN92" s="21">
        <v>1</v>
      </c>
      <c r="AO92" s="21">
        <v>1</v>
      </c>
      <c r="AP92" s="21"/>
      <c r="AQ92" s="21"/>
      <c r="AR92" s="21"/>
      <c r="AS92" s="21"/>
      <c r="AT92" s="21"/>
      <c r="AU92" s="21">
        <v>230051</v>
      </c>
      <c r="AV92" s="21"/>
      <c r="AW92" s="21"/>
      <c r="AX92" s="21"/>
      <c r="AY92" s="21"/>
      <c r="AZ92" s="21"/>
      <c r="BA92" s="21"/>
      <c r="BB92" s="22"/>
      <c r="BC92" s="22"/>
      <c r="BD92" s="22"/>
      <c r="BE92" s="22"/>
      <c r="BF92" s="22"/>
      <c r="BG92" s="22"/>
      <c r="BH92" s="22"/>
      <c r="BI92" s="22">
        <f t="shared" si="23"/>
        <v>10000</v>
      </c>
      <c r="BJ92" s="22">
        <f t="shared" si="24"/>
        <v>4000</v>
      </c>
      <c r="BK92" s="22">
        <f t="shared" si="24"/>
        <v>4000</v>
      </c>
      <c r="BL92" s="21"/>
      <c r="BM92" s="21"/>
      <c r="BN92" s="21"/>
      <c r="BO92" s="21"/>
      <c r="BP92" s="21"/>
      <c r="BQ92" s="21"/>
      <c r="BR92" s="21"/>
      <c r="BS92" s="21"/>
      <c r="BT92" s="21"/>
      <c r="BU92" s="23" t="s">
        <v>200</v>
      </c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 t="s">
        <v>200</v>
      </c>
      <c r="CH92" s="21" t="s">
        <v>200</v>
      </c>
      <c r="CI92" s="21" t="s">
        <v>200</v>
      </c>
      <c r="CJ92" s="21" t="s">
        <v>200</v>
      </c>
      <c r="CK92" s="21" t="s">
        <v>200</v>
      </c>
      <c r="CL92" s="21" t="s">
        <v>200</v>
      </c>
      <c r="CM92" s="21" t="s">
        <v>200</v>
      </c>
      <c r="CN92" s="21" t="s">
        <v>200</v>
      </c>
      <c r="CO92" s="21" t="s">
        <v>200</v>
      </c>
    </row>
    <row r="93" spans="1:93" s="5" customFormat="1" ht="16.5" customHeight="1" x14ac:dyDescent="0.3">
      <c r="A93" s="21">
        <v>31040091</v>
      </c>
      <c r="B93" s="21" t="s">
        <v>93</v>
      </c>
      <c r="C93" s="21"/>
      <c r="D93" s="21">
        <f t="shared" si="26"/>
        <v>19</v>
      </c>
      <c r="E93" s="21" t="s">
        <v>109</v>
      </c>
      <c r="F93" s="21">
        <v>19</v>
      </c>
      <c r="G93" s="21" t="s">
        <v>111</v>
      </c>
      <c r="H93" s="21">
        <f>VLOOKUP($L93,怪物模板!$A:$N,MATCH(角色!H$1,模板表头,0),0)</f>
        <v>2</v>
      </c>
      <c r="I93" s="28" t="str">
        <f>VLOOKUP($L93,怪物模板!$A:$N,MATCH(角色!I$1,模板表头,0),0)</f>
        <v>phy</v>
      </c>
      <c r="J93" s="22"/>
      <c r="K93" s="21"/>
      <c r="L93" s="21" t="s">
        <v>93</v>
      </c>
      <c r="M93" s="28" t="str">
        <f>VLOOKUP($L93,怪物模板!$A:$N,MATCH(角色!M$1,模板表头,0),0)</f>
        <v>狂战士</v>
      </c>
      <c r="N93" s="28" t="str">
        <f>VLOOKUP($L93,怪物模板!$A:$N,MATCH(角色!N$1,模板表头,0),0)</f>
        <v>同英雄技能</v>
      </c>
      <c r="O93" s="21" t="str">
        <f>VLOOKUP($L93,怪物模板!$A:$N,MATCH(角色!O$1,模板表头,0),0)</f>
        <v>male</v>
      </c>
      <c r="P93" s="22">
        <v>5</v>
      </c>
      <c r="Q93" s="21">
        <v>3</v>
      </c>
      <c r="R93" s="21">
        <f>VLOOKUP(P93,辅助表!$A$2:$B$10,2,FALSE)</f>
        <v>3</v>
      </c>
      <c r="S93" s="28" t="str">
        <f>VLOOKUP($L93,怪物模板!$A:$N,MATCH(角色!S$1,模板表头,0),0)</f>
        <v>horde</v>
      </c>
      <c r="T93" s="21" t="s">
        <v>85</v>
      </c>
      <c r="U93" s="21"/>
      <c r="V93" s="21"/>
      <c r="W93" s="21"/>
      <c r="X93" s="21"/>
      <c r="Y93" s="21"/>
      <c r="Z93" s="21"/>
      <c r="AA93" s="21"/>
      <c r="AB93" s="21">
        <v>4</v>
      </c>
      <c r="AC93" s="21">
        <v>6</v>
      </c>
      <c r="AD93" s="21"/>
      <c r="AE93" s="21">
        <f t="shared" si="21"/>
        <v>40</v>
      </c>
      <c r="AF93" s="21">
        <f t="shared" si="22"/>
        <v>100</v>
      </c>
      <c r="AG93" s="28" t="str">
        <f>VLOOKUP($L93,怪物模板!$A:$N,MATCH(角色!AG$1,模板表头,0),0)</f>
        <v>misc.5skills_target_is_valid</v>
      </c>
      <c r="AH93" s="28">
        <f>VLOOKUP($L93,怪物模板!$A:$N,MATCH(角色!AH$1,模板表头,0),0)</f>
        <v>11970101</v>
      </c>
      <c r="AI93" s="28">
        <f>VLOOKUP($L93,怪物模板!$A:$N,MATCH(角色!AI$1,模板表头,0),0)</f>
        <v>11970102</v>
      </c>
      <c r="AJ93" s="28" t="str">
        <f>VLOOKUP($L93,怪物模板!$A:$N,MATCH(角色!AJ$1,模板表头,0),0)</f>
        <v/>
      </c>
      <c r="AK93" s="28" t="str">
        <f>VLOOKUP($L93,怪物模板!$A:$N,MATCH(角色!AK$1,模板表头,0),0)</f>
        <v/>
      </c>
      <c r="AL93" s="28" t="str">
        <f>IF(VLOOKUP($L93,[1]怪物模板!$A:$N,MATCH([1]角色!AL$1,模板表头,0),0)=0,"",VLOOKUP($L93,[1]怪物模板!$A:$N,MATCH([1]角色!AL$1,模板表头,0),0))</f>
        <v/>
      </c>
      <c r="AM93" s="28" t="str">
        <f>VLOOKUP($L93,怪物模板!$A:$N,MATCH(角色!AM$1,模板表头,0),0)</f>
        <v>berserk_npc</v>
      </c>
      <c r="AN93" s="21">
        <f t="shared" si="25"/>
        <v>1</v>
      </c>
      <c r="AO93" s="21">
        <v>1</v>
      </c>
      <c r="AP93" s="21"/>
      <c r="AQ93" s="21"/>
      <c r="AR93" s="21"/>
      <c r="AS93" s="21"/>
      <c r="AT93" s="21"/>
      <c r="AU93" s="21">
        <v>230051</v>
      </c>
      <c r="AV93" s="21"/>
      <c r="AW93" s="21"/>
      <c r="AX93" s="21"/>
      <c r="AY93" s="21"/>
      <c r="AZ93" s="21"/>
      <c r="BA93" s="21"/>
      <c r="BB93" s="22"/>
      <c r="BC93" s="22"/>
      <c r="BD93" s="22"/>
      <c r="BE93" s="22"/>
      <c r="BF93" s="22"/>
      <c r="BG93" s="22"/>
      <c r="BH93" s="22"/>
      <c r="BI93" s="22">
        <f t="shared" si="23"/>
        <v>10000</v>
      </c>
      <c r="BJ93" s="22">
        <f t="shared" si="24"/>
        <v>4000</v>
      </c>
      <c r="BK93" s="22">
        <f t="shared" si="24"/>
        <v>4000</v>
      </c>
      <c r="BL93" s="21"/>
      <c r="BM93" s="21"/>
      <c r="BN93" s="21"/>
      <c r="BO93" s="21"/>
      <c r="BP93" s="21"/>
      <c r="BQ93" s="21"/>
      <c r="BR93" s="21"/>
      <c r="BS93" s="21"/>
      <c r="BT93" s="21"/>
      <c r="BU93" s="23" t="str">
        <f t="shared" ref="BU93:BU98" si="28">IF(OR(B93="骷髅战士",B93="骷髅法师"),-0.9,"")</f>
        <v/>
      </c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 t="str">
        <f t="shared" si="17"/>
        <v/>
      </c>
      <c r="CH93" s="21" t="str">
        <f t="shared" si="27"/>
        <v/>
      </c>
      <c r="CI93" s="21" t="str">
        <f t="shared" si="27"/>
        <v/>
      </c>
      <c r="CJ93" s="21" t="str">
        <f t="shared" si="27"/>
        <v/>
      </c>
      <c r="CK93" s="21" t="str">
        <f t="shared" si="27"/>
        <v/>
      </c>
      <c r="CL93" s="21" t="str">
        <f t="shared" si="27"/>
        <v/>
      </c>
      <c r="CM93" s="21" t="str">
        <f t="shared" si="27"/>
        <v/>
      </c>
      <c r="CN93" s="21" t="str">
        <f t="shared" si="27"/>
        <v/>
      </c>
      <c r="CO93" s="21" t="str">
        <f t="shared" si="27"/>
        <v/>
      </c>
    </row>
    <row r="94" spans="1:93" s="5" customFormat="1" ht="16.5" customHeight="1" x14ac:dyDescent="0.3">
      <c r="A94" s="21">
        <v>31040092</v>
      </c>
      <c r="B94" s="21" t="s">
        <v>86</v>
      </c>
      <c r="C94" s="21"/>
      <c r="D94" s="21">
        <f t="shared" si="26"/>
        <v>19</v>
      </c>
      <c r="E94" s="21" t="s">
        <v>109</v>
      </c>
      <c r="F94" s="21">
        <v>19</v>
      </c>
      <c r="G94" s="21" t="s">
        <v>111</v>
      </c>
      <c r="H94" s="21">
        <f>VLOOKUP($L94,怪物模板!$A:$N,MATCH(角色!H$1,模板表头,0),0)</f>
        <v>2</v>
      </c>
      <c r="I94" s="28" t="str">
        <f>VLOOKUP($L94,怪物模板!$A:$N,MATCH(角色!I$1,模板表头,0),0)</f>
        <v>phy</v>
      </c>
      <c r="J94" s="22"/>
      <c r="K94" s="21"/>
      <c r="L94" s="21" t="s">
        <v>86</v>
      </c>
      <c r="M94" s="28" t="str">
        <f>VLOOKUP($L94,怪物模板!$A:$N,MATCH(角色!M$1,模板表头,0),0)</f>
        <v>无对应英雄</v>
      </c>
      <c r="N94" s="28" t="str">
        <f>VLOOKUP($L94,怪物模板!$A:$N,MATCH(角色!N$1,模板表头,0),0)</f>
        <v>新增突袭小招，大招改为引导</v>
      </c>
      <c r="O94" s="21" t="str">
        <f>VLOOKUP($L94,怪物模板!$A:$N,MATCH(角色!O$1,模板表头,0),0)</f>
        <v>male</v>
      </c>
      <c r="P94" s="22">
        <v>3</v>
      </c>
      <c r="Q94" s="21">
        <v>2</v>
      </c>
      <c r="R94" s="21">
        <f>VLOOKUP(P94,辅助表!$A$2:$B$10,2,FALSE)</f>
        <v>2</v>
      </c>
      <c r="S94" s="28" t="str">
        <f>VLOOKUP($L94,怪物模板!$A:$N,MATCH(角色!S$1,模板表头,0),0)</f>
        <v>horde</v>
      </c>
      <c r="T94" s="21" t="s">
        <v>85</v>
      </c>
      <c r="U94" s="21"/>
      <c r="V94" s="21"/>
      <c r="W94" s="21"/>
      <c r="X94" s="21"/>
      <c r="Y94" s="21"/>
      <c r="Z94" s="21"/>
      <c r="AA94" s="21"/>
      <c r="AB94" s="21">
        <v>4</v>
      </c>
      <c r="AC94" s="21">
        <v>6</v>
      </c>
      <c r="AD94" s="21"/>
      <c r="AE94" s="21">
        <f t="shared" si="21"/>
        <v>40</v>
      </c>
      <c r="AF94" s="21">
        <f t="shared" si="22"/>
        <v>100</v>
      </c>
      <c r="AG94" s="28" t="str">
        <f>VLOOKUP($L94,怪物模板!$A:$N,MATCH(角色!AG$1,模板表头,0),0)</f>
        <v>misc.5skills</v>
      </c>
      <c r="AH94" s="28">
        <f>VLOOKUP($L94,怪物模板!$A:$N,MATCH(角色!AH$1,模板表头,0),0)</f>
        <v>11980101</v>
      </c>
      <c r="AI94" s="28">
        <f>VLOOKUP($L94,怪物模板!$A:$N,MATCH(角色!AI$1,模板表头,0),0)</f>
        <v>11999536</v>
      </c>
      <c r="AJ94" s="28">
        <f>VLOOKUP($L94,怪物模板!$A:$N,MATCH(角色!AJ$1,模板表头,0),0)</f>
        <v>11999537</v>
      </c>
      <c r="AK94" s="28" t="str">
        <f>VLOOKUP($L94,怪物模板!$A:$N,MATCH(角色!AK$1,模板表头,0),0)</f>
        <v/>
      </c>
      <c r="AL94" s="28" t="str">
        <f>IF(VLOOKUP($L94,[1]怪物模板!$A:$N,MATCH([1]角色!AL$1,模板表头,0),0)=0,"",VLOOKUP($L94,[1]怪物模板!$A:$N,MATCH([1]角色!AL$1,模板表头,0),0))</f>
        <v/>
      </c>
      <c r="AM94" s="28" t="str">
        <f>VLOOKUP($L94,怪物模板!$A:$N,MATCH(角色!AM$1,模板表头,0),0)</f>
        <v>rogue</v>
      </c>
      <c r="AN94" s="21">
        <f t="shared" si="25"/>
        <v>1</v>
      </c>
      <c r="AO94" s="21">
        <v>1</v>
      </c>
      <c r="AP94" s="21"/>
      <c r="AQ94" s="21"/>
      <c r="AR94" s="21"/>
      <c r="AS94" s="21"/>
      <c r="AT94" s="21"/>
      <c r="AU94" s="21">
        <v>230011</v>
      </c>
      <c r="AV94" s="21"/>
      <c r="AW94" s="21"/>
      <c r="AX94" s="21"/>
      <c r="AY94" s="21"/>
      <c r="AZ94" s="21"/>
      <c r="BA94" s="21"/>
      <c r="BB94" s="22"/>
      <c r="BC94" s="22"/>
      <c r="BD94" s="22"/>
      <c r="BE94" s="22"/>
      <c r="BF94" s="22"/>
      <c r="BG94" s="22"/>
      <c r="BH94" s="22"/>
      <c r="BI94" s="22">
        <f t="shared" si="23"/>
        <v>10000</v>
      </c>
      <c r="BJ94" s="22">
        <f t="shared" si="24"/>
        <v>4000</v>
      </c>
      <c r="BK94" s="22">
        <f t="shared" si="24"/>
        <v>4000</v>
      </c>
      <c r="BL94" s="21"/>
      <c r="BM94" s="21"/>
      <c r="BN94" s="21"/>
      <c r="BO94" s="21"/>
      <c r="BP94" s="21"/>
      <c r="BQ94" s="21"/>
      <c r="BR94" s="21"/>
      <c r="BS94" s="21"/>
      <c r="BT94" s="21"/>
      <c r="BU94" s="23" t="str">
        <f t="shared" si="28"/>
        <v/>
      </c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 t="str">
        <f t="shared" si="17"/>
        <v/>
      </c>
      <c r="CH94" s="21" t="str">
        <f t="shared" si="17"/>
        <v/>
      </c>
      <c r="CI94" s="21" t="str">
        <f t="shared" si="17"/>
        <v/>
      </c>
      <c r="CJ94" s="21" t="str">
        <f t="shared" si="17"/>
        <v/>
      </c>
      <c r="CK94" s="21" t="str">
        <f t="shared" si="17"/>
        <v/>
      </c>
      <c r="CL94" s="21" t="str">
        <f t="shared" si="17"/>
        <v/>
      </c>
      <c r="CM94" s="21" t="str">
        <f t="shared" si="17"/>
        <v/>
      </c>
      <c r="CN94" s="21" t="str">
        <f t="shared" si="17"/>
        <v/>
      </c>
      <c r="CO94" s="21" t="str">
        <f t="shared" si="17"/>
        <v/>
      </c>
    </row>
    <row r="95" spans="1:93" s="5" customFormat="1" ht="16.5" customHeight="1" x14ac:dyDescent="0.3">
      <c r="A95" s="21">
        <v>31040093</v>
      </c>
      <c r="B95" s="21" t="s">
        <v>86</v>
      </c>
      <c r="C95" s="21"/>
      <c r="D95" s="21">
        <f t="shared" si="26"/>
        <v>19</v>
      </c>
      <c r="E95" s="21" t="s">
        <v>109</v>
      </c>
      <c r="F95" s="21">
        <v>19</v>
      </c>
      <c r="G95" s="21" t="s">
        <v>110</v>
      </c>
      <c r="H95" s="21">
        <f>VLOOKUP($L95,怪物模板!$A:$N,MATCH(角色!H$1,模板表头,0),0)</f>
        <v>2</v>
      </c>
      <c r="I95" s="28" t="str">
        <f>VLOOKUP($L95,怪物模板!$A:$N,MATCH(角色!I$1,模板表头,0),0)</f>
        <v>phy</v>
      </c>
      <c r="J95" s="22"/>
      <c r="K95" s="21"/>
      <c r="L95" s="21" t="s">
        <v>86</v>
      </c>
      <c r="M95" s="28" t="str">
        <f>VLOOKUP($L95,怪物模板!$A:$N,MATCH(角色!M$1,模板表头,0),0)</f>
        <v>无对应英雄</v>
      </c>
      <c r="N95" s="28" t="str">
        <f>VLOOKUP($L95,怪物模板!$A:$N,MATCH(角色!N$1,模板表头,0),0)</f>
        <v>新增突袭小招，大招改为引导</v>
      </c>
      <c r="O95" s="21" t="str">
        <f>VLOOKUP($L95,怪物模板!$A:$N,MATCH(角色!O$1,模板表头,0),0)</f>
        <v>male</v>
      </c>
      <c r="P95" s="22">
        <v>3</v>
      </c>
      <c r="Q95" s="21">
        <v>2</v>
      </c>
      <c r="R95" s="21">
        <f>VLOOKUP(P95,辅助表!$A$2:$B$10,2,FALSE)</f>
        <v>2</v>
      </c>
      <c r="S95" s="28" t="str">
        <f>VLOOKUP($L95,怪物模板!$A:$N,MATCH(角色!S$1,模板表头,0),0)</f>
        <v>horde</v>
      </c>
      <c r="T95" s="21" t="s">
        <v>85</v>
      </c>
      <c r="U95" s="21"/>
      <c r="V95" s="21"/>
      <c r="W95" s="21"/>
      <c r="X95" s="21"/>
      <c r="Y95" s="21"/>
      <c r="Z95" s="21"/>
      <c r="AA95" s="21"/>
      <c r="AB95" s="21">
        <v>4</v>
      </c>
      <c r="AC95" s="21">
        <v>6</v>
      </c>
      <c r="AD95" s="21"/>
      <c r="AE95" s="21">
        <f t="shared" si="21"/>
        <v>10</v>
      </c>
      <c r="AF95" s="21">
        <f t="shared" si="22"/>
        <v>25</v>
      </c>
      <c r="AG95" s="28" t="str">
        <f>VLOOKUP($L95,怪物模板!$A:$N,MATCH(角色!AG$1,模板表头,0),0)</f>
        <v>misc.5skills</v>
      </c>
      <c r="AH95" s="28">
        <f>VLOOKUP($L95,怪物模板!$A:$N,MATCH(角色!AH$1,模板表头,0),0)</f>
        <v>11980101</v>
      </c>
      <c r="AI95" s="28">
        <f>VLOOKUP($L95,怪物模板!$A:$N,MATCH(角色!AI$1,模板表头,0),0)</f>
        <v>11999536</v>
      </c>
      <c r="AJ95" s="28">
        <f>VLOOKUP($L95,怪物模板!$A:$N,MATCH(角色!AJ$1,模板表头,0),0)</f>
        <v>11999537</v>
      </c>
      <c r="AK95" s="28" t="str">
        <f>VLOOKUP($L95,怪物模板!$A:$N,MATCH(角色!AK$1,模板表头,0),0)</f>
        <v/>
      </c>
      <c r="AL95" s="28" t="str">
        <f>IF(VLOOKUP($L95,[1]怪物模板!$A:$N,MATCH([1]角色!AL$1,模板表头,0),0)=0,"",VLOOKUP($L95,[1]怪物模板!$A:$N,MATCH([1]角色!AL$1,模板表头,0),0))</f>
        <v/>
      </c>
      <c r="AM95" s="28" t="str">
        <f>VLOOKUP($L95,怪物模板!$A:$N,MATCH(角色!AM$1,模板表头,0),0)</f>
        <v>rogue</v>
      </c>
      <c r="AN95" s="21">
        <f t="shared" si="25"/>
        <v>1</v>
      </c>
      <c r="AO95" s="21">
        <v>1</v>
      </c>
      <c r="AP95" s="21"/>
      <c r="AQ95" s="21"/>
      <c r="AR95" s="21"/>
      <c r="AS95" s="21"/>
      <c r="AT95" s="21"/>
      <c r="AU95" s="21">
        <v>230011</v>
      </c>
      <c r="AV95" s="21"/>
      <c r="AW95" s="21"/>
      <c r="AX95" s="21"/>
      <c r="AY95" s="21"/>
      <c r="AZ95" s="21"/>
      <c r="BA95" s="21"/>
      <c r="BB95" s="22"/>
      <c r="BC95" s="22"/>
      <c r="BD95" s="22"/>
      <c r="BE95" s="22"/>
      <c r="BF95" s="22"/>
      <c r="BG95" s="22"/>
      <c r="BH95" s="22"/>
      <c r="BI95" s="22">
        <f t="shared" si="23"/>
        <v>10000</v>
      </c>
      <c r="BJ95" s="22">
        <f t="shared" si="24"/>
        <v>4000</v>
      </c>
      <c r="BK95" s="22">
        <f t="shared" si="24"/>
        <v>4000</v>
      </c>
      <c r="BL95" s="21"/>
      <c r="BM95" s="21"/>
      <c r="BN95" s="21"/>
      <c r="BO95" s="21"/>
      <c r="BP95" s="21"/>
      <c r="BQ95" s="21"/>
      <c r="BR95" s="21"/>
      <c r="BS95" s="21"/>
      <c r="BT95" s="21"/>
      <c r="BU95" s="23" t="str">
        <f t="shared" si="28"/>
        <v/>
      </c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 t="str">
        <f t="shared" si="17"/>
        <v/>
      </c>
      <c r="CH95" s="21" t="str">
        <f t="shared" si="17"/>
        <v/>
      </c>
      <c r="CI95" s="21" t="str">
        <f t="shared" si="17"/>
        <v/>
      </c>
      <c r="CJ95" s="21" t="str">
        <f t="shared" si="17"/>
        <v/>
      </c>
      <c r="CK95" s="21" t="str">
        <f t="shared" si="17"/>
        <v/>
      </c>
      <c r="CL95" s="21" t="str">
        <f t="shared" si="17"/>
        <v/>
      </c>
      <c r="CM95" s="21" t="str">
        <f t="shared" si="17"/>
        <v/>
      </c>
      <c r="CN95" s="21" t="str">
        <f t="shared" si="17"/>
        <v/>
      </c>
      <c r="CO95" s="21" t="str">
        <f t="shared" si="17"/>
        <v/>
      </c>
    </row>
    <row r="96" spans="1:93" s="5" customFormat="1" x14ac:dyDescent="0.3">
      <c r="A96" s="21">
        <v>31040094</v>
      </c>
      <c r="B96" s="21" t="s">
        <v>96</v>
      </c>
      <c r="C96" s="21"/>
      <c r="D96" s="21">
        <f t="shared" si="26"/>
        <v>19</v>
      </c>
      <c r="E96" s="21" t="s">
        <v>109</v>
      </c>
      <c r="F96" s="21">
        <v>19</v>
      </c>
      <c r="G96" s="21" t="s">
        <v>110</v>
      </c>
      <c r="H96" s="21">
        <f>VLOOKUP($L96,怪物模板!$A:$N,MATCH(角色!H$1,模板表头,0),0)</f>
        <v>3</v>
      </c>
      <c r="I96" s="28" t="str">
        <f>VLOOKUP($L96,怪物模板!$A:$N,MATCH(角色!I$1,模板表头,0),0)</f>
        <v>phy</v>
      </c>
      <c r="J96" s="22"/>
      <c r="K96" s="21"/>
      <c r="L96" s="21" t="s">
        <v>204</v>
      </c>
      <c r="M96" s="28" t="str">
        <f>VLOOKUP($L96,怪物模板!$A:$N,MATCH(角色!M$1,模板表头,0),0)</f>
        <v>骷髅射手</v>
      </c>
      <c r="N96" s="28" t="str">
        <f>VLOOKUP($L96,怪物模板!$A:$N,MATCH(角色!N$1,模板表头,0),0)</f>
        <v>统一模板</v>
      </c>
      <c r="O96" s="21" t="str">
        <f>VLOOKUP($L96,怪物模板!$A:$N,MATCH(角色!O$1,模板表头,0),0)</f>
        <v>male</v>
      </c>
      <c r="P96" s="21">
        <v>1</v>
      </c>
      <c r="Q96" s="21">
        <v>1</v>
      </c>
      <c r="R96" s="21">
        <f>VLOOKUP(P96,辅助表!$A$2:$B$10,2,FALSE)</f>
        <v>1</v>
      </c>
      <c r="S96" s="28" t="str">
        <f>VLOOKUP($L96,怪物模板!$A:$N,MATCH(角色!S$1,模板表头,0),0)</f>
        <v>horde</v>
      </c>
      <c r="T96" s="21" t="s">
        <v>85</v>
      </c>
      <c r="U96" s="21"/>
      <c r="V96" s="21"/>
      <c r="W96" s="21"/>
      <c r="X96" s="21"/>
      <c r="Y96" s="21"/>
      <c r="Z96" s="21"/>
      <c r="AA96" s="21"/>
      <c r="AB96" s="21">
        <v>4</v>
      </c>
      <c r="AC96" s="21">
        <v>6</v>
      </c>
      <c r="AD96" s="21"/>
      <c r="AE96" s="21">
        <f t="shared" si="21"/>
        <v>10</v>
      </c>
      <c r="AF96" s="21">
        <f t="shared" si="22"/>
        <v>25</v>
      </c>
      <c r="AG96" s="28" t="str">
        <f>VLOOKUP($L96,怪物模板!$A:$N,MATCH(角色!AG$1,模板表头,0),0)</f>
        <v>misc.5skills</v>
      </c>
      <c r="AH96" s="28">
        <f>VLOOKUP($L96,怪物模板!$A:$N,MATCH(角色!AH$1,模板表头,0),0)</f>
        <v>11690101</v>
      </c>
      <c r="AI96" s="28">
        <f>VLOOKUP($L96,怪物模板!$A:$N,MATCH(角色!AI$1,模板表头,0),0)</f>
        <v>11690102</v>
      </c>
      <c r="AJ96" s="28" t="str">
        <f>VLOOKUP($L96,怪物模板!$A:$N,MATCH(角色!AJ$1,模板表头,0),0)</f>
        <v/>
      </c>
      <c r="AK96" s="28" t="str">
        <f>VLOOKUP($L96,怪物模板!$A:$N,MATCH(角色!AK$1,模板表头,0),0)</f>
        <v/>
      </c>
      <c r="AL96" s="28" t="str">
        <f>IF(VLOOKUP($L96,[1]怪物模板!$A:$N,MATCH([1]角色!AL$1,模板表头,0),0)=0,"",VLOOKUP($L96,[1]怪物模板!$A:$N,MATCH([1]角色!AL$1,模板表头,0),0))</f>
        <v/>
      </c>
      <c r="AM96" s="28" t="str">
        <f>VLOOKUP($L96,怪物模板!$A:$N,MATCH(角色!AM$1,模板表头,0),0)</f>
        <v>skeleton_archer_npc</v>
      </c>
      <c r="AN96" s="21">
        <f t="shared" si="25"/>
        <v>1</v>
      </c>
      <c r="AO96" s="21">
        <v>1</v>
      </c>
      <c r="AP96" s="21"/>
      <c r="AQ96" s="21"/>
      <c r="AR96" s="21"/>
      <c r="AS96" s="21"/>
      <c r="AT96" s="21"/>
      <c r="AU96" s="21">
        <v>230051</v>
      </c>
      <c r="AV96" s="21"/>
      <c r="AW96" s="21"/>
      <c r="AX96" s="21"/>
      <c r="AY96" s="21"/>
      <c r="AZ96" s="21"/>
      <c r="BA96" s="21"/>
      <c r="BB96" s="22"/>
      <c r="BC96" s="22"/>
      <c r="BD96" s="22"/>
      <c r="BE96" s="22"/>
      <c r="BF96" s="22"/>
      <c r="BG96" s="22"/>
      <c r="BH96" s="22"/>
      <c r="BI96" s="22">
        <f t="shared" si="23"/>
        <v>10000</v>
      </c>
      <c r="BJ96" s="22">
        <f t="shared" si="24"/>
        <v>4000</v>
      </c>
      <c r="BK96" s="22">
        <f t="shared" si="24"/>
        <v>4000</v>
      </c>
      <c r="BL96" s="21"/>
      <c r="BM96" s="21"/>
      <c r="BN96" s="21"/>
      <c r="BO96" s="21"/>
      <c r="BP96" s="21"/>
      <c r="BQ96" s="21"/>
      <c r="BR96" s="21"/>
      <c r="BS96" s="21"/>
      <c r="BT96" s="21"/>
      <c r="BU96" s="23" t="str">
        <f t="shared" si="28"/>
        <v/>
      </c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 t="str">
        <f t="shared" si="17"/>
        <v/>
      </c>
      <c r="CH96" s="21" t="str">
        <f t="shared" si="27"/>
        <v/>
      </c>
      <c r="CI96" s="21" t="str">
        <f t="shared" si="27"/>
        <v/>
      </c>
      <c r="CJ96" s="21" t="str">
        <f t="shared" si="27"/>
        <v/>
      </c>
      <c r="CK96" s="21" t="str">
        <f t="shared" si="27"/>
        <v/>
      </c>
      <c r="CL96" s="21" t="str">
        <f t="shared" si="27"/>
        <v/>
      </c>
      <c r="CM96" s="21" t="str">
        <f t="shared" si="27"/>
        <v/>
      </c>
      <c r="CN96" s="21" t="str">
        <f t="shared" si="27"/>
        <v/>
      </c>
      <c r="CO96" s="21" t="str">
        <f t="shared" si="27"/>
        <v/>
      </c>
    </row>
    <row r="97" spans="1:93" s="5" customFormat="1" x14ac:dyDescent="0.3">
      <c r="A97" s="21">
        <v>31040095</v>
      </c>
      <c r="B97" s="21" t="s">
        <v>96</v>
      </c>
      <c r="C97" s="21"/>
      <c r="D97" s="21">
        <f t="shared" si="26"/>
        <v>19</v>
      </c>
      <c r="E97" s="21" t="s">
        <v>109</v>
      </c>
      <c r="F97" s="21">
        <v>19</v>
      </c>
      <c r="G97" s="21" t="s">
        <v>110</v>
      </c>
      <c r="H97" s="21">
        <f>VLOOKUP($L97,怪物模板!$A:$N,MATCH(角色!H$1,模板表头,0),0)</f>
        <v>3</v>
      </c>
      <c r="I97" s="28" t="str">
        <f>VLOOKUP($L97,怪物模板!$A:$N,MATCH(角色!I$1,模板表头,0),0)</f>
        <v>phy</v>
      </c>
      <c r="J97" s="22"/>
      <c r="K97" s="21"/>
      <c r="L97" s="21" t="s">
        <v>204</v>
      </c>
      <c r="M97" s="28" t="str">
        <f>VLOOKUP($L97,怪物模板!$A:$N,MATCH(角色!M$1,模板表头,0),0)</f>
        <v>骷髅射手</v>
      </c>
      <c r="N97" s="28" t="str">
        <f>VLOOKUP($L97,怪物模板!$A:$N,MATCH(角色!N$1,模板表头,0),0)</f>
        <v>统一模板</v>
      </c>
      <c r="O97" s="21" t="str">
        <f>VLOOKUP($L97,怪物模板!$A:$N,MATCH(角色!O$1,模板表头,0),0)</f>
        <v>male</v>
      </c>
      <c r="P97" s="21">
        <v>1</v>
      </c>
      <c r="Q97" s="21">
        <v>1</v>
      </c>
      <c r="R97" s="21">
        <f>VLOOKUP(P97,辅助表!$A$2:$B$10,2,FALSE)</f>
        <v>1</v>
      </c>
      <c r="S97" s="28" t="str">
        <f>VLOOKUP($L97,怪物模板!$A:$N,MATCH(角色!S$1,模板表头,0),0)</f>
        <v>horde</v>
      </c>
      <c r="T97" s="21" t="s">
        <v>85</v>
      </c>
      <c r="U97" s="21"/>
      <c r="V97" s="21"/>
      <c r="W97" s="21"/>
      <c r="X97" s="21"/>
      <c r="Y97" s="21"/>
      <c r="Z97" s="21"/>
      <c r="AA97" s="21"/>
      <c r="AB97" s="21">
        <v>4</v>
      </c>
      <c r="AC97" s="21">
        <v>6</v>
      </c>
      <c r="AD97" s="21"/>
      <c r="AE97" s="21">
        <f t="shared" si="21"/>
        <v>10</v>
      </c>
      <c r="AF97" s="21">
        <f t="shared" si="22"/>
        <v>25</v>
      </c>
      <c r="AG97" s="28" t="str">
        <f>VLOOKUP($L97,怪物模板!$A:$N,MATCH(角色!AG$1,模板表头,0),0)</f>
        <v>misc.5skills</v>
      </c>
      <c r="AH97" s="28">
        <f>VLOOKUP($L97,怪物模板!$A:$N,MATCH(角色!AH$1,模板表头,0),0)</f>
        <v>11690101</v>
      </c>
      <c r="AI97" s="28">
        <f>VLOOKUP($L97,怪物模板!$A:$N,MATCH(角色!AI$1,模板表头,0),0)</f>
        <v>11690102</v>
      </c>
      <c r="AJ97" s="28" t="str">
        <f>VLOOKUP($L97,怪物模板!$A:$N,MATCH(角色!AJ$1,模板表头,0),0)</f>
        <v/>
      </c>
      <c r="AK97" s="28" t="str">
        <f>VLOOKUP($L97,怪物模板!$A:$N,MATCH(角色!AK$1,模板表头,0),0)</f>
        <v/>
      </c>
      <c r="AL97" s="28" t="str">
        <f>IF(VLOOKUP($L97,[1]怪物模板!$A:$N,MATCH([1]角色!AL$1,模板表头,0),0)=0,"",VLOOKUP($L97,[1]怪物模板!$A:$N,MATCH([1]角色!AL$1,模板表头,0),0))</f>
        <v/>
      </c>
      <c r="AM97" s="28" t="str">
        <f>VLOOKUP($L97,怪物模板!$A:$N,MATCH(角色!AM$1,模板表头,0),0)</f>
        <v>skeleton_archer_npc</v>
      </c>
      <c r="AN97" s="21">
        <f t="shared" si="25"/>
        <v>1</v>
      </c>
      <c r="AO97" s="21">
        <v>1</v>
      </c>
      <c r="AP97" s="21"/>
      <c r="AQ97" s="21"/>
      <c r="AR97" s="21"/>
      <c r="AS97" s="21"/>
      <c r="AT97" s="21"/>
      <c r="AU97" s="21">
        <v>230051</v>
      </c>
      <c r="AV97" s="21"/>
      <c r="AW97" s="21"/>
      <c r="AX97" s="21"/>
      <c r="AY97" s="21"/>
      <c r="AZ97" s="21"/>
      <c r="BA97" s="21"/>
      <c r="BB97" s="22"/>
      <c r="BC97" s="22"/>
      <c r="BD97" s="22"/>
      <c r="BE97" s="22"/>
      <c r="BF97" s="22"/>
      <c r="BG97" s="22"/>
      <c r="BH97" s="22"/>
      <c r="BI97" s="22">
        <f t="shared" si="23"/>
        <v>10000</v>
      </c>
      <c r="BJ97" s="22">
        <f t="shared" si="24"/>
        <v>4000</v>
      </c>
      <c r="BK97" s="22">
        <f t="shared" si="24"/>
        <v>4000</v>
      </c>
      <c r="BL97" s="21"/>
      <c r="BM97" s="21"/>
      <c r="BN97" s="21"/>
      <c r="BO97" s="21"/>
      <c r="BP97" s="21"/>
      <c r="BQ97" s="21"/>
      <c r="BR97" s="21"/>
      <c r="BS97" s="21"/>
      <c r="BT97" s="21"/>
      <c r="BU97" s="23" t="str">
        <f t="shared" si="28"/>
        <v/>
      </c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 t="str">
        <f t="shared" si="17"/>
        <v/>
      </c>
      <c r="CH97" s="21" t="str">
        <f t="shared" si="27"/>
        <v/>
      </c>
      <c r="CI97" s="21" t="str">
        <f t="shared" si="27"/>
        <v/>
      </c>
      <c r="CJ97" s="21" t="str">
        <f t="shared" si="27"/>
        <v/>
      </c>
      <c r="CK97" s="21" t="str">
        <f t="shared" si="27"/>
        <v/>
      </c>
      <c r="CL97" s="21" t="str">
        <f t="shared" si="27"/>
        <v/>
      </c>
      <c r="CM97" s="21" t="str">
        <f t="shared" si="27"/>
        <v/>
      </c>
      <c r="CN97" s="21" t="str">
        <f t="shared" si="27"/>
        <v/>
      </c>
      <c r="CO97" s="21" t="str">
        <f t="shared" si="27"/>
        <v/>
      </c>
    </row>
    <row r="98" spans="1:93" s="34" customFormat="1" ht="16.5" customHeight="1" x14ac:dyDescent="0.3">
      <c r="A98" s="30">
        <v>31040096</v>
      </c>
      <c r="B98" s="30" t="s">
        <v>295</v>
      </c>
      <c r="C98" s="30"/>
      <c r="D98" s="30">
        <f t="shared" si="26"/>
        <v>20</v>
      </c>
      <c r="E98" s="30" t="s">
        <v>109</v>
      </c>
      <c r="F98" s="30">
        <v>20</v>
      </c>
      <c r="G98" s="30" t="s">
        <v>101</v>
      </c>
      <c r="H98" s="21">
        <f>VLOOKUP($L98,怪物模板!$A:$N,MATCH(角色!H$1,模板表头,0),0)</f>
        <v>2</v>
      </c>
      <c r="I98" s="30" t="str">
        <f>VLOOKUP($L98,怪物模板!$A:$N,MATCH(角色!I$1,模板表头,0),0)</f>
        <v>mag</v>
      </c>
      <c r="J98" s="32"/>
      <c r="K98" s="30" t="s">
        <v>301</v>
      </c>
      <c r="L98" s="36" t="s">
        <v>294</v>
      </c>
      <c r="M98" s="30" t="str">
        <f>VLOOKUP($L98,怪物模板!$A:$N,MATCH(角色!M$1,模板表头,0),0)</f>
        <v>嗜血狼人</v>
      </c>
      <c r="N98" s="30" t="str">
        <f>VLOOKUP($L98,怪物模板!$A:$N,MATCH(角色!N$1,模板表头,0),0)</f>
        <v>BOSS4技能版</v>
      </c>
      <c r="O98" s="21" t="str">
        <f>VLOOKUP($L98,怪物模板!$A:$N,MATCH(角色!O$1,模板表头,0),0)</f>
        <v>male</v>
      </c>
      <c r="P98" s="32">
        <v>7</v>
      </c>
      <c r="Q98" s="30">
        <v>3</v>
      </c>
      <c r="R98" s="30">
        <f>VLOOKUP(P98,辅助表!$A$2:$B$10,2,FALSE)</f>
        <v>4</v>
      </c>
      <c r="S98" s="30" t="str">
        <f>VLOOKUP($L98,怪物模板!$A:$N,MATCH(角色!S$1,模板表头,0),0)</f>
        <v>horde</v>
      </c>
      <c r="T98" s="30" t="s">
        <v>89</v>
      </c>
      <c r="U98" s="30"/>
      <c r="V98" s="30"/>
      <c r="W98" s="30"/>
      <c r="X98" s="30"/>
      <c r="Y98" s="30"/>
      <c r="Z98" s="30"/>
      <c r="AA98" s="30"/>
      <c r="AB98" s="30">
        <v>4</v>
      </c>
      <c r="AC98" s="30">
        <v>6</v>
      </c>
      <c r="AD98" s="30"/>
      <c r="AE98" s="30">
        <f t="shared" si="21"/>
        <v>100</v>
      </c>
      <c r="AF98" s="30">
        <f t="shared" si="22"/>
        <v>250</v>
      </c>
      <c r="AG98" s="30" t="str">
        <f>VLOOKUP($L98,怪物模板!$A:$N,MATCH(角色!AG$1,模板表头,0),0)</f>
        <v>melee.greymane</v>
      </c>
      <c r="AH98" s="30">
        <f>VLOOKUP($L98,怪物模板!$A:$N,MATCH(角色!AH$1,模板表头,0),0)</f>
        <v>11960501</v>
      </c>
      <c r="AI98" s="30">
        <f>VLOOKUP($L98,怪物模板!$A:$N,MATCH(角色!AI$1,模板表头,0),0)</f>
        <v>11960502</v>
      </c>
      <c r="AJ98" s="30">
        <f>VLOOKUP($L98,怪物模板!$A:$N,MATCH(角色!AJ$1,模板表头,0),0)</f>
        <v>11960503</v>
      </c>
      <c r="AK98" s="30">
        <f>VLOOKUP($L98,怪物模板!$A:$N,MATCH(角色!AK$1,模板表头,0),0)</f>
        <v>11960504</v>
      </c>
      <c r="AL98" s="28" t="str">
        <f>IF(VLOOKUP($L98,[1]怪物模板!$A:$N,MATCH([1]角色!AL$1,模板表头,0),0)=0,"",VLOOKUP($L98,[1]怪物模板!$A:$N,MATCH([1]角色!AL$1,模板表头,0),0))</f>
        <v/>
      </c>
      <c r="AM98" s="30" t="str">
        <f>VLOOKUP($L98,怪物模板!$A:$N,MATCH(角色!AM$1,模板表头,0),0)</f>
        <v>greymane_boss</v>
      </c>
      <c r="AN98" s="30">
        <v>1.5</v>
      </c>
      <c r="AO98" s="30">
        <v>1</v>
      </c>
      <c r="AP98" s="30"/>
      <c r="AQ98" s="30"/>
      <c r="AR98" s="30"/>
      <c r="AS98" s="30"/>
      <c r="AT98" s="30"/>
      <c r="AU98" s="30">
        <v>230041</v>
      </c>
      <c r="AV98" s="30">
        <v>230252</v>
      </c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2">
        <v>-4000</v>
      </c>
      <c r="BJ98" s="32">
        <f t="shared" si="24"/>
        <v>0</v>
      </c>
      <c r="BK98" s="32">
        <f t="shared" si="24"/>
        <v>0</v>
      </c>
      <c r="BL98" s="30"/>
      <c r="BM98" s="30"/>
      <c r="BN98" s="30"/>
      <c r="BO98" s="30"/>
      <c r="BP98" s="30"/>
      <c r="BQ98" s="30"/>
      <c r="BR98" s="30"/>
      <c r="BS98" s="30"/>
      <c r="BT98" s="30"/>
      <c r="BU98" s="33" t="str">
        <f t="shared" si="28"/>
        <v/>
      </c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>
        <f t="shared" si="17"/>
        <v>5000</v>
      </c>
      <c r="CH98" s="30">
        <f t="shared" si="27"/>
        <v>5000</v>
      </c>
      <c r="CI98" s="30">
        <f t="shared" si="27"/>
        <v>5000</v>
      </c>
      <c r="CJ98" s="30">
        <f t="shared" si="27"/>
        <v>5000</v>
      </c>
      <c r="CK98" s="30">
        <f t="shared" si="27"/>
        <v>5000</v>
      </c>
      <c r="CL98" s="30">
        <f t="shared" si="27"/>
        <v>5000</v>
      </c>
      <c r="CM98" s="30">
        <f t="shared" si="27"/>
        <v>5000</v>
      </c>
      <c r="CN98" s="30">
        <f t="shared" si="27"/>
        <v>5000</v>
      </c>
      <c r="CO98" s="30">
        <f t="shared" si="27"/>
        <v>5000</v>
      </c>
    </row>
    <row r="99" spans="1:93" s="35" customFormat="1" ht="16.5" customHeight="1" x14ac:dyDescent="0.3">
      <c r="A99" s="30">
        <v>31040097</v>
      </c>
      <c r="B99" s="30" t="s">
        <v>309</v>
      </c>
      <c r="C99" s="30" t="s">
        <v>254</v>
      </c>
      <c r="D99" s="30">
        <f t="shared" si="26"/>
        <v>20</v>
      </c>
      <c r="E99" s="30" t="s">
        <v>109</v>
      </c>
      <c r="F99" s="30">
        <v>20</v>
      </c>
      <c r="G99" s="30" t="s">
        <v>101</v>
      </c>
      <c r="H99" s="21">
        <f>VLOOKUP($L99,怪物模板!$A:$N,MATCH(角色!H$1,模板表头,0),0)</f>
        <v>3</v>
      </c>
      <c r="I99" s="30" t="str">
        <f>VLOOKUP($L99,怪物模板!$A:$N,MATCH(角色!I$1,模板表头,0),0)</f>
        <v>mag</v>
      </c>
      <c r="J99" s="32"/>
      <c r="K99" s="30" t="s">
        <v>301</v>
      </c>
      <c r="L99" s="36" t="s">
        <v>311</v>
      </c>
      <c r="M99" s="30" t="str">
        <f>VLOOKUP($L99,怪物模板!$A:$N,MATCH(角色!M$1,模板表头,0),0)</f>
        <v>蛇头女妖</v>
      </c>
      <c r="N99" s="30" t="str">
        <f>VLOOKUP($L99,怪物模板!$A:$N,MATCH(角色!N$1,模板表头,0),0)</f>
        <v>BOSS特别4技能版，带禁锢技能，龙卷风必定击飞</v>
      </c>
      <c r="O99" s="21" t="str">
        <f>VLOOKUP($L99,怪物模板!$A:$N,MATCH(角色!O$1,模板表头,0),0)</f>
        <v>female</v>
      </c>
      <c r="P99" s="32">
        <v>5</v>
      </c>
      <c r="Q99" s="30">
        <v>3</v>
      </c>
      <c r="R99" s="30">
        <v>3</v>
      </c>
      <c r="S99" s="30" t="str">
        <f>VLOOKUP($L99,怪物模板!$A:$N,MATCH(角色!S$1,模板表头,0),0)</f>
        <v>chaos</v>
      </c>
      <c r="T99" s="30" t="s">
        <v>199</v>
      </c>
      <c r="U99" s="30"/>
      <c r="V99" s="30"/>
      <c r="W99" s="30"/>
      <c r="X99" s="30"/>
      <c r="Y99" s="30"/>
      <c r="Z99" s="30"/>
      <c r="AA99" s="30"/>
      <c r="AB99" s="30">
        <v>4</v>
      </c>
      <c r="AC99" s="30">
        <v>6</v>
      </c>
      <c r="AD99" s="30"/>
      <c r="AE99" s="30">
        <f t="shared" si="21"/>
        <v>100</v>
      </c>
      <c r="AF99" s="30">
        <f t="shared" si="22"/>
        <v>250</v>
      </c>
      <c r="AG99" s="30" t="str">
        <f>VLOOKUP($L99,怪物模板!$A:$N,MATCH(角色!AG$1,模板表头,0),0)</f>
        <v>misc.5skills</v>
      </c>
      <c r="AH99" s="30">
        <f>VLOOKUP($L99,怪物模板!$A:$N,MATCH(角色!AH$1,模板表头,0),0)</f>
        <v>11660101</v>
      </c>
      <c r="AI99" s="30">
        <f>VLOOKUP($L99,怪物模板!$A:$N,MATCH(角色!AI$1,模板表头,0),0)</f>
        <v>11999524</v>
      </c>
      <c r="AJ99" s="30">
        <f>VLOOKUP($L99,怪物模板!$A:$N,MATCH(角色!AJ$1,模板表头,0),0)</f>
        <v>11660103</v>
      </c>
      <c r="AK99" s="30">
        <f>VLOOKUP($L99,怪物模板!$A:$N,MATCH(角色!AK$1,模板表头,0),0)</f>
        <v>11999529</v>
      </c>
      <c r="AL99" s="28">
        <f>IF(VLOOKUP($L99,[1]怪物模板!$A:$N,MATCH([1]角色!AL$1,模板表头,0),0)=0,"",VLOOKUP($L99,[1]怪物模板!$A:$N,MATCH([1]角色!AL$1,模板表头,0),0))</f>
        <v>11999525</v>
      </c>
      <c r="AM99" s="30" t="str">
        <f>VLOOKUP($L99,怪物模板!$A:$N,MATCH(角色!AM$1,模板表头,0),0)</f>
        <v>vashj_boss</v>
      </c>
      <c r="AN99" s="30">
        <v>1.5</v>
      </c>
      <c r="AO99" s="30">
        <v>1</v>
      </c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2"/>
      <c r="BC99" s="32"/>
      <c r="BD99" s="32"/>
      <c r="BE99" s="32"/>
      <c r="BF99" s="32"/>
      <c r="BG99" s="32"/>
      <c r="BH99" s="32"/>
      <c r="BI99" s="32">
        <v>-4000</v>
      </c>
      <c r="BJ99" s="32">
        <f t="shared" si="24"/>
        <v>0</v>
      </c>
      <c r="BK99" s="32">
        <f t="shared" si="24"/>
        <v>0</v>
      </c>
      <c r="BL99" s="30"/>
      <c r="BM99" s="30"/>
      <c r="BN99" s="30"/>
      <c r="BO99" s="30"/>
      <c r="BP99" s="30"/>
      <c r="BQ99" s="30"/>
      <c r="BR99" s="30"/>
      <c r="BS99" s="30"/>
      <c r="BT99" s="30"/>
      <c r="BU99" s="33" t="s">
        <v>200</v>
      </c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 t="s">
        <v>200</v>
      </c>
      <c r="CH99" s="30" t="s">
        <v>200</v>
      </c>
      <c r="CI99" s="30" t="s">
        <v>200</v>
      </c>
      <c r="CJ99" s="30" t="s">
        <v>200</v>
      </c>
      <c r="CK99" s="30" t="s">
        <v>200</v>
      </c>
      <c r="CL99" s="30" t="s">
        <v>200</v>
      </c>
      <c r="CM99" s="30" t="s">
        <v>200</v>
      </c>
      <c r="CN99" s="30" t="s">
        <v>200</v>
      </c>
      <c r="CO99" s="30" t="s">
        <v>200</v>
      </c>
    </row>
    <row r="100" spans="1:93" s="3" customFormat="1" ht="16.5" customHeight="1" x14ac:dyDescent="0.3">
      <c r="A100" s="21">
        <v>31040098</v>
      </c>
      <c r="B100" s="21" t="s">
        <v>97</v>
      </c>
      <c r="C100" s="21" t="s">
        <v>254</v>
      </c>
      <c r="D100" s="21">
        <f t="shared" si="26"/>
        <v>20</v>
      </c>
      <c r="E100" s="21" t="s">
        <v>109</v>
      </c>
      <c r="F100" s="21">
        <v>20</v>
      </c>
      <c r="G100" s="21" t="s">
        <v>110</v>
      </c>
      <c r="H100" s="21">
        <f>VLOOKUP($L100,怪物模板!$A:$N,MATCH(角色!H$1,模板表头,0),0)</f>
        <v>2</v>
      </c>
      <c r="I100" s="28" t="str">
        <f>VLOOKUP($L100,怪物模板!$A:$N,MATCH(角色!I$1,模板表头,0),0)</f>
        <v>phy</v>
      </c>
      <c r="J100" s="22"/>
      <c r="K100" s="21"/>
      <c r="L100" s="21" t="s">
        <v>97</v>
      </c>
      <c r="M100" s="28" t="str">
        <f>VLOOKUP($L100,怪物模板!$A:$N,MATCH(角色!M$1,模板表头,0),0)</f>
        <v>无对应英雄</v>
      </c>
      <c r="N100" s="28" t="str">
        <f>VLOOKUP($L100,怪物模板!$A:$N,MATCH(角色!N$1,模板表头,0),0)</f>
        <v>统一模板</v>
      </c>
      <c r="O100" s="21" t="str">
        <f>VLOOKUP($L100,怪物模板!$A:$N,MATCH(角色!O$1,模板表头,0),0)</f>
        <v>male</v>
      </c>
      <c r="P100" s="22">
        <v>5</v>
      </c>
      <c r="Q100" s="21">
        <v>3</v>
      </c>
      <c r="R100" s="21">
        <v>3</v>
      </c>
      <c r="S100" s="28" t="str">
        <f>VLOOKUP($L100,怪物模板!$A:$N,MATCH(角色!S$1,模板表头,0),0)</f>
        <v>chaos</v>
      </c>
      <c r="T100" s="21" t="s">
        <v>199</v>
      </c>
      <c r="U100" s="21"/>
      <c r="V100" s="21"/>
      <c r="W100" s="21"/>
      <c r="X100" s="21"/>
      <c r="Y100" s="21"/>
      <c r="Z100" s="21"/>
      <c r="AA100" s="21"/>
      <c r="AB100" s="21">
        <v>4</v>
      </c>
      <c r="AC100" s="21">
        <v>6</v>
      </c>
      <c r="AD100" s="21"/>
      <c r="AE100" s="21">
        <f t="shared" si="21"/>
        <v>10</v>
      </c>
      <c r="AF100" s="21">
        <f t="shared" si="22"/>
        <v>25</v>
      </c>
      <c r="AG100" s="28" t="str">
        <f>VLOOKUP($L100,怪物模板!$A:$N,MATCH(角色!AG$1,模板表头,0),0)</f>
        <v>misc.5skills</v>
      </c>
      <c r="AH100" s="28">
        <f>VLOOKUP($L100,怪物模板!$A:$N,MATCH(角色!AH$1,模板表头,0),0)</f>
        <v>11980601</v>
      </c>
      <c r="AI100" s="28">
        <f>VLOOKUP($L100,怪物模板!$A:$N,MATCH(角色!AI$1,模板表头,0),0)</f>
        <v>11999526</v>
      </c>
      <c r="AJ100" s="28" t="str">
        <f>VLOOKUP($L100,怪物模板!$A:$N,MATCH(角色!AJ$1,模板表头,0),0)</f>
        <v/>
      </c>
      <c r="AK100" s="28" t="str">
        <f>VLOOKUP($L100,怪物模板!$A:$N,MATCH(角色!AK$1,模板表头,0),0)</f>
        <v/>
      </c>
      <c r="AL100" s="28" t="str">
        <f>IF(VLOOKUP($L100,[1]怪物模板!$A:$N,MATCH([1]角色!AL$1,模板表头,0),0)=0,"",VLOOKUP($L100,[1]怪物模板!$A:$N,MATCH([1]角色!AL$1,模板表头,0),0))</f>
        <v/>
      </c>
      <c r="AM100" s="28" t="str">
        <f>VLOOKUP($L100,怪物模板!$A:$N,MATCH(角色!AM$1,模板表头,0),0)</f>
        <v>scarlet_crusade_boss</v>
      </c>
      <c r="AN100" s="21">
        <v>1</v>
      </c>
      <c r="AO100" s="21">
        <v>1</v>
      </c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2"/>
      <c r="BC100" s="22"/>
      <c r="BD100" s="22"/>
      <c r="BE100" s="22"/>
      <c r="BF100" s="22"/>
      <c r="BG100" s="22"/>
      <c r="BH100" s="22"/>
      <c r="BI100" s="22">
        <f t="shared" si="23"/>
        <v>10000</v>
      </c>
      <c r="BJ100" s="22">
        <f t="shared" si="24"/>
        <v>4000</v>
      </c>
      <c r="BK100" s="22">
        <f t="shared" si="24"/>
        <v>4000</v>
      </c>
      <c r="BL100" s="21"/>
      <c r="BM100" s="21"/>
      <c r="BN100" s="21"/>
      <c r="BO100" s="21"/>
      <c r="BP100" s="21"/>
      <c r="BQ100" s="21"/>
      <c r="BR100" s="21"/>
      <c r="BS100" s="21"/>
      <c r="BT100" s="21"/>
      <c r="BU100" s="23" t="s">
        <v>200</v>
      </c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 t="s">
        <v>200</v>
      </c>
      <c r="CH100" s="21" t="s">
        <v>200</v>
      </c>
      <c r="CI100" s="21" t="s">
        <v>200</v>
      </c>
      <c r="CJ100" s="21" t="s">
        <v>200</v>
      </c>
      <c r="CK100" s="21" t="s">
        <v>200</v>
      </c>
      <c r="CL100" s="21" t="s">
        <v>200</v>
      </c>
      <c r="CM100" s="21" t="s">
        <v>200</v>
      </c>
      <c r="CN100" s="21" t="s">
        <v>200</v>
      </c>
      <c r="CO100" s="21" t="s">
        <v>200</v>
      </c>
    </row>
    <row r="101" spans="1:93" ht="16.5" customHeight="1" x14ac:dyDescent="0.3">
      <c r="A101" s="21">
        <v>31040099</v>
      </c>
      <c r="B101" s="21" t="s">
        <v>251</v>
      </c>
      <c r="C101" s="21"/>
      <c r="D101" s="21">
        <f t="shared" si="26"/>
        <v>20</v>
      </c>
      <c r="E101" s="21" t="s">
        <v>109</v>
      </c>
      <c r="F101" s="21">
        <v>20</v>
      </c>
      <c r="G101" s="21" t="s">
        <v>111</v>
      </c>
      <c r="H101" s="21">
        <f>VLOOKUP($L101,怪物模板!$A:$N,MATCH(角色!H$1,模板表头,0),0)</f>
        <v>4</v>
      </c>
      <c r="I101" s="28" t="str">
        <f>VLOOKUP($L101,怪物模板!$A:$N,MATCH(角色!I$1,模板表头,0),0)</f>
        <v>mag</v>
      </c>
      <c r="J101" s="22"/>
      <c r="K101" s="21"/>
      <c r="L101" s="21" t="s">
        <v>282</v>
      </c>
      <c r="M101" s="28" t="str">
        <f>VLOOKUP($L101,怪物模板!$A:$N,MATCH(角色!M$1,模板表头,0),0)</f>
        <v>先知圣者</v>
      </c>
      <c r="N101" s="28" t="str">
        <f>VLOOKUP($L101,怪物模板!$A:$N,MATCH(角色!N$1,模板表头,0),0)</f>
        <v>BOSS特别4技能版</v>
      </c>
      <c r="O101" s="21" t="str">
        <f>VLOOKUP($L101,怪物模板!$A:$N,MATCH(角色!O$1,模板表头,0),0)</f>
        <v>male</v>
      </c>
      <c r="P101" s="22">
        <v>6</v>
      </c>
      <c r="Q101" s="21">
        <v>3</v>
      </c>
      <c r="R101" s="21">
        <v>4</v>
      </c>
      <c r="S101" s="28" t="str">
        <f>VLOOKUP($L101,怪物模板!$A:$N,MATCH(角色!S$1,模板表头,0),0)</f>
        <v>alliance</v>
      </c>
      <c r="T101" s="21" t="s">
        <v>199</v>
      </c>
      <c r="U101" s="21"/>
      <c r="V101" s="21"/>
      <c r="W101" s="21"/>
      <c r="X101" s="21"/>
      <c r="Y101" s="21"/>
      <c r="Z101" s="21"/>
      <c r="AA101" s="21"/>
      <c r="AB101" s="21">
        <v>4</v>
      </c>
      <c r="AC101" s="21">
        <v>6</v>
      </c>
      <c r="AD101" s="21"/>
      <c r="AE101" s="21">
        <f t="shared" si="21"/>
        <v>40</v>
      </c>
      <c r="AF101" s="21">
        <f t="shared" si="22"/>
        <v>100</v>
      </c>
      <c r="AG101" s="28" t="str">
        <f>VLOOKUP($L101,怪物模板!$A:$N,MATCH(角色!AG$1,模板表头,0),0)</f>
        <v>healer.velen</v>
      </c>
      <c r="AH101" s="28">
        <f>VLOOKUP($L101,怪物模板!$A:$N,MATCH(角色!AH$1,模板表头,0),0)</f>
        <v>11670201</v>
      </c>
      <c r="AI101" s="28">
        <f>VLOOKUP($L101,怪物模板!$A:$N,MATCH(角色!AI$1,模板表头,0),0)</f>
        <v>11670202</v>
      </c>
      <c r="AJ101" s="28">
        <f>VLOOKUP($L101,怪物模板!$A:$N,MATCH(角色!AJ$1,模板表头,0),0)</f>
        <v>11999510</v>
      </c>
      <c r="AK101" s="28">
        <f>VLOOKUP($L101,怪物模板!$A:$N,MATCH(角色!AK$1,模板表头,0),0)</f>
        <v>11670203</v>
      </c>
      <c r="AL101" s="28" t="str">
        <f>IF(VLOOKUP($L101,[1]怪物模板!$A:$N,MATCH([1]角色!AL$1,模板表头,0),0)=0,"",VLOOKUP($L101,[1]怪物模板!$A:$N,MATCH([1]角色!AL$1,模板表头,0),0))</f>
        <v/>
      </c>
      <c r="AM101" s="28" t="str">
        <f>VLOOKUP($L101,怪物模板!$A:$N,MATCH(角色!AM$1,模板表头,0),0)</f>
        <v>velen_boss</v>
      </c>
      <c r="AN101" s="21">
        <v>1</v>
      </c>
      <c r="AO101" s="21">
        <v>1</v>
      </c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2"/>
      <c r="BC101" s="22"/>
      <c r="BD101" s="22"/>
      <c r="BE101" s="22"/>
      <c r="BF101" s="22"/>
      <c r="BG101" s="22"/>
      <c r="BH101" s="22"/>
      <c r="BI101" s="22">
        <f t="shared" si="23"/>
        <v>10000</v>
      </c>
      <c r="BJ101" s="22">
        <f t="shared" si="24"/>
        <v>4000</v>
      </c>
      <c r="BK101" s="22">
        <f t="shared" si="24"/>
        <v>4000</v>
      </c>
      <c r="BL101" s="21"/>
      <c r="BM101" s="21"/>
      <c r="BN101" s="21"/>
      <c r="BO101" s="21"/>
      <c r="BP101" s="21"/>
      <c r="BQ101" s="21"/>
      <c r="BR101" s="21"/>
      <c r="BS101" s="21"/>
      <c r="BT101" s="21"/>
      <c r="BU101" s="23" t="s">
        <v>200</v>
      </c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 t="s">
        <v>200</v>
      </c>
      <c r="CH101" s="21" t="s">
        <v>200</v>
      </c>
      <c r="CI101" s="21" t="s">
        <v>200</v>
      </c>
      <c r="CJ101" s="21" t="s">
        <v>200</v>
      </c>
      <c r="CK101" s="21" t="s">
        <v>200</v>
      </c>
      <c r="CL101" s="21" t="s">
        <v>200</v>
      </c>
      <c r="CM101" s="21" t="s">
        <v>200</v>
      </c>
      <c r="CN101" s="21" t="s">
        <v>200</v>
      </c>
      <c r="CO101" s="21" t="s">
        <v>200</v>
      </c>
    </row>
    <row r="102" spans="1:93" ht="16.5" customHeight="1" x14ac:dyDescent="0.3">
      <c r="A102" s="21">
        <v>31040100</v>
      </c>
      <c r="B102" s="21" t="s">
        <v>204</v>
      </c>
      <c r="C102" s="21"/>
      <c r="D102" s="21">
        <f t="shared" si="26"/>
        <v>20</v>
      </c>
      <c r="E102" s="21" t="s">
        <v>109</v>
      </c>
      <c r="F102" s="21">
        <v>20</v>
      </c>
      <c r="G102" s="21" t="s">
        <v>110</v>
      </c>
      <c r="H102" s="21">
        <f>VLOOKUP($L102,怪物模板!$A:$N,MATCH(角色!H$1,模板表头,0),0)</f>
        <v>3</v>
      </c>
      <c r="I102" s="28" t="str">
        <f>VLOOKUP($L102,怪物模板!$A:$N,MATCH(角色!I$1,模板表头,0),0)</f>
        <v>phy</v>
      </c>
      <c r="J102" s="22"/>
      <c r="K102" s="21"/>
      <c r="L102" s="21" t="s">
        <v>204</v>
      </c>
      <c r="M102" s="28" t="str">
        <f>VLOOKUP($L102,怪物模板!$A:$N,MATCH(角色!M$1,模板表头,0),0)</f>
        <v>骷髅射手</v>
      </c>
      <c r="N102" s="28" t="str">
        <f>VLOOKUP($L102,怪物模板!$A:$N,MATCH(角色!N$1,模板表头,0),0)</f>
        <v>统一模板</v>
      </c>
      <c r="O102" s="21" t="str">
        <f>VLOOKUP($L102,怪物模板!$A:$N,MATCH(角色!O$1,模板表头,0),0)</f>
        <v>male</v>
      </c>
      <c r="P102" s="22">
        <v>1</v>
      </c>
      <c r="Q102" s="21">
        <v>1</v>
      </c>
      <c r="R102" s="21">
        <v>1</v>
      </c>
      <c r="S102" s="28" t="str">
        <f>VLOOKUP($L102,怪物模板!$A:$N,MATCH(角色!S$1,模板表头,0),0)</f>
        <v>horde</v>
      </c>
      <c r="T102" s="21" t="s">
        <v>199</v>
      </c>
      <c r="U102" s="21"/>
      <c r="V102" s="21"/>
      <c r="W102" s="21"/>
      <c r="X102" s="21"/>
      <c r="Y102" s="21"/>
      <c r="Z102" s="21"/>
      <c r="AA102" s="21"/>
      <c r="AB102" s="21">
        <v>4</v>
      </c>
      <c r="AC102" s="21">
        <v>6</v>
      </c>
      <c r="AD102" s="21"/>
      <c r="AE102" s="21">
        <f t="shared" si="21"/>
        <v>10</v>
      </c>
      <c r="AF102" s="21">
        <f t="shared" si="22"/>
        <v>25</v>
      </c>
      <c r="AG102" s="28" t="str">
        <f>VLOOKUP($L102,怪物模板!$A:$N,MATCH(角色!AG$1,模板表头,0),0)</f>
        <v>misc.5skills</v>
      </c>
      <c r="AH102" s="28">
        <f>VLOOKUP($L102,怪物模板!$A:$N,MATCH(角色!AH$1,模板表头,0),0)</f>
        <v>11690101</v>
      </c>
      <c r="AI102" s="28">
        <f>VLOOKUP($L102,怪物模板!$A:$N,MATCH(角色!AI$1,模板表头,0),0)</f>
        <v>11690102</v>
      </c>
      <c r="AJ102" s="28" t="str">
        <f>VLOOKUP($L102,怪物模板!$A:$N,MATCH(角色!AJ$1,模板表头,0),0)</f>
        <v/>
      </c>
      <c r="AK102" s="28" t="str">
        <f>VLOOKUP($L102,怪物模板!$A:$N,MATCH(角色!AK$1,模板表头,0),0)</f>
        <v/>
      </c>
      <c r="AL102" s="28" t="str">
        <f>IF(VLOOKUP($L102,[1]怪物模板!$A:$N,MATCH([1]角色!AL$1,模板表头,0),0)=0,"",VLOOKUP($L102,[1]怪物模板!$A:$N,MATCH([1]角色!AL$1,模板表头,0),0))</f>
        <v/>
      </c>
      <c r="AM102" s="28" t="str">
        <f>VLOOKUP($L102,怪物模板!$A:$N,MATCH(角色!AM$1,模板表头,0),0)</f>
        <v>skeleton_archer_npc</v>
      </c>
      <c r="AN102" s="21">
        <v>1</v>
      </c>
      <c r="AO102" s="21">
        <v>1</v>
      </c>
      <c r="AP102" s="21"/>
      <c r="AQ102" s="21"/>
      <c r="AR102" s="21"/>
      <c r="AS102" s="21"/>
      <c r="AT102" s="21"/>
      <c r="AU102" s="21">
        <v>230051</v>
      </c>
      <c r="AV102" s="21"/>
      <c r="AW102" s="21"/>
      <c r="AX102" s="21"/>
      <c r="AY102" s="21"/>
      <c r="AZ102" s="21"/>
      <c r="BA102" s="21"/>
      <c r="BB102" s="22"/>
      <c r="BC102" s="22"/>
      <c r="BD102" s="22"/>
      <c r="BE102" s="22"/>
      <c r="BF102" s="22"/>
      <c r="BG102" s="22"/>
      <c r="BH102" s="22"/>
      <c r="BI102" s="22">
        <f t="shared" si="23"/>
        <v>10000</v>
      </c>
      <c r="BJ102" s="22">
        <f t="shared" si="24"/>
        <v>4000</v>
      </c>
      <c r="BK102" s="22">
        <f t="shared" si="24"/>
        <v>4000</v>
      </c>
      <c r="BL102" s="21"/>
      <c r="BM102" s="21"/>
      <c r="BN102" s="21"/>
      <c r="BO102" s="21"/>
      <c r="BP102" s="21"/>
      <c r="BQ102" s="21"/>
      <c r="BR102" s="21"/>
      <c r="BS102" s="21"/>
      <c r="BT102" s="21"/>
      <c r="BU102" s="23" t="s">
        <v>200</v>
      </c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 t="s">
        <v>200</v>
      </c>
      <c r="CH102" s="21" t="s">
        <v>200</v>
      </c>
      <c r="CI102" s="21" t="s">
        <v>200</v>
      </c>
      <c r="CJ102" s="21" t="s">
        <v>200</v>
      </c>
      <c r="CK102" s="21" t="s">
        <v>200</v>
      </c>
      <c r="CL102" s="21" t="s">
        <v>200</v>
      </c>
      <c r="CM102" s="21" t="s">
        <v>200</v>
      </c>
      <c r="CN102" s="21" t="s">
        <v>200</v>
      </c>
      <c r="CO102" s="21" t="s">
        <v>200</v>
      </c>
    </row>
    <row r="103" spans="1:93" s="5" customFormat="1" ht="16.5" customHeight="1" x14ac:dyDescent="0.3">
      <c r="A103" s="21">
        <v>31040101</v>
      </c>
      <c r="B103" s="21" t="s">
        <v>84</v>
      </c>
      <c r="C103" s="21"/>
      <c r="D103" s="21">
        <f t="shared" si="26"/>
        <v>21</v>
      </c>
      <c r="E103" s="21" t="s">
        <v>109</v>
      </c>
      <c r="F103" s="21">
        <v>21</v>
      </c>
      <c r="G103" s="21" t="s">
        <v>110</v>
      </c>
      <c r="H103" s="21">
        <f>VLOOKUP($L103,怪物模板!$A:$N,MATCH(角色!H$1,模板表头,0),0)</f>
        <v>2</v>
      </c>
      <c r="I103" s="28" t="str">
        <f>VLOOKUP($L103,怪物模板!$A:$N,MATCH(角色!I$1,模板表头,0),0)</f>
        <v>phy</v>
      </c>
      <c r="J103" s="22"/>
      <c r="K103" s="21"/>
      <c r="L103" s="21" t="s">
        <v>277</v>
      </c>
      <c r="M103" s="28" t="str">
        <f>VLOOKUP($L103,怪物模板!$A:$N,MATCH(角色!M$1,模板表头,0),0)</f>
        <v>无对应英雄</v>
      </c>
      <c r="N103" s="28" t="str">
        <f>VLOOKUP($L103,怪物模板!$A:$N,MATCH(角色!N$1,模板表头,0),0)</f>
        <v>统一模板</v>
      </c>
      <c r="O103" s="21" t="str">
        <f>VLOOKUP($L103,怪物模板!$A:$N,MATCH(角色!O$1,模板表头,0),0)</f>
        <v>male</v>
      </c>
      <c r="P103" s="22">
        <v>1</v>
      </c>
      <c r="Q103" s="21">
        <v>1</v>
      </c>
      <c r="R103" s="21">
        <f>VLOOKUP(P103,辅助表!$A$2:$B$10,2,FALSE)</f>
        <v>1</v>
      </c>
      <c r="S103" s="28" t="str">
        <f>VLOOKUP($L103,怪物模板!$A:$N,MATCH(角色!S$1,模板表头,0),0)</f>
        <v>chaos</v>
      </c>
      <c r="T103" s="21" t="s">
        <v>85</v>
      </c>
      <c r="U103" s="21"/>
      <c r="V103" s="21"/>
      <c r="W103" s="21"/>
      <c r="X103" s="21"/>
      <c r="Y103" s="21"/>
      <c r="Z103" s="21"/>
      <c r="AA103" s="21"/>
      <c r="AB103" s="21">
        <v>4</v>
      </c>
      <c r="AC103" s="21">
        <v>6</v>
      </c>
      <c r="AD103" s="21"/>
      <c r="AE103" s="21">
        <f t="shared" si="21"/>
        <v>10</v>
      </c>
      <c r="AF103" s="21">
        <f t="shared" si="22"/>
        <v>25</v>
      </c>
      <c r="AG103" s="28" t="str">
        <f>VLOOKUP($L103,怪物模板!$A:$N,MATCH(角色!AG$1,模板表头,0),0)</f>
        <v>misc.5skills_self_hp_ratio</v>
      </c>
      <c r="AH103" s="28">
        <f>VLOOKUP($L103,怪物模板!$A:$N,MATCH(角色!AH$1,模板表头,0),0)</f>
        <v>11990101</v>
      </c>
      <c r="AI103" s="28">
        <f>VLOOKUP($L103,怪物模板!$A:$N,MATCH(角色!AI$1,模板表头,0),0)</f>
        <v>11990102</v>
      </c>
      <c r="AJ103" s="28" t="str">
        <f>VLOOKUP($L103,怪物模板!$A:$N,MATCH(角色!AJ$1,模板表头,0),0)</f>
        <v/>
      </c>
      <c r="AK103" s="28" t="str">
        <f>VLOOKUP($L103,怪物模板!$A:$N,MATCH(角色!AK$1,模板表头,0),0)</f>
        <v/>
      </c>
      <c r="AL103" s="28" t="str">
        <f>IF(VLOOKUP($L103,[1]怪物模板!$A:$N,MATCH([1]角色!AL$1,模板表头,0),0)=0,"",VLOOKUP($L103,[1]怪物模板!$A:$N,MATCH([1]角色!AL$1,模板表头,0),0))</f>
        <v/>
      </c>
      <c r="AM103" s="28" t="str">
        <f>VLOOKUP($L103,怪物模板!$A:$N,MATCH(角色!AM$1,模板表头,0),0)</f>
        <v>treant</v>
      </c>
      <c r="AN103" s="21">
        <f t="shared" si="25"/>
        <v>1</v>
      </c>
      <c r="AO103" s="21">
        <v>1</v>
      </c>
      <c r="AP103" s="21"/>
      <c r="AQ103" s="21"/>
      <c r="AR103" s="21"/>
      <c r="AS103" s="21"/>
      <c r="AT103" s="21"/>
      <c r="AU103" s="21">
        <v>230021</v>
      </c>
      <c r="AV103" s="21">
        <v>230292</v>
      </c>
      <c r="AW103" s="21"/>
      <c r="AX103" s="21"/>
      <c r="AY103" s="21"/>
      <c r="AZ103" s="21"/>
      <c r="BA103" s="21"/>
      <c r="BB103" s="22"/>
      <c r="BC103" s="22"/>
      <c r="BD103" s="22"/>
      <c r="BE103" s="22"/>
      <c r="BF103" s="22"/>
      <c r="BG103" s="22"/>
      <c r="BH103" s="22"/>
      <c r="BI103" s="22">
        <f t="shared" si="23"/>
        <v>10000</v>
      </c>
      <c r="BJ103" s="22">
        <f t="shared" si="24"/>
        <v>4000</v>
      </c>
      <c r="BK103" s="22">
        <f t="shared" si="24"/>
        <v>4000</v>
      </c>
      <c r="BL103" s="21"/>
      <c r="BM103" s="21"/>
      <c r="BN103" s="21"/>
      <c r="BO103" s="21"/>
      <c r="BP103" s="21"/>
      <c r="BQ103" s="21"/>
      <c r="BR103" s="21"/>
      <c r="BS103" s="21"/>
      <c r="BT103" s="21"/>
      <c r="BU103" s="23" t="str">
        <f>IF(OR(B103="骷髅战士",B103="骷髅法师"),-0.9,"")</f>
        <v/>
      </c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 t="str">
        <f t="shared" si="17"/>
        <v/>
      </c>
      <c r="CH103" s="21" t="str">
        <f t="shared" si="27"/>
        <v/>
      </c>
      <c r="CI103" s="21" t="str">
        <f t="shared" si="27"/>
        <v/>
      </c>
      <c r="CJ103" s="21" t="str">
        <f t="shared" si="27"/>
        <v/>
      </c>
      <c r="CK103" s="21" t="str">
        <f t="shared" si="27"/>
        <v/>
      </c>
      <c r="CL103" s="21" t="str">
        <f t="shared" si="27"/>
        <v/>
      </c>
      <c r="CM103" s="21" t="str">
        <f t="shared" si="27"/>
        <v/>
      </c>
      <c r="CN103" s="21" t="str">
        <f t="shared" si="27"/>
        <v/>
      </c>
      <c r="CO103" s="21" t="str">
        <f t="shared" si="27"/>
        <v/>
      </c>
    </row>
    <row r="104" spans="1:93" s="5" customFormat="1" ht="16.5" customHeight="1" x14ac:dyDescent="0.3">
      <c r="A104" s="21">
        <v>31040102</v>
      </c>
      <c r="B104" s="21" t="s">
        <v>84</v>
      </c>
      <c r="C104" s="21"/>
      <c r="D104" s="21">
        <f t="shared" si="26"/>
        <v>21</v>
      </c>
      <c r="E104" s="21" t="s">
        <v>109</v>
      </c>
      <c r="F104" s="21">
        <v>21</v>
      </c>
      <c r="G104" s="21" t="s">
        <v>110</v>
      </c>
      <c r="H104" s="21">
        <f>VLOOKUP($L104,怪物模板!$A:$N,MATCH(角色!H$1,模板表头,0),0)</f>
        <v>2</v>
      </c>
      <c r="I104" s="28" t="str">
        <f>VLOOKUP($L104,怪物模板!$A:$N,MATCH(角色!I$1,模板表头,0),0)</f>
        <v>phy</v>
      </c>
      <c r="J104" s="22"/>
      <c r="K104" s="21"/>
      <c r="L104" s="21" t="s">
        <v>277</v>
      </c>
      <c r="M104" s="28" t="str">
        <f>VLOOKUP($L104,怪物模板!$A:$N,MATCH(角色!M$1,模板表头,0),0)</f>
        <v>无对应英雄</v>
      </c>
      <c r="N104" s="28" t="str">
        <f>VLOOKUP($L104,怪物模板!$A:$N,MATCH(角色!N$1,模板表头,0),0)</f>
        <v>统一模板</v>
      </c>
      <c r="O104" s="21" t="str">
        <f>VLOOKUP($L104,怪物模板!$A:$N,MATCH(角色!O$1,模板表头,0),0)</f>
        <v>male</v>
      </c>
      <c r="P104" s="22">
        <v>1</v>
      </c>
      <c r="Q104" s="21">
        <v>1</v>
      </c>
      <c r="R104" s="21">
        <f>VLOOKUP(P104,辅助表!$A$2:$B$10,2,FALSE)</f>
        <v>1</v>
      </c>
      <c r="S104" s="28" t="str">
        <f>VLOOKUP($L104,怪物模板!$A:$N,MATCH(角色!S$1,模板表头,0),0)</f>
        <v>chaos</v>
      </c>
      <c r="T104" s="21" t="s">
        <v>85</v>
      </c>
      <c r="U104" s="21"/>
      <c r="V104" s="21"/>
      <c r="W104" s="21"/>
      <c r="X104" s="21"/>
      <c r="Y104" s="21"/>
      <c r="Z104" s="21"/>
      <c r="AA104" s="21"/>
      <c r="AB104" s="21">
        <v>4</v>
      </c>
      <c r="AC104" s="21">
        <v>6</v>
      </c>
      <c r="AD104" s="21"/>
      <c r="AE104" s="21">
        <f t="shared" si="21"/>
        <v>10</v>
      </c>
      <c r="AF104" s="21">
        <f t="shared" si="22"/>
        <v>25</v>
      </c>
      <c r="AG104" s="28" t="str">
        <f>VLOOKUP($L104,怪物模板!$A:$N,MATCH(角色!AG$1,模板表头,0),0)</f>
        <v>misc.5skills_self_hp_ratio</v>
      </c>
      <c r="AH104" s="28">
        <f>VLOOKUP($L104,怪物模板!$A:$N,MATCH(角色!AH$1,模板表头,0),0)</f>
        <v>11990101</v>
      </c>
      <c r="AI104" s="28">
        <f>VLOOKUP($L104,怪物模板!$A:$N,MATCH(角色!AI$1,模板表头,0),0)</f>
        <v>11990102</v>
      </c>
      <c r="AJ104" s="28" t="str">
        <f>VLOOKUP($L104,怪物模板!$A:$N,MATCH(角色!AJ$1,模板表头,0),0)</f>
        <v/>
      </c>
      <c r="AK104" s="28" t="str">
        <f>VLOOKUP($L104,怪物模板!$A:$N,MATCH(角色!AK$1,模板表头,0),0)</f>
        <v/>
      </c>
      <c r="AL104" s="28" t="str">
        <f>IF(VLOOKUP($L104,[1]怪物模板!$A:$N,MATCH([1]角色!AL$1,模板表头,0),0)=0,"",VLOOKUP($L104,[1]怪物模板!$A:$N,MATCH([1]角色!AL$1,模板表头,0),0))</f>
        <v/>
      </c>
      <c r="AM104" s="28" t="str">
        <f>VLOOKUP($L104,怪物模板!$A:$N,MATCH(角色!AM$1,模板表头,0),0)</f>
        <v>treant</v>
      </c>
      <c r="AN104" s="21">
        <f t="shared" si="25"/>
        <v>1</v>
      </c>
      <c r="AO104" s="21">
        <v>1</v>
      </c>
      <c r="AP104" s="21"/>
      <c r="AQ104" s="21"/>
      <c r="AR104" s="21"/>
      <c r="AS104" s="21"/>
      <c r="AT104" s="21"/>
      <c r="AU104" s="21">
        <v>230021</v>
      </c>
      <c r="AV104" s="21">
        <v>230292</v>
      </c>
      <c r="AW104" s="21"/>
      <c r="AX104" s="21"/>
      <c r="AY104" s="21"/>
      <c r="AZ104" s="21"/>
      <c r="BA104" s="21"/>
      <c r="BB104" s="22"/>
      <c r="BC104" s="22"/>
      <c r="BD104" s="22"/>
      <c r="BE104" s="22"/>
      <c r="BF104" s="22"/>
      <c r="BG104" s="22"/>
      <c r="BH104" s="22"/>
      <c r="BI104" s="22">
        <f t="shared" si="23"/>
        <v>10000</v>
      </c>
      <c r="BJ104" s="22">
        <f t="shared" si="24"/>
        <v>4000</v>
      </c>
      <c r="BK104" s="22">
        <f t="shared" si="24"/>
        <v>4000</v>
      </c>
      <c r="BL104" s="21"/>
      <c r="BM104" s="21"/>
      <c r="BN104" s="21"/>
      <c r="BO104" s="21"/>
      <c r="BP104" s="21"/>
      <c r="BQ104" s="21"/>
      <c r="BR104" s="21"/>
      <c r="BS104" s="21"/>
      <c r="BT104" s="21"/>
      <c r="BU104" s="23" t="str">
        <f>IF(OR(B104="骷髅战士",B104="骷髅法师"),-0.9,"")</f>
        <v/>
      </c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 t="str">
        <f t="shared" si="17"/>
        <v/>
      </c>
      <c r="CH104" s="21" t="str">
        <f t="shared" si="27"/>
        <v/>
      </c>
      <c r="CI104" s="21" t="str">
        <f t="shared" si="27"/>
        <v/>
      </c>
      <c r="CJ104" s="21" t="str">
        <f t="shared" si="27"/>
        <v/>
      </c>
      <c r="CK104" s="21" t="str">
        <f t="shared" si="27"/>
        <v/>
      </c>
      <c r="CL104" s="21" t="str">
        <f t="shared" si="27"/>
        <v/>
      </c>
      <c r="CM104" s="21" t="str">
        <f t="shared" si="27"/>
        <v/>
      </c>
      <c r="CN104" s="21" t="str">
        <f t="shared" si="27"/>
        <v/>
      </c>
      <c r="CO104" s="21" t="str">
        <f t="shared" si="27"/>
        <v/>
      </c>
    </row>
    <row r="105" spans="1:93" s="5" customFormat="1" ht="16.5" customHeight="1" x14ac:dyDescent="0.3">
      <c r="A105" s="21">
        <v>31040103</v>
      </c>
      <c r="B105" s="21" t="s">
        <v>86</v>
      </c>
      <c r="C105" s="21"/>
      <c r="D105" s="21">
        <f t="shared" si="26"/>
        <v>21</v>
      </c>
      <c r="E105" s="21" t="s">
        <v>109</v>
      </c>
      <c r="F105" s="21">
        <v>21</v>
      </c>
      <c r="G105" s="21" t="s">
        <v>110</v>
      </c>
      <c r="H105" s="21">
        <f>VLOOKUP($L105,怪物模板!$A:$N,MATCH(角色!H$1,模板表头,0),0)</f>
        <v>2</v>
      </c>
      <c r="I105" s="28" t="str">
        <f>VLOOKUP($L105,怪物模板!$A:$N,MATCH(角色!I$1,模板表头,0),0)</f>
        <v>phy</v>
      </c>
      <c r="J105" s="22"/>
      <c r="K105" s="21"/>
      <c r="L105" s="21" t="s">
        <v>86</v>
      </c>
      <c r="M105" s="28" t="str">
        <f>VLOOKUP($L105,怪物模板!$A:$N,MATCH(角色!M$1,模板表头,0),0)</f>
        <v>无对应英雄</v>
      </c>
      <c r="N105" s="28" t="str">
        <f>VLOOKUP($L105,怪物模板!$A:$N,MATCH(角色!N$1,模板表头,0),0)</f>
        <v>新增突袭小招，大招改为引导</v>
      </c>
      <c r="O105" s="21" t="str">
        <f>VLOOKUP($L105,怪物模板!$A:$N,MATCH(角色!O$1,模板表头,0),0)</f>
        <v>male</v>
      </c>
      <c r="P105" s="22">
        <v>3</v>
      </c>
      <c r="Q105" s="21">
        <v>2</v>
      </c>
      <c r="R105" s="21">
        <f>VLOOKUP(P105,辅助表!$A$2:$B$10,2,FALSE)</f>
        <v>2</v>
      </c>
      <c r="S105" s="28" t="str">
        <f>VLOOKUP($L105,怪物模板!$A:$N,MATCH(角色!S$1,模板表头,0),0)</f>
        <v>horde</v>
      </c>
      <c r="T105" s="21" t="s">
        <v>85</v>
      </c>
      <c r="U105" s="21"/>
      <c r="V105" s="21"/>
      <c r="W105" s="21"/>
      <c r="X105" s="21"/>
      <c r="Y105" s="21"/>
      <c r="Z105" s="21"/>
      <c r="AA105" s="21"/>
      <c r="AB105" s="21">
        <v>4</v>
      </c>
      <c r="AC105" s="21">
        <v>6</v>
      </c>
      <c r="AD105" s="21"/>
      <c r="AE105" s="21">
        <f t="shared" si="21"/>
        <v>10</v>
      </c>
      <c r="AF105" s="21">
        <f t="shared" si="22"/>
        <v>25</v>
      </c>
      <c r="AG105" s="28" t="str">
        <f>VLOOKUP($L105,怪物模板!$A:$N,MATCH(角色!AG$1,模板表头,0),0)</f>
        <v>misc.5skills</v>
      </c>
      <c r="AH105" s="28">
        <f>VLOOKUP($L105,怪物模板!$A:$N,MATCH(角色!AH$1,模板表头,0),0)</f>
        <v>11980101</v>
      </c>
      <c r="AI105" s="28">
        <f>VLOOKUP($L105,怪物模板!$A:$N,MATCH(角色!AI$1,模板表头,0),0)</f>
        <v>11999536</v>
      </c>
      <c r="AJ105" s="28">
        <f>VLOOKUP($L105,怪物模板!$A:$N,MATCH(角色!AJ$1,模板表头,0),0)</f>
        <v>11999537</v>
      </c>
      <c r="AK105" s="28" t="str">
        <f>VLOOKUP($L105,怪物模板!$A:$N,MATCH(角色!AK$1,模板表头,0),0)</f>
        <v/>
      </c>
      <c r="AL105" s="28" t="str">
        <f>IF(VLOOKUP($L105,[1]怪物模板!$A:$N,MATCH([1]角色!AL$1,模板表头,0),0)=0,"",VLOOKUP($L105,[1]怪物模板!$A:$N,MATCH([1]角色!AL$1,模板表头,0),0))</f>
        <v/>
      </c>
      <c r="AM105" s="28" t="str">
        <f>VLOOKUP($L105,怪物模板!$A:$N,MATCH(角色!AM$1,模板表头,0),0)</f>
        <v>rogue</v>
      </c>
      <c r="AN105" s="21">
        <f t="shared" si="25"/>
        <v>1</v>
      </c>
      <c r="AO105" s="21">
        <v>1</v>
      </c>
      <c r="AP105" s="21"/>
      <c r="AQ105" s="21"/>
      <c r="AR105" s="21"/>
      <c r="AS105" s="21"/>
      <c r="AT105" s="21"/>
      <c r="AU105" s="21">
        <v>230011</v>
      </c>
      <c r="AV105" s="21">
        <v>230302</v>
      </c>
      <c r="AW105" s="21"/>
      <c r="AX105" s="21"/>
      <c r="AY105" s="21"/>
      <c r="AZ105" s="21"/>
      <c r="BA105" s="21"/>
      <c r="BB105" s="22"/>
      <c r="BC105" s="22"/>
      <c r="BD105" s="22"/>
      <c r="BE105" s="22"/>
      <c r="BF105" s="22"/>
      <c r="BG105" s="22"/>
      <c r="BH105" s="22"/>
      <c r="BI105" s="22">
        <f t="shared" si="23"/>
        <v>10000</v>
      </c>
      <c r="BJ105" s="22">
        <f t="shared" si="24"/>
        <v>4000</v>
      </c>
      <c r="BK105" s="22">
        <f t="shared" si="24"/>
        <v>4000</v>
      </c>
      <c r="BL105" s="21"/>
      <c r="BM105" s="21"/>
      <c r="BN105" s="21"/>
      <c r="BO105" s="21"/>
      <c r="BP105" s="21"/>
      <c r="BQ105" s="21"/>
      <c r="BR105" s="21"/>
      <c r="BS105" s="21"/>
      <c r="BT105" s="21"/>
      <c r="BU105" s="23" t="str">
        <f>IF(OR(B105="骷髅战士",B105="骷髅法师"),-0.9,"")</f>
        <v/>
      </c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 t="str">
        <f t="shared" si="17"/>
        <v/>
      </c>
      <c r="CH105" s="21" t="str">
        <f t="shared" si="27"/>
        <v/>
      </c>
      <c r="CI105" s="21" t="str">
        <f t="shared" si="27"/>
        <v/>
      </c>
      <c r="CJ105" s="21" t="str">
        <f t="shared" si="27"/>
        <v/>
      </c>
      <c r="CK105" s="21" t="str">
        <f t="shared" si="27"/>
        <v/>
      </c>
      <c r="CL105" s="21" t="str">
        <f t="shared" si="27"/>
        <v/>
      </c>
      <c r="CM105" s="21" t="str">
        <f t="shared" si="27"/>
        <v/>
      </c>
      <c r="CN105" s="21" t="str">
        <f t="shared" si="27"/>
        <v/>
      </c>
      <c r="CO105" s="21" t="str">
        <f t="shared" si="27"/>
        <v/>
      </c>
    </row>
    <row r="106" spans="1:93" s="5" customFormat="1" ht="16.5" customHeight="1" x14ac:dyDescent="0.3">
      <c r="A106" s="21">
        <v>31040104</v>
      </c>
      <c r="B106" s="21" t="s">
        <v>90</v>
      </c>
      <c r="C106" s="21"/>
      <c r="D106" s="21">
        <f t="shared" si="26"/>
        <v>21</v>
      </c>
      <c r="E106" s="21" t="s">
        <v>109</v>
      </c>
      <c r="F106" s="21">
        <v>21</v>
      </c>
      <c r="G106" s="21" t="s">
        <v>110</v>
      </c>
      <c r="H106" s="21">
        <f>VLOOKUP($L106,怪物模板!$A:$N,MATCH(角色!H$1,模板表头,0),0)</f>
        <v>3</v>
      </c>
      <c r="I106" s="28" t="str">
        <f>VLOOKUP($L106,怪物模板!$A:$N,MATCH(角色!I$1,模板表头,0),0)</f>
        <v>mag</v>
      </c>
      <c r="J106" s="22"/>
      <c r="K106" s="21"/>
      <c r="L106" s="21" t="s">
        <v>275</v>
      </c>
      <c r="M106" s="28" t="str">
        <f>VLOOKUP($L106,怪物模板!$A:$N,MATCH(角色!M$1,模板表头,0),0)</f>
        <v>火焰术士</v>
      </c>
      <c r="N106" s="28" t="str">
        <f>VLOOKUP($L106,怪物模板!$A:$N,MATCH(角色!N$1,模板表头,0),0)</f>
        <v>大招加引导版，加酒利用</v>
      </c>
      <c r="O106" s="21" t="str">
        <f>VLOOKUP($L106,怪物模板!$A:$N,MATCH(角色!O$1,模板表头,0),0)</f>
        <v>female</v>
      </c>
      <c r="P106" s="22">
        <v>3</v>
      </c>
      <c r="Q106" s="21">
        <v>2</v>
      </c>
      <c r="R106" s="21">
        <f>VLOOKUP(P106,辅助表!$A$2:$B$10,2,FALSE)</f>
        <v>2</v>
      </c>
      <c r="S106" s="28" t="str">
        <f>VLOOKUP($L106,怪物模板!$A:$N,MATCH(角色!S$1,模板表头,0),0)</f>
        <v>alliance</v>
      </c>
      <c r="T106" s="21" t="s">
        <v>85</v>
      </c>
      <c r="U106" s="21"/>
      <c r="V106" s="21"/>
      <c r="W106" s="21"/>
      <c r="X106" s="21"/>
      <c r="Y106" s="21"/>
      <c r="Z106" s="21"/>
      <c r="AA106" s="21"/>
      <c r="AB106" s="21">
        <v>4</v>
      </c>
      <c r="AC106" s="21">
        <v>6</v>
      </c>
      <c r="AD106" s="21"/>
      <c r="AE106" s="21">
        <f t="shared" si="21"/>
        <v>10</v>
      </c>
      <c r="AF106" s="21">
        <f t="shared" si="22"/>
        <v>25</v>
      </c>
      <c r="AG106" s="28" t="str">
        <f>VLOOKUP($L106,怪物模板!$A:$N,MATCH(角色!AG$1,模板表头,0),0)</f>
        <v>misc.5skills</v>
      </c>
      <c r="AH106" s="28">
        <f>VLOOKUP($L106,怪物模板!$A:$N,MATCH(角色!AH$1,模板表头,0),0)</f>
        <v>11980401</v>
      </c>
      <c r="AI106" s="28">
        <f>VLOOKUP($L106,怪物模板!$A:$N,MATCH(角色!AI$1,模板表头,0),0)</f>
        <v>11980402</v>
      </c>
      <c r="AJ106" s="28">
        <f>VLOOKUP($L106,怪物模板!$A:$N,MATCH(角色!AJ$1,模板表头,0),0)</f>
        <v>11999535</v>
      </c>
      <c r="AK106" s="28" t="str">
        <f>VLOOKUP($L106,怪物模板!$A:$N,MATCH(角色!AK$1,模板表头,0),0)</f>
        <v/>
      </c>
      <c r="AL106" s="28" t="str">
        <f>IF(VLOOKUP($L106,[1]怪物模板!$A:$N,MATCH([1]角色!AL$1,模板表头,0),0)=0,"",VLOOKUP($L106,[1]怪物模板!$A:$N,MATCH([1]角色!AL$1,模板表头,0),0))</f>
        <v/>
      </c>
      <c r="AM106" s="28" t="str">
        <f>VLOOKUP($L106,怪物模板!$A:$N,MATCH(角色!AM$1,模板表头,0),0)</f>
        <v>flame_npc</v>
      </c>
      <c r="AN106" s="21">
        <f t="shared" si="25"/>
        <v>1</v>
      </c>
      <c r="AO106" s="21">
        <v>1</v>
      </c>
      <c r="AP106" s="21"/>
      <c r="AQ106" s="21"/>
      <c r="AR106" s="21"/>
      <c r="AS106" s="21"/>
      <c r="AT106" s="21"/>
      <c r="AU106" s="21">
        <v>230011</v>
      </c>
      <c r="AV106" s="21">
        <v>230302</v>
      </c>
      <c r="AW106" s="21"/>
      <c r="AX106" s="21"/>
      <c r="AY106" s="21"/>
      <c r="AZ106" s="21"/>
      <c r="BA106" s="21"/>
      <c r="BB106" s="22"/>
      <c r="BC106" s="22"/>
      <c r="BD106" s="22"/>
      <c r="BE106" s="22"/>
      <c r="BF106" s="22"/>
      <c r="BG106" s="22"/>
      <c r="BH106" s="22"/>
      <c r="BI106" s="22">
        <f t="shared" si="23"/>
        <v>10000</v>
      </c>
      <c r="BJ106" s="22">
        <f t="shared" si="24"/>
        <v>4000</v>
      </c>
      <c r="BK106" s="22">
        <f t="shared" si="24"/>
        <v>4000</v>
      </c>
      <c r="BL106" s="21"/>
      <c r="BM106" s="21"/>
      <c r="BN106" s="21"/>
      <c r="BO106" s="21"/>
      <c r="BP106" s="21"/>
      <c r="BQ106" s="21"/>
      <c r="BR106" s="21"/>
      <c r="BS106" s="21"/>
      <c r="BT106" s="21"/>
      <c r="BU106" s="23" t="str">
        <f>IF(OR(B106="骷髅战士",B106="骷髅法师"),-0.9,"")</f>
        <v/>
      </c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 t="str">
        <f t="shared" si="17"/>
        <v/>
      </c>
      <c r="CH106" s="21" t="str">
        <f t="shared" si="27"/>
        <v/>
      </c>
      <c r="CI106" s="21" t="str">
        <f t="shared" si="27"/>
        <v/>
      </c>
      <c r="CJ106" s="21" t="str">
        <f t="shared" si="27"/>
        <v/>
      </c>
      <c r="CK106" s="21" t="str">
        <f t="shared" si="27"/>
        <v/>
      </c>
      <c r="CL106" s="21" t="str">
        <f t="shared" si="27"/>
        <v/>
      </c>
      <c r="CM106" s="21" t="str">
        <f t="shared" si="27"/>
        <v/>
      </c>
      <c r="CN106" s="21" t="str">
        <f t="shared" si="27"/>
        <v/>
      </c>
      <c r="CO106" s="21" t="str">
        <f t="shared" si="27"/>
        <v/>
      </c>
    </row>
    <row r="107" spans="1:93" s="5" customFormat="1" x14ac:dyDescent="0.3">
      <c r="A107" s="21">
        <v>31040105</v>
      </c>
      <c r="B107" s="21" t="s">
        <v>95</v>
      </c>
      <c r="C107" s="21"/>
      <c r="D107" s="21">
        <f t="shared" si="26"/>
        <v>21</v>
      </c>
      <c r="E107" s="21" t="s">
        <v>109</v>
      </c>
      <c r="F107" s="21">
        <v>21</v>
      </c>
      <c r="G107" s="21" t="s">
        <v>110</v>
      </c>
      <c r="H107" s="21">
        <f>VLOOKUP($L107,怪物模板!$A:$N,MATCH(角色!H$1,模板表头,0),0)</f>
        <v>3</v>
      </c>
      <c r="I107" s="28" t="str">
        <f>VLOOKUP($L107,怪物模板!$A:$N,MATCH(角色!I$1,模板表头,0),0)</f>
        <v>mag</v>
      </c>
      <c r="J107" s="22"/>
      <c r="K107" s="21"/>
      <c r="L107" s="21" t="s">
        <v>285</v>
      </c>
      <c r="M107" s="28" t="str">
        <f>VLOOKUP($L107,怪物模板!$A:$N,MATCH(角色!M$1,模板表头,0),0)</f>
        <v>瘟疫骑士</v>
      </c>
      <c r="N107" s="28" t="str">
        <f>VLOOKUP($L107,怪物模板!$A:$N,MATCH(角色!N$1,模板表头,0),0)</f>
        <v>同英雄技能</v>
      </c>
      <c r="O107" s="21" t="str">
        <f>VLOOKUP($L107,怪物模板!$A:$N,MATCH(角色!O$1,模板表头,0),0)</f>
        <v>female</v>
      </c>
      <c r="P107" s="21">
        <v>7</v>
      </c>
      <c r="Q107" s="21">
        <v>3</v>
      </c>
      <c r="R107" s="21">
        <f>VLOOKUP(P107,辅助表!$A$2:$B$10,2,FALSE)</f>
        <v>4</v>
      </c>
      <c r="S107" s="28" t="str">
        <f>VLOOKUP($L107,怪物模板!$A:$N,MATCH(角色!S$1,模板表头,0),0)</f>
        <v>chaos</v>
      </c>
      <c r="T107" s="21" t="s">
        <v>85</v>
      </c>
      <c r="U107" s="21"/>
      <c r="V107" s="21"/>
      <c r="W107" s="21"/>
      <c r="X107" s="21"/>
      <c r="Y107" s="21"/>
      <c r="Z107" s="21"/>
      <c r="AA107" s="21"/>
      <c r="AB107" s="21">
        <v>4</v>
      </c>
      <c r="AC107" s="21">
        <v>6</v>
      </c>
      <c r="AD107" s="21"/>
      <c r="AE107" s="21">
        <f t="shared" si="21"/>
        <v>10</v>
      </c>
      <c r="AF107" s="21">
        <f t="shared" si="22"/>
        <v>25</v>
      </c>
      <c r="AG107" s="28" t="str">
        <f>VLOOKUP($L107,怪物模板!$A:$N,MATCH(角色!AG$1,模板表头,0),0)</f>
        <v>misc.5skills</v>
      </c>
      <c r="AH107" s="28">
        <f>VLOOKUP($L107,怪物模板!$A:$N,MATCH(角色!AH$1,模板表头,0),0)</f>
        <v>11860101</v>
      </c>
      <c r="AI107" s="28">
        <f>VLOOKUP($L107,怪物模板!$A:$N,MATCH(角色!AI$1,模板表头,0),0)</f>
        <v>11860102</v>
      </c>
      <c r="AJ107" s="28">
        <f>VLOOKUP($L107,怪物模板!$A:$N,MATCH(角色!AJ$1,模板表头,0),0)</f>
        <v>11860103</v>
      </c>
      <c r="AK107" s="28" t="str">
        <f>VLOOKUP($L107,怪物模板!$A:$N,MATCH(角色!AK$1,模板表头,0),0)</f>
        <v/>
      </c>
      <c r="AL107" s="28" t="str">
        <f>IF(VLOOKUP($L107,[1]怪物模板!$A:$N,MATCH([1]角色!AL$1,模板表头,0),0)=0,"",VLOOKUP($L107,[1]怪物模板!$A:$N,MATCH([1]角色!AL$1,模板表头,0),0))</f>
        <v/>
      </c>
      <c r="AM107" s="28" t="str">
        <f>VLOOKUP($L107,怪物模板!$A:$N,MATCH(角色!AM$1,模板表头,0),0)</f>
        <v>sylvanas</v>
      </c>
      <c r="AN107" s="21">
        <f t="shared" si="25"/>
        <v>1</v>
      </c>
      <c r="AO107" s="21">
        <v>1</v>
      </c>
      <c r="AP107" s="21"/>
      <c r="AQ107" s="21"/>
      <c r="AR107" s="21"/>
      <c r="AS107" s="21"/>
      <c r="AT107" s="21"/>
      <c r="AU107" s="21">
        <v>230011</v>
      </c>
      <c r="AV107" s="21">
        <v>230272</v>
      </c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2">
        <f t="shared" si="23"/>
        <v>10000</v>
      </c>
      <c r="BJ107" s="22">
        <f t="shared" si="24"/>
        <v>4000</v>
      </c>
      <c r="BK107" s="22">
        <f t="shared" si="24"/>
        <v>4000</v>
      </c>
      <c r="BL107" s="21"/>
      <c r="BM107" s="21"/>
      <c r="BN107" s="21"/>
      <c r="BO107" s="21"/>
      <c r="BP107" s="21"/>
      <c r="BQ107" s="21"/>
      <c r="BR107" s="21"/>
      <c r="BS107" s="21"/>
      <c r="BT107" s="21"/>
      <c r="BU107" s="23" t="str">
        <f>IF(OR(B107="骷髅战士",B107="骷髅法师"),-0.9,"")</f>
        <v/>
      </c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 t="str">
        <f t="shared" si="17"/>
        <v/>
      </c>
      <c r="CH107" s="21" t="str">
        <f t="shared" si="27"/>
        <v/>
      </c>
      <c r="CI107" s="21" t="str">
        <f t="shared" si="27"/>
        <v/>
      </c>
      <c r="CJ107" s="21" t="str">
        <f t="shared" si="27"/>
        <v/>
      </c>
      <c r="CK107" s="21" t="str">
        <f t="shared" si="27"/>
        <v/>
      </c>
      <c r="CL107" s="21" t="str">
        <f t="shared" si="27"/>
        <v/>
      </c>
      <c r="CM107" s="21" t="str">
        <f t="shared" si="27"/>
        <v/>
      </c>
      <c r="CN107" s="21" t="str">
        <f t="shared" si="27"/>
        <v/>
      </c>
      <c r="CO107" s="21" t="str">
        <f t="shared" si="27"/>
        <v/>
      </c>
    </row>
    <row r="108" spans="1:93" ht="16.5" customHeight="1" x14ac:dyDescent="0.3">
      <c r="A108" s="21">
        <v>31040106</v>
      </c>
      <c r="B108" s="21" t="s">
        <v>248</v>
      </c>
      <c r="C108" s="21"/>
      <c r="D108" s="21">
        <f t="shared" si="26"/>
        <v>22</v>
      </c>
      <c r="E108" s="21" t="s">
        <v>109</v>
      </c>
      <c r="F108" s="21">
        <v>22</v>
      </c>
      <c r="G108" s="21" t="s">
        <v>110</v>
      </c>
      <c r="H108" s="21">
        <f>VLOOKUP($L108,怪物模板!$A:$N,MATCH(角色!H$1,模板表头,0),0)</f>
        <v>1</v>
      </c>
      <c r="I108" s="28" t="str">
        <f>VLOOKUP($L108,怪物模板!$A:$N,MATCH(角色!I$1,模板表头,0),0)</f>
        <v>phy</v>
      </c>
      <c r="J108" s="22"/>
      <c r="K108" s="21"/>
      <c r="L108" s="21" t="s">
        <v>248</v>
      </c>
      <c r="M108" s="28" t="str">
        <f>VLOOKUP($L108,怪物模板!$A:$N,MATCH(角色!M$1,模板表头,0),0)</f>
        <v>顶盾步兵</v>
      </c>
      <c r="N108" s="28" t="str">
        <f>VLOOKUP($L108,怪物模板!$A:$N,MATCH(角色!N$1,模板表头,0),0)</f>
        <v>统一模板</v>
      </c>
      <c r="O108" s="21" t="str">
        <f>VLOOKUP($L108,怪物模板!$A:$N,MATCH(角色!O$1,模板表头,0),0)</f>
        <v>male</v>
      </c>
      <c r="P108" s="22">
        <v>2</v>
      </c>
      <c r="Q108" s="21">
        <v>3</v>
      </c>
      <c r="R108" s="21">
        <v>2</v>
      </c>
      <c r="S108" s="28" t="str">
        <f>VLOOKUP($L108,怪物模板!$A:$N,MATCH(角色!S$1,模板表头,0),0)</f>
        <v>alliance</v>
      </c>
      <c r="T108" s="21" t="s">
        <v>199</v>
      </c>
      <c r="U108" s="21"/>
      <c r="V108" s="21"/>
      <c r="W108" s="21"/>
      <c r="X108" s="21"/>
      <c r="Y108" s="21"/>
      <c r="Z108" s="21"/>
      <c r="AA108" s="21"/>
      <c r="AB108" s="21">
        <v>4</v>
      </c>
      <c r="AC108" s="21">
        <v>6</v>
      </c>
      <c r="AD108" s="21"/>
      <c r="AE108" s="21">
        <f t="shared" si="21"/>
        <v>10</v>
      </c>
      <c r="AF108" s="21">
        <f t="shared" si="22"/>
        <v>25</v>
      </c>
      <c r="AG108" s="28" t="str">
        <f>VLOOKUP($L108,怪物模板!$A:$N,MATCH(角色!AG$1,模板表头,0),0)</f>
        <v>misc.5skills_target_is_valid</v>
      </c>
      <c r="AH108" s="28">
        <f>VLOOKUP($L108,怪物模板!$A:$N,MATCH(角色!AH$1,模板表头,0),0)</f>
        <v>11980301</v>
      </c>
      <c r="AI108" s="28">
        <f>VLOOKUP($L108,怪物模板!$A:$N,MATCH(角色!AI$1,模板表头,0),0)</f>
        <v>11980302</v>
      </c>
      <c r="AJ108" s="28" t="str">
        <f>VLOOKUP($L108,怪物模板!$A:$N,MATCH(角色!AJ$1,模板表头,0),0)</f>
        <v/>
      </c>
      <c r="AK108" s="28" t="str">
        <f>VLOOKUP($L108,怪物模板!$A:$N,MATCH(角色!AK$1,模板表头,0),0)</f>
        <v/>
      </c>
      <c r="AL108" s="28" t="str">
        <f>IF(VLOOKUP($L108,[1]怪物模板!$A:$N,MATCH([1]角色!AL$1,模板表头,0),0)=0,"",VLOOKUP($L108,[1]怪物模板!$A:$N,MATCH([1]角色!AL$1,模板表头,0),0))</f>
        <v/>
      </c>
      <c r="AM108" s="28" t="str">
        <f>VLOOKUP($L108,怪物模板!$A:$N,MATCH(角色!AM$1,模板表头,0),0)</f>
        <v>shield_infantry_npc</v>
      </c>
      <c r="AN108" s="21">
        <v>1</v>
      </c>
      <c r="AO108" s="21">
        <v>1</v>
      </c>
      <c r="AP108" s="21"/>
      <c r="AQ108" s="21"/>
      <c r="AR108" s="21"/>
      <c r="AS108" s="21"/>
      <c r="AT108" s="21"/>
      <c r="AU108" s="21">
        <v>230041</v>
      </c>
      <c r="AV108" s="21"/>
      <c r="AW108" s="21"/>
      <c r="AX108" s="21"/>
      <c r="AY108" s="21"/>
      <c r="AZ108" s="21"/>
      <c r="BA108" s="21"/>
      <c r="BB108" s="22"/>
      <c r="BC108" s="22"/>
      <c r="BD108" s="22"/>
      <c r="BE108" s="22"/>
      <c r="BF108" s="22"/>
      <c r="BG108" s="22"/>
      <c r="BH108" s="22"/>
      <c r="BI108" s="22">
        <f t="shared" si="23"/>
        <v>10000</v>
      </c>
      <c r="BJ108" s="22">
        <f t="shared" si="24"/>
        <v>4000</v>
      </c>
      <c r="BK108" s="22">
        <f t="shared" si="24"/>
        <v>4000</v>
      </c>
      <c r="BL108" s="21"/>
      <c r="BM108" s="21"/>
      <c r="BN108" s="21"/>
      <c r="BO108" s="21"/>
      <c r="BP108" s="21"/>
      <c r="BQ108" s="21"/>
      <c r="BR108" s="21"/>
      <c r="BS108" s="21"/>
      <c r="BT108" s="21"/>
      <c r="BU108" s="23" t="s">
        <v>200</v>
      </c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 t="s">
        <v>200</v>
      </c>
      <c r="CH108" s="21" t="s">
        <v>200</v>
      </c>
      <c r="CI108" s="21" t="s">
        <v>200</v>
      </c>
      <c r="CJ108" s="21" t="s">
        <v>200</v>
      </c>
      <c r="CK108" s="21" t="s">
        <v>200</v>
      </c>
      <c r="CL108" s="21" t="s">
        <v>200</v>
      </c>
      <c r="CM108" s="21" t="s">
        <v>200</v>
      </c>
      <c r="CN108" s="21" t="s">
        <v>200</v>
      </c>
      <c r="CO108" s="21" t="s">
        <v>200</v>
      </c>
    </row>
    <row r="109" spans="1:93" ht="16.5" customHeight="1" x14ac:dyDescent="0.3">
      <c r="A109" s="21">
        <v>31040107</v>
      </c>
      <c r="B109" s="21" t="s">
        <v>248</v>
      </c>
      <c r="C109" s="21"/>
      <c r="D109" s="21">
        <f t="shared" si="26"/>
        <v>22</v>
      </c>
      <c r="E109" s="21" t="s">
        <v>109</v>
      </c>
      <c r="F109" s="21">
        <v>22</v>
      </c>
      <c r="G109" s="21" t="s">
        <v>110</v>
      </c>
      <c r="H109" s="21">
        <f>VLOOKUP($L109,怪物模板!$A:$N,MATCH(角色!H$1,模板表头,0),0)</f>
        <v>1</v>
      </c>
      <c r="I109" s="28" t="str">
        <f>VLOOKUP($L109,怪物模板!$A:$N,MATCH(角色!I$1,模板表头,0),0)</f>
        <v>phy</v>
      </c>
      <c r="J109" s="22"/>
      <c r="K109" s="21"/>
      <c r="L109" s="21" t="s">
        <v>248</v>
      </c>
      <c r="M109" s="28" t="str">
        <f>VLOOKUP($L109,怪物模板!$A:$N,MATCH(角色!M$1,模板表头,0),0)</f>
        <v>顶盾步兵</v>
      </c>
      <c r="N109" s="28" t="str">
        <f>VLOOKUP($L109,怪物模板!$A:$N,MATCH(角色!N$1,模板表头,0),0)</f>
        <v>统一模板</v>
      </c>
      <c r="O109" s="21" t="str">
        <f>VLOOKUP($L109,怪物模板!$A:$N,MATCH(角色!O$1,模板表头,0),0)</f>
        <v>male</v>
      </c>
      <c r="P109" s="22">
        <v>2</v>
      </c>
      <c r="Q109" s="21">
        <v>3</v>
      </c>
      <c r="R109" s="21">
        <v>2</v>
      </c>
      <c r="S109" s="28" t="str">
        <f>VLOOKUP($L109,怪物模板!$A:$N,MATCH(角色!S$1,模板表头,0),0)</f>
        <v>alliance</v>
      </c>
      <c r="T109" s="21" t="s">
        <v>199</v>
      </c>
      <c r="U109" s="21"/>
      <c r="V109" s="21"/>
      <c r="W109" s="21"/>
      <c r="X109" s="21"/>
      <c r="Y109" s="21"/>
      <c r="Z109" s="21"/>
      <c r="AA109" s="21"/>
      <c r="AB109" s="21">
        <v>4</v>
      </c>
      <c r="AC109" s="21">
        <v>6</v>
      </c>
      <c r="AD109" s="21"/>
      <c r="AE109" s="21">
        <f t="shared" si="21"/>
        <v>10</v>
      </c>
      <c r="AF109" s="21">
        <f t="shared" si="22"/>
        <v>25</v>
      </c>
      <c r="AG109" s="28" t="str">
        <f>VLOOKUP($L109,怪物模板!$A:$N,MATCH(角色!AG$1,模板表头,0),0)</f>
        <v>misc.5skills_target_is_valid</v>
      </c>
      <c r="AH109" s="28">
        <f>VLOOKUP($L109,怪物模板!$A:$N,MATCH(角色!AH$1,模板表头,0),0)</f>
        <v>11980301</v>
      </c>
      <c r="AI109" s="28">
        <f>VLOOKUP($L109,怪物模板!$A:$N,MATCH(角色!AI$1,模板表头,0),0)</f>
        <v>11980302</v>
      </c>
      <c r="AJ109" s="28" t="str">
        <f>VLOOKUP($L109,怪物模板!$A:$N,MATCH(角色!AJ$1,模板表头,0),0)</f>
        <v/>
      </c>
      <c r="AK109" s="28" t="str">
        <f>VLOOKUP($L109,怪物模板!$A:$N,MATCH(角色!AK$1,模板表头,0),0)</f>
        <v/>
      </c>
      <c r="AL109" s="28" t="str">
        <f>IF(VLOOKUP($L109,[1]怪物模板!$A:$N,MATCH([1]角色!AL$1,模板表头,0),0)=0,"",VLOOKUP($L109,[1]怪物模板!$A:$N,MATCH([1]角色!AL$1,模板表头,0),0))</f>
        <v/>
      </c>
      <c r="AM109" s="28" t="str">
        <f>VLOOKUP($L109,怪物模板!$A:$N,MATCH(角色!AM$1,模板表头,0),0)</f>
        <v>shield_infantry_npc</v>
      </c>
      <c r="AN109" s="21">
        <v>1</v>
      </c>
      <c r="AO109" s="21">
        <v>1</v>
      </c>
      <c r="AP109" s="21"/>
      <c r="AQ109" s="21"/>
      <c r="AR109" s="21"/>
      <c r="AS109" s="21"/>
      <c r="AT109" s="21"/>
      <c r="AU109" s="21">
        <v>230041</v>
      </c>
      <c r="AV109" s="21"/>
      <c r="AW109" s="21"/>
      <c r="AX109" s="21"/>
      <c r="AY109" s="21"/>
      <c r="AZ109" s="21"/>
      <c r="BA109" s="21"/>
      <c r="BB109" s="22"/>
      <c r="BC109" s="22"/>
      <c r="BD109" s="22"/>
      <c r="BE109" s="22"/>
      <c r="BF109" s="22"/>
      <c r="BG109" s="22"/>
      <c r="BH109" s="22"/>
      <c r="BI109" s="22">
        <f t="shared" si="23"/>
        <v>10000</v>
      </c>
      <c r="BJ109" s="22">
        <f t="shared" si="24"/>
        <v>4000</v>
      </c>
      <c r="BK109" s="22">
        <f t="shared" si="24"/>
        <v>4000</v>
      </c>
      <c r="BL109" s="21"/>
      <c r="BM109" s="21"/>
      <c r="BN109" s="21"/>
      <c r="BO109" s="21"/>
      <c r="BP109" s="21"/>
      <c r="BQ109" s="21"/>
      <c r="BR109" s="21"/>
      <c r="BS109" s="21"/>
      <c r="BT109" s="21"/>
      <c r="BU109" s="23" t="s">
        <v>200</v>
      </c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 t="s">
        <v>200</v>
      </c>
      <c r="CH109" s="21" t="s">
        <v>200</v>
      </c>
      <c r="CI109" s="21" t="s">
        <v>200</v>
      </c>
      <c r="CJ109" s="21" t="s">
        <v>200</v>
      </c>
      <c r="CK109" s="21" t="s">
        <v>200</v>
      </c>
      <c r="CL109" s="21" t="s">
        <v>200</v>
      </c>
      <c r="CM109" s="21" t="s">
        <v>200</v>
      </c>
      <c r="CN109" s="21" t="s">
        <v>200</v>
      </c>
      <c r="CO109" s="21" t="s">
        <v>200</v>
      </c>
    </row>
    <row r="110" spans="1:93" ht="16.5" customHeight="1" x14ac:dyDescent="0.3">
      <c r="A110" s="21">
        <v>31040108</v>
      </c>
      <c r="B110" s="21" t="s">
        <v>90</v>
      </c>
      <c r="C110" s="21"/>
      <c r="D110" s="21">
        <f t="shared" si="26"/>
        <v>22</v>
      </c>
      <c r="E110" s="21" t="s">
        <v>109</v>
      </c>
      <c r="F110" s="21">
        <v>22</v>
      </c>
      <c r="G110" s="21" t="s">
        <v>110</v>
      </c>
      <c r="H110" s="21">
        <f>VLOOKUP($L110,怪物模板!$A:$N,MATCH(角色!H$1,模板表头,0),0)</f>
        <v>3</v>
      </c>
      <c r="I110" s="28" t="str">
        <f>VLOOKUP($L110,怪物模板!$A:$N,MATCH(角色!I$1,模板表头,0),0)</f>
        <v>mag</v>
      </c>
      <c r="J110" s="22"/>
      <c r="K110" s="21"/>
      <c r="L110" s="21" t="s">
        <v>275</v>
      </c>
      <c r="M110" s="28" t="str">
        <f>VLOOKUP($L110,怪物模板!$A:$N,MATCH(角色!M$1,模板表头,0),0)</f>
        <v>火焰术士</v>
      </c>
      <c r="N110" s="28" t="str">
        <f>VLOOKUP($L110,怪物模板!$A:$N,MATCH(角色!N$1,模板表头,0),0)</f>
        <v>大招加引导版，加酒利用</v>
      </c>
      <c r="O110" s="21" t="str">
        <f>VLOOKUP($L110,怪物模板!$A:$N,MATCH(角色!O$1,模板表头,0),0)</f>
        <v>female</v>
      </c>
      <c r="P110" s="22">
        <v>3</v>
      </c>
      <c r="Q110" s="21">
        <v>2</v>
      </c>
      <c r="R110" s="21">
        <f>VLOOKUP(P110,辅助表!$A$2:$B$10,2,FALSE)</f>
        <v>2</v>
      </c>
      <c r="S110" s="28" t="str">
        <f>VLOOKUP($L110,怪物模板!$A:$N,MATCH(角色!S$1,模板表头,0),0)</f>
        <v>alliance</v>
      </c>
      <c r="T110" s="21" t="s">
        <v>85</v>
      </c>
      <c r="U110" s="21"/>
      <c r="V110" s="21"/>
      <c r="W110" s="21"/>
      <c r="X110" s="21"/>
      <c r="Y110" s="21"/>
      <c r="Z110" s="21"/>
      <c r="AA110" s="21"/>
      <c r="AB110" s="21">
        <v>4</v>
      </c>
      <c r="AC110" s="21">
        <v>6</v>
      </c>
      <c r="AD110" s="21"/>
      <c r="AE110" s="21">
        <f t="shared" si="21"/>
        <v>10</v>
      </c>
      <c r="AF110" s="21">
        <f t="shared" si="22"/>
        <v>25</v>
      </c>
      <c r="AG110" s="28" t="str">
        <f>VLOOKUP($L110,怪物模板!$A:$N,MATCH(角色!AG$1,模板表头,0),0)</f>
        <v>misc.5skills</v>
      </c>
      <c r="AH110" s="28">
        <f>VLOOKUP($L110,怪物模板!$A:$N,MATCH(角色!AH$1,模板表头,0),0)</f>
        <v>11980401</v>
      </c>
      <c r="AI110" s="28">
        <f>VLOOKUP($L110,怪物模板!$A:$N,MATCH(角色!AI$1,模板表头,0),0)</f>
        <v>11980402</v>
      </c>
      <c r="AJ110" s="28">
        <f>VLOOKUP($L110,怪物模板!$A:$N,MATCH(角色!AJ$1,模板表头,0),0)</f>
        <v>11999535</v>
      </c>
      <c r="AK110" s="28" t="str">
        <f>VLOOKUP($L110,怪物模板!$A:$N,MATCH(角色!AK$1,模板表头,0),0)</f>
        <v/>
      </c>
      <c r="AL110" s="28" t="str">
        <f>IF(VLOOKUP($L110,[1]怪物模板!$A:$N,MATCH([1]角色!AL$1,模板表头,0),0)=0,"",VLOOKUP($L110,[1]怪物模板!$A:$N,MATCH([1]角色!AL$1,模板表头,0),0))</f>
        <v/>
      </c>
      <c r="AM110" s="28" t="str">
        <f>VLOOKUP($L110,怪物模板!$A:$N,MATCH(角色!AM$1,模板表头,0),0)</f>
        <v>flame_npc</v>
      </c>
      <c r="AN110" s="21">
        <f t="shared" si="25"/>
        <v>1</v>
      </c>
      <c r="AO110" s="21">
        <v>1</v>
      </c>
      <c r="AP110" s="21"/>
      <c r="AQ110" s="21"/>
      <c r="AR110" s="21"/>
      <c r="AS110" s="21"/>
      <c r="AT110" s="21"/>
      <c r="AU110" s="21">
        <v>230011</v>
      </c>
      <c r="AV110" s="21">
        <v>230302</v>
      </c>
      <c r="AW110" s="21"/>
      <c r="AX110" s="21"/>
      <c r="AY110" s="21"/>
      <c r="AZ110" s="21"/>
      <c r="BA110" s="21"/>
      <c r="BB110" s="22"/>
      <c r="BC110" s="22"/>
      <c r="BD110" s="22"/>
      <c r="BE110" s="22"/>
      <c r="BF110" s="22"/>
      <c r="BG110" s="22"/>
      <c r="BH110" s="22"/>
      <c r="BI110" s="22">
        <f t="shared" si="23"/>
        <v>10000</v>
      </c>
      <c r="BJ110" s="22">
        <f t="shared" si="24"/>
        <v>4000</v>
      </c>
      <c r="BK110" s="22">
        <f t="shared" si="24"/>
        <v>4000</v>
      </c>
      <c r="BL110" s="21"/>
      <c r="BM110" s="21"/>
      <c r="BN110" s="21"/>
      <c r="BO110" s="21"/>
      <c r="BP110" s="21"/>
      <c r="BQ110" s="21"/>
      <c r="BR110" s="21"/>
      <c r="BS110" s="21"/>
      <c r="BT110" s="21"/>
      <c r="BU110" s="23" t="str">
        <f>IF(OR(B110="骷髅战士",B110="骷髅法师"),-0.9,"")</f>
        <v/>
      </c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 t="str">
        <f t="shared" ref="CG110:CO173" si="29">IF($G110="boss",5000,"")</f>
        <v/>
      </c>
      <c r="CH110" s="21" t="str">
        <f t="shared" ref="CH110:CO141" si="30">IF($G110="boss",5000,"")</f>
        <v/>
      </c>
      <c r="CI110" s="21" t="str">
        <f t="shared" si="30"/>
        <v/>
      </c>
      <c r="CJ110" s="21" t="str">
        <f t="shared" si="30"/>
        <v/>
      </c>
      <c r="CK110" s="21" t="str">
        <f t="shared" si="30"/>
        <v/>
      </c>
      <c r="CL110" s="21" t="str">
        <f t="shared" si="30"/>
        <v/>
      </c>
      <c r="CM110" s="21" t="str">
        <f t="shared" si="30"/>
        <v/>
      </c>
      <c r="CN110" s="21" t="str">
        <f t="shared" si="30"/>
        <v/>
      </c>
      <c r="CO110" s="21" t="str">
        <f t="shared" si="30"/>
        <v/>
      </c>
    </row>
    <row r="111" spans="1:93" s="7" customFormat="1" ht="16.5" customHeight="1" x14ac:dyDescent="0.3">
      <c r="A111" s="21">
        <v>31040109</v>
      </c>
      <c r="B111" s="21" t="s">
        <v>343</v>
      </c>
      <c r="C111" s="21"/>
      <c r="D111" s="21">
        <f t="shared" si="26"/>
        <v>22</v>
      </c>
      <c r="E111" s="21" t="s">
        <v>109</v>
      </c>
      <c r="F111" s="21">
        <v>22</v>
      </c>
      <c r="G111" s="21" t="s">
        <v>111</v>
      </c>
      <c r="H111" s="21">
        <f>VLOOKUP($L111,怪物模板!$A:$N,MATCH(角色!H$1,模板表头,0),0)</f>
        <v>3</v>
      </c>
      <c r="I111" s="28" t="str">
        <f>VLOOKUP($L111,怪物模板!$A:$N,MATCH(角色!I$1,模板表头,0),0)</f>
        <v>mag</v>
      </c>
      <c r="J111" s="22"/>
      <c r="K111" s="21"/>
      <c r="L111" s="21" t="s">
        <v>338</v>
      </c>
      <c r="M111" s="28" t="str">
        <f>VLOOKUP($L111,怪物模板!$A:$N,MATCH(角色!M$1,模板表头,0),0)</f>
        <v>黑魔导少女</v>
      </c>
      <c r="N111" s="28" t="str">
        <f>VLOOKUP($L111,怪物模板!$A:$N,MATCH(角色!N$1,模板表头,0),0)</f>
        <v>统一BOSS模板，同英雄技能+酒利用</v>
      </c>
      <c r="O111" s="21" t="str">
        <f>VLOOKUP($L111,怪物模板!$A:$N,MATCH(角色!O$1,模板表头,0),0)</f>
        <v>male</v>
      </c>
      <c r="P111" s="22">
        <v>7</v>
      </c>
      <c r="Q111" s="21">
        <v>4</v>
      </c>
      <c r="R111" s="21">
        <v>4</v>
      </c>
      <c r="S111" s="28" t="str">
        <f>VLOOKUP($L111,怪物模板!$A:$N,MATCH(角色!S$1,模板表头,0),0)</f>
        <v>alliance</v>
      </c>
      <c r="T111" s="21" t="s">
        <v>85</v>
      </c>
      <c r="U111" s="21"/>
      <c r="V111" s="21"/>
      <c r="W111" s="21"/>
      <c r="X111" s="21"/>
      <c r="Y111" s="21"/>
      <c r="Z111" s="21"/>
      <c r="AA111" s="21"/>
      <c r="AB111" s="21">
        <v>4</v>
      </c>
      <c r="AC111" s="21">
        <v>6</v>
      </c>
      <c r="AD111" s="21"/>
      <c r="AE111" s="21">
        <f t="shared" si="21"/>
        <v>40</v>
      </c>
      <c r="AF111" s="21">
        <f t="shared" si="22"/>
        <v>100</v>
      </c>
      <c r="AG111" s="28" t="str">
        <f>VLOOKUP($L111,怪物模板!$A:$N,MATCH(角色!AG$1,模板表头,0),0)</f>
        <v>misc.5skills_is_enemy_second</v>
      </c>
      <c r="AH111" s="28">
        <f>VLOOKUP($L111,怪物模板!$A:$N,MATCH(角色!AH$1,模板表头,0),0)</f>
        <v>11760301</v>
      </c>
      <c r="AI111" s="28">
        <f>VLOOKUP($L111,怪物模板!$A:$N,MATCH(角色!AI$1,模板表头,0),0)</f>
        <v>11760302</v>
      </c>
      <c r="AJ111" s="28">
        <f>VLOOKUP($L111,怪物模板!$A:$N,MATCH(角色!AJ$1,模板表头,0),0)</f>
        <v>11760303</v>
      </c>
      <c r="AK111" s="28">
        <f>VLOOKUP($L111,怪物模板!$A:$N,MATCH(角色!AK$1,模板表头,0),0)</f>
        <v>11760304</v>
      </c>
      <c r="AL111" s="28" t="str">
        <f>IF(VLOOKUP($L111,[1]怪物模板!$A:$N,MATCH([1]角色!AL$1,模板表头,0),0)=0,"",VLOOKUP($L111,[1]怪物模板!$A:$N,MATCH([1]角色!AL$1,模板表头,0),0))</f>
        <v/>
      </c>
      <c r="AM111" s="28" t="str">
        <f>VLOOKUP($L111,怪物模板!$A:$N,MATCH(角色!AM$1,模板表头,0),0)</f>
        <v>antonidas</v>
      </c>
      <c r="AN111" s="21">
        <f t="shared" si="25"/>
        <v>1</v>
      </c>
      <c r="AO111" s="21">
        <v>1</v>
      </c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2">
        <f t="shared" si="23"/>
        <v>10000</v>
      </c>
      <c r="BJ111" s="22">
        <f t="shared" si="24"/>
        <v>4000</v>
      </c>
      <c r="BK111" s="22">
        <f t="shared" si="24"/>
        <v>4000</v>
      </c>
      <c r="BL111" s="21"/>
      <c r="BM111" s="21"/>
      <c r="BN111" s="21"/>
      <c r="BO111" s="21"/>
      <c r="BP111" s="21"/>
      <c r="BQ111" s="21"/>
      <c r="BR111" s="21"/>
      <c r="BS111" s="21"/>
      <c r="BT111" s="21"/>
      <c r="BU111" s="23" t="s">
        <v>200</v>
      </c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 t="str">
        <f t="shared" ref="CG111:CO111" si="31">IF($G111="boss",5000,"")</f>
        <v/>
      </c>
      <c r="CH111" s="21" t="str">
        <f t="shared" si="31"/>
        <v/>
      </c>
      <c r="CI111" s="21" t="str">
        <f t="shared" si="31"/>
        <v/>
      </c>
      <c r="CJ111" s="21" t="str">
        <f t="shared" si="31"/>
        <v/>
      </c>
      <c r="CK111" s="21" t="str">
        <f t="shared" si="31"/>
        <v/>
      </c>
      <c r="CL111" s="21" t="str">
        <f t="shared" si="31"/>
        <v/>
      </c>
      <c r="CM111" s="21" t="str">
        <f t="shared" si="31"/>
        <v/>
      </c>
      <c r="CN111" s="21" t="str">
        <f t="shared" si="31"/>
        <v/>
      </c>
      <c r="CO111" s="21" t="str">
        <f t="shared" si="31"/>
        <v/>
      </c>
    </row>
    <row r="112" spans="1:93" ht="16.5" customHeight="1" x14ac:dyDescent="0.3">
      <c r="A112" s="21">
        <v>31040110</v>
      </c>
      <c r="B112" s="21" t="s">
        <v>99</v>
      </c>
      <c r="C112" s="21"/>
      <c r="D112" s="21">
        <f t="shared" si="26"/>
        <v>22</v>
      </c>
      <c r="E112" s="21" t="s">
        <v>109</v>
      </c>
      <c r="F112" s="21">
        <v>22</v>
      </c>
      <c r="G112" s="21" t="s">
        <v>110</v>
      </c>
      <c r="H112" s="21">
        <f>VLOOKUP($L112,怪物模板!$A:$N,MATCH(角色!H$1,模板表头,0),0)</f>
        <v>3</v>
      </c>
      <c r="I112" s="28" t="str">
        <f>VLOOKUP($L112,怪物模板!$A:$N,MATCH(角色!I$1,模板表头,0),0)</f>
        <v>mag</v>
      </c>
      <c r="J112" s="22"/>
      <c r="K112" s="21"/>
      <c r="L112" s="21" t="s">
        <v>286</v>
      </c>
      <c r="M112" s="28" t="str">
        <f>VLOOKUP($L112,怪物模板!$A:$N,MATCH(角色!M$1,模板表头,0),0)</f>
        <v>无对应英雄</v>
      </c>
      <c r="N112" s="28" t="str">
        <f>VLOOKUP($L112,怪物模板!$A:$N,MATCH(角色!N$1,模板表头,0),0)</f>
        <v>统一BOSS模板</v>
      </c>
      <c r="O112" s="21" t="str">
        <f>VLOOKUP($L112,怪物模板!$A:$N,MATCH(角色!O$1,模板表头,0),0)</f>
        <v>male</v>
      </c>
      <c r="P112" s="21">
        <v>6</v>
      </c>
      <c r="Q112" s="21">
        <v>3</v>
      </c>
      <c r="R112" s="21">
        <f>VLOOKUP(P112,辅助表!$A$2:$B$10,2,FALSE)</f>
        <v>4</v>
      </c>
      <c r="S112" s="28" t="str">
        <f>VLOOKUP($L112,怪物模板!$A:$N,MATCH(角色!S$1,模板表头,0),0)</f>
        <v>chaos</v>
      </c>
      <c r="T112" s="21" t="s">
        <v>85</v>
      </c>
      <c r="U112" s="21"/>
      <c r="V112" s="21"/>
      <c r="W112" s="21"/>
      <c r="X112" s="21"/>
      <c r="Y112" s="21"/>
      <c r="Z112" s="21"/>
      <c r="AA112" s="21"/>
      <c r="AB112" s="21">
        <v>4</v>
      </c>
      <c r="AC112" s="21">
        <v>6</v>
      </c>
      <c r="AD112" s="21"/>
      <c r="AE112" s="21">
        <f t="shared" si="21"/>
        <v>10</v>
      </c>
      <c r="AF112" s="21">
        <f t="shared" si="22"/>
        <v>25</v>
      </c>
      <c r="AG112" s="28" t="str">
        <f>VLOOKUP($L112,怪物模板!$A:$N,MATCH(角色!AG$1,模板表头,0),0)</f>
        <v>range.kelthuzad</v>
      </c>
      <c r="AH112" s="28">
        <f>VLOOKUP($L112,怪物模板!$A:$N,MATCH(角色!AH$1,模板表头,0),0)</f>
        <v>11660201</v>
      </c>
      <c r="AI112" s="28">
        <f>VLOOKUP($L112,怪物模板!$A:$N,MATCH(角色!AI$1,模板表头,0),0)</f>
        <v>11660202</v>
      </c>
      <c r="AJ112" s="28">
        <f>VLOOKUP($L112,怪物模板!$A:$N,MATCH(角色!AJ$1,模板表头,0),0)</f>
        <v>11999506</v>
      </c>
      <c r="AK112" s="28">
        <f>VLOOKUP($L112,怪物模板!$A:$N,MATCH(角色!AK$1,模板表头,0),0)</f>
        <v>11999504</v>
      </c>
      <c r="AL112" s="28" t="str">
        <f>IF(VLOOKUP($L112,[1]怪物模板!$A:$N,MATCH([1]角色!AL$1,模板表头,0),0)=0,"",VLOOKUP($L112,[1]怪物模板!$A:$N,MATCH([1]角色!AL$1,模板表头,0),0))</f>
        <v/>
      </c>
      <c r="AM112" s="28" t="str">
        <f>VLOOKUP($L112,怪物模板!$A:$N,MATCH(角色!AM$1,模板表头,0),0)</f>
        <v>kelthuzad</v>
      </c>
      <c r="AN112" s="21">
        <f t="shared" si="25"/>
        <v>1</v>
      </c>
      <c r="AO112" s="21">
        <v>1</v>
      </c>
      <c r="AP112" s="21"/>
      <c r="AQ112" s="21"/>
      <c r="AR112" s="21"/>
      <c r="AS112" s="21"/>
      <c r="AT112" s="21"/>
      <c r="AU112" s="21">
        <v>230011</v>
      </c>
      <c r="AV112" s="21">
        <v>230292</v>
      </c>
      <c r="AW112" s="21"/>
      <c r="AX112" s="21"/>
      <c r="AY112" s="21"/>
      <c r="AZ112" s="21"/>
      <c r="BA112" s="21"/>
      <c r="BB112" s="22"/>
      <c r="BC112" s="22"/>
      <c r="BD112" s="22"/>
      <c r="BE112" s="22"/>
      <c r="BF112" s="22"/>
      <c r="BG112" s="22"/>
      <c r="BH112" s="22"/>
      <c r="BI112" s="22">
        <f t="shared" si="23"/>
        <v>10000</v>
      </c>
      <c r="BJ112" s="22">
        <f t="shared" si="24"/>
        <v>4000</v>
      </c>
      <c r="BK112" s="22">
        <f t="shared" si="24"/>
        <v>4000</v>
      </c>
      <c r="BL112" s="21"/>
      <c r="BM112" s="21"/>
      <c r="BN112" s="21"/>
      <c r="BO112" s="21"/>
      <c r="BP112" s="21"/>
      <c r="BQ112" s="21"/>
      <c r="BR112" s="21"/>
      <c r="BS112" s="21"/>
      <c r="BT112" s="21"/>
      <c r="BU112" s="23" t="str">
        <f>IF(OR(B112="骷髅战士",B112="骷髅法师"),-0.9,"")</f>
        <v/>
      </c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 t="str">
        <f t="shared" si="29"/>
        <v/>
      </c>
      <c r="CH112" s="21" t="str">
        <f t="shared" si="30"/>
        <v/>
      </c>
      <c r="CI112" s="21" t="str">
        <f t="shared" si="30"/>
        <v/>
      </c>
      <c r="CJ112" s="21" t="str">
        <f t="shared" si="30"/>
        <v/>
      </c>
      <c r="CK112" s="21" t="str">
        <f t="shared" si="30"/>
        <v/>
      </c>
      <c r="CL112" s="21" t="str">
        <f t="shared" si="30"/>
        <v/>
      </c>
      <c r="CM112" s="21" t="str">
        <f t="shared" si="30"/>
        <v/>
      </c>
      <c r="CN112" s="21" t="str">
        <f t="shared" si="30"/>
        <v/>
      </c>
      <c r="CO112" s="21" t="str">
        <f t="shared" si="30"/>
        <v/>
      </c>
    </row>
    <row r="113" spans="1:93" s="5" customFormat="1" ht="16.5" customHeight="1" x14ac:dyDescent="0.3">
      <c r="A113" s="21">
        <v>31040111</v>
      </c>
      <c r="B113" s="21" t="s">
        <v>246</v>
      </c>
      <c r="C113" s="21"/>
      <c r="D113" s="21">
        <f t="shared" si="26"/>
        <v>23</v>
      </c>
      <c r="E113" s="21" t="s">
        <v>109</v>
      </c>
      <c r="F113" s="21">
        <v>23</v>
      </c>
      <c r="G113" s="21" t="s">
        <v>111</v>
      </c>
      <c r="H113" s="21">
        <f>VLOOKUP($L113,怪物模板!$A:$N,MATCH(角色!H$1,模板表头,0),0)</f>
        <v>3</v>
      </c>
      <c r="I113" s="28" t="str">
        <f>VLOOKUP($L113,怪物模板!$A:$N,MATCH(角色!I$1,模板表头,0),0)</f>
        <v>mag</v>
      </c>
      <c r="J113" s="22"/>
      <c r="K113" s="21"/>
      <c r="L113" s="21" t="s">
        <v>278</v>
      </c>
      <c r="M113" s="28" t="str">
        <f>VLOOKUP($L113,怪物模板!$A:$N,MATCH(角色!M$1,模板表头,0),0)</f>
        <v>无对应英雄</v>
      </c>
      <c r="N113" s="28" t="str">
        <f>VLOOKUP($L113,怪物模板!$A:$N,MATCH(角色!N$1,模板表头,0),0)</f>
        <v>统一BOSS模板</v>
      </c>
      <c r="O113" s="21" t="str">
        <f>VLOOKUP($L113,怪物模板!$A:$N,MATCH(角色!O$1,模板表头,0),0)</f>
        <v>male</v>
      </c>
      <c r="P113" s="22">
        <v>4</v>
      </c>
      <c r="Q113" s="21">
        <v>3</v>
      </c>
      <c r="R113" s="21">
        <v>3</v>
      </c>
      <c r="S113" s="28" t="str">
        <f>VLOOKUP($L113,怪物模板!$A:$N,MATCH(角色!S$1,模板表头,0),0)</f>
        <v>alliance</v>
      </c>
      <c r="T113" s="21" t="s">
        <v>85</v>
      </c>
      <c r="U113" s="21"/>
      <c r="V113" s="21"/>
      <c r="W113" s="21"/>
      <c r="X113" s="21"/>
      <c r="Y113" s="21"/>
      <c r="Z113" s="21"/>
      <c r="AA113" s="21"/>
      <c r="AB113" s="21">
        <v>4</v>
      </c>
      <c r="AC113" s="21">
        <v>6</v>
      </c>
      <c r="AD113" s="21"/>
      <c r="AE113" s="21">
        <f t="shared" si="21"/>
        <v>40</v>
      </c>
      <c r="AF113" s="21">
        <f t="shared" si="22"/>
        <v>100</v>
      </c>
      <c r="AG113" s="28" t="str">
        <f>VLOOKUP($L113,怪物模板!$A:$N,MATCH(角色!AG$1,模板表头,0),0)</f>
        <v>misc.5skills</v>
      </c>
      <c r="AH113" s="28">
        <f>VLOOKUP($L113,怪物模板!$A:$N,MATCH(角色!AH$1,模板表头,0),0)</f>
        <v>11960401</v>
      </c>
      <c r="AI113" s="28">
        <f>VLOOKUP($L113,怪物模板!$A:$N,MATCH(角色!AI$1,模板表头,0),0)</f>
        <v>11960403</v>
      </c>
      <c r="AJ113" s="28">
        <f>VLOOKUP($L113,怪物模板!$A:$N,MATCH(角色!AJ$1,模板表头,0),0)</f>
        <v>11999509</v>
      </c>
      <c r="AK113" s="28">
        <f>VLOOKUP($L113,怪物模板!$A:$N,MATCH(角色!AK$1,模板表头,0),0)</f>
        <v>11999527</v>
      </c>
      <c r="AL113" s="28" t="str">
        <f>IF(VLOOKUP($L113,[1]怪物模板!$A:$N,MATCH([1]角色!AL$1,模板表头,0),0)=0,"",VLOOKUP($L113,[1]怪物模板!$A:$N,MATCH([1]角色!AL$1,模板表头,0),0))</f>
        <v/>
      </c>
      <c r="AM113" s="28" t="str">
        <f>VLOOKUP($L113,怪物模板!$A:$N,MATCH(角色!AM$1,模板表头,0),0)</f>
        <v>mekkatorque_boss</v>
      </c>
      <c r="AN113" s="21">
        <v>1.2</v>
      </c>
      <c r="AO113" s="21">
        <v>1</v>
      </c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2"/>
      <c r="BC113" s="22"/>
      <c r="BD113" s="22"/>
      <c r="BE113" s="22"/>
      <c r="BF113" s="22"/>
      <c r="BG113" s="22"/>
      <c r="BH113" s="22"/>
      <c r="BI113" s="22">
        <f t="shared" si="23"/>
        <v>10000</v>
      </c>
      <c r="BJ113" s="22">
        <f t="shared" si="24"/>
        <v>4000</v>
      </c>
      <c r="BK113" s="22">
        <f t="shared" si="24"/>
        <v>4000</v>
      </c>
      <c r="BL113" s="21"/>
      <c r="BM113" s="21"/>
      <c r="BN113" s="21"/>
      <c r="BO113" s="21"/>
      <c r="BP113" s="21"/>
      <c r="BQ113" s="21"/>
      <c r="BR113" s="21"/>
      <c r="BS113" s="21"/>
      <c r="BT113" s="21"/>
      <c r="BU113" s="23" t="s">
        <v>200</v>
      </c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 t="s">
        <v>200</v>
      </c>
      <c r="CH113" s="21" t="s">
        <v>200</v>
      </c>
      <c r="CI113" s="21" t="s">
        <v>200</v>
      </c>
      <c r="CJ113" s="21" t="s">
        <v>200</v>
      </c>
      <c r="CK113" s="21" t="s">
        <v>200</v>
      </c>
      <c r="CL113" s="21" t="s">
        <v>200</v>
      </c>
      <c r="CM113" s="21" t="s">
        <v>200</v>
      </c>
      <c r="CN113" s="21" t="s">
        <v>200</v>
      </c>
      <c r="CO113" s="21" t="s">
        <v>200</v>
      </c>
    </row>
    <row r="114" spans="1:93" s="5" customFormat="1" ht="16.5" customHeight="1" x14ac:dyDescent="0.3">
      <c r="A114" s="21">
        <v>31040112</v>
      </c>
      <c r="B114" s="21" t="s">
        <v>92</v>
      </c>
      <c r="C114" s="21"/>
      <c r="D114" s="21">
        <f t="shared" si="26"/>
        <v>23</v>
      </c>
      <c r="E114" s="21" t="s">
        <v>109</v>
      </c>
      <c r="F114" s="21">
        <v>23</v>
      </c>
      <c r="G114" s="21" t="s">
        <v>110</v>
      </c>
      <c r="H114" s="21">
        <f>VLOOKUP($L114,怪物模板!$A:$N,MATCH(角色!H$1,模板表头,0),0)</f>
        <v>1</v>
      </c>
      <c r="I114" s="28" t="str">
        <f>VLOOKUP($L114,怪物模板!$A:$N,MATCH(角色!I$1,模板表头,0),0)</f>
        <v>phy</v>
      </c>
      <c r="J114" s="22"/>
      <c r="K114" s="21"/>
      <c r="L114" s="21" t="s">
        <v>248</v>
      </c>
      <c r="M114" s="28" t="str">
        <f>VLOOKUP($L114,怪物模板!$A:$N,MATCH(角色!M$1,模板表头,0),0)</f>
        <v>顶盾步兵</v>
      </c>
      <c r="N114" s="28" t="str">
        <f>VLOOKUP($L114,怪物模板!$A:$N,MATCH(角色!N$1,模板表头,0),0)</f>
        <v>统一模板</v>
      </c>
      <c r="O114" s="21" t="str">
        <f>VLOOKUP($L114,怪物模板!$A:$N,MATCH(角色!O$1,模板表头,0),0)</f>
        <v>male</v>
      </c>
      <c r="P114" s="22">
        <v>2</v>
      </c>
      <c r="Q114" s="21">
        <v>2</v>
      </c>
      <c r="R114" s="21">
        <f>VLOOKUP(P114,辅助表!$A$2:$B$10,2,FALSE)</f>
        <v>2</v>
      </c>
      <c r="S114" s="28" t="str">
        <f>VLOOKUP($L114,怪物模板!$A:$N,MATCH(角色!S$1,模板表头,0),0)</f>
        <v>alliance</v>
      </c>
      <c r="T114" s="21" t="s">
        <v>85</v>
      </c>
      <c r="U114" s="21"/>
      <c r="V114" s="21"/>
      <c r="W114" s="21"/>
      <c r="X114" s="21"/>
      <c r="Y114" s="21"/>
      <c r="Z114" s="21"/>
      <c r="AA114" s="21"/>
      <c r="AB114" s="21">
        <v>4</v>
      </c>
      <c r="AC114" s="21">
        <v>6</v>
      </c>
      <c r="AD114" s="21"/>
      <c r="AE114" s="21">
        <f t="shared" si="21"/>
        <v>10</v>
      </c>
      <c r="AF114" s="21">
        <f t="shared" si="22"/>
        <v>25</v>
      </c>
      <c r="AG114" s="28" t="str">
        <f>VLOOKUP($L114,怪物模板!$A:$N,MATCH(角色!AG$1,模板表头,0),0)</f>
        <v>misc.5skills_target_is_valid</v>
      </c>
      <c r="AH114" s="28">
        <f>VLOOKUP($L114,怪物模板!$A:$N,MATCH(角色!AH$1,模板表头,0),0)</f>
        <v>11980301</v>
      </c>
      <c r="AI114" s="28">
        <f>VLOOKUP($L114,怪物模板!$A:$N,MATCH(角色!AI$1,模板表头,0),0)</f>
        <v>11980302</v>
      </c>
      <c r="AJ114" s="28" t="str">
        <f>VLOOKUP($L114,怪物模板!$A:$N,MATCH(角色!AJ$1,模板表头,0),0)</f>
        <v/>
      </c>
      <c r="AK114" s="28" t="str">
        <f>VLOOKUP($L114,怪物模板!$A:$N,MATCH(角色!AK$1,模板表头,0),0)</f>
        <v/>
      </c>
      <c r="AL114" s="28" t="str">
        <f>IF(VLOOKUP($L114,[1]怪物模板!$A:$N,MATCH([1]角色!AL$1,模板表头,0),0)=0,"",VLOOKUP($L114,[1]怪物模板!$A:$N,MATCH([1]角色!AL$1,模板表头,0),0))</f>
        <v/>
      </c>
      <c r="AM114" s="28" t="str">
        <f>VLOOKUP($L114,怪物模板!$A:$N,MATCH(角色!AM$1,模板表头,0),0)</f>
        <v>shield_infantry_npc</v>
      </c>
      <c r="AN114" s="21">
        <f t="shared" si="25"/>
        <v>1</v>
      </c>
      <c r="AO114" s="21">
        <v>1</v>
      </c>
      <c r="AP114" s="21"/>
      <c r="AQ114" s="21"/>
      <c r="AR114" s="21"/>
      <c r="AS114" s="21"/>
      <c r="AT114" s="21"/>
      <c r="AU114" s="21">
        <v>230041</v>
      </c>
      <c r="AV114" s="21">
        <v>230242</v>
      </c>
      <c r="AW114" s="21"/>
      <c r="AX114" s="21"/>
      <c r="AY114" s="21"/>
      <c r="AZ114" s="21"/>
      <c r="BA114" s="21"/>
      <c r="BB114" s="22"/>
      <c r="BC114" s="22"/>
      <c r="BD114" s="22"/>
      <c r="BE114" s="22"/>
      <c r="BF114" s="22"/>
      <c r="BG114" s="22"/>
      <c r="BH114" s="22"/>
      <c r="BI114" s="22">
        <f t="shared" si="23"/>
        <v>10000</v>
      </c>
      <c r="BJ114" s="22">
        <f t="shared" si="24"/>
        <v>4000</v>
      </c>
      <c r="BK114" s="22">
        <f t="shared" si="24"/>
        <v>4000</v>
      </c>
      <c r="BL114" s="21"/>
      <c r="BM114" s="21"/>
      <c r="BN114" s="21"/>
      <c r="BO114" s="21"/>
      <c r="BP114" s="21"/>
      <c r="BQ114" s="21"/>
      <c r="BR114" s="21"/>
      <c r="BS114" s="21"/>
      <c r="BT114" s="21"/>
      <c r="BU114" s="23" t="str">
        <f>IF(OR(B114="骷髅战士",B114="骷髅法师"),-0.9,"")</f>
        <v/>
      </c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 t="str">
        <f t="shared" si="29"/>
        <v/>
      </c>
      <c r="CH114" s="21" t="str">
        <f t="shared" si="30"/>
        <v/>
      </c>
      <c r="CI114" s="21" t="str">
        <f t="shared" si="30"/>
        <v/>
      </c>
      <c r="CJ114" s="21" t="str">
        <f t="shared" si="30"/>
        <v/>
      </c>
      <c r="CK114" s="21" t="str">
        <f t="shared" si="30"/>
        <v/>
      </c>
      <c r="CL114" s="21" t="str">
        <f t="shared" si="30"/>
        <v/>
      </c>
      <c r="CM114" s="21" t="str">
        <f t="shared" si="30"/>
        <v/>
      </c>
      <c r="CN114" s="21" t="str">
        <f t="shared" si="30"/>
        <v/>
      </c>
      <c r="CO114" s="21" t="str">
        <f t="shared" si="30"/>
        <v/>
      </c>
    </row>
    <row r="115" spans="1:93" s="5" customFormat="1" ht="16.5" customHeight="1" x14ac:dyDescent="0.3">
      <c r="A115" s="21">
        <v>31040113</v>
      </c>
      <c r="B115" s="21" t="s">
        <v>92</v>
      </c>
      <c r="C115" s="21"/>
      <c r="D115" s="21">
        <f t="shared" si="26"/>
        <v>23</v>
      </c>
      <c r="E115" s="21" t="s">
        <v>109</v>
      </c>
      <c r="F115" s="21">
        <v>23</v>
      </c>
      <c r="G115" s="21" t="s">
        <v>110</v>
      </c>
      <c r="H115" s="21">
        <f>VLOOKUP($L115,怪物模板!$A:$N,MATCH(角色!H$1,模板表头,0),0)</f>
        <v>1</v>
      </c>
      <c r="I115" s="28" t="str">
        <f>VLOOKUP($L115,怪物模板!$A:$N,MATCH(角色!I$1,模板表头,0),0)</f>
        <v>phy</v>
      </c>
      <c r="J115" s="22"/>
      <c r="K115" s="21"/>
      <c r="L115" s="21" t="s">
        <v>248</v>
      </c>
      <c r="M115" s="28" t="str">
        <f>VLOOKUP($L115,怪物模板!$A:$N,MATCH(角色!M$1,模板表头,0),0)</f>
        <v>顶盾步兵</v>
      </c>
      <c r="N115" s="28" t="str">
        <f>VLOOKUP($L115,怪物模板!$A:$N,MATCH(角色!N$1,模板表头,0),0)</f>
        <v>统一模板</v>
      </c>
      <c r="O115" s="21" t="str">
        <f>VLOOKUP($L115,怪物模板!$A:$N,MATCH(角色!O$1,模板表头,0),0)</f>
        <v>male</v>
      </c>
      <c r="P115" s="22">
        <v>2</v>
      </c>
      <c r="Q115" s="21">
        <v>2</v>
      </c>
      <c r="R115" s="21">
        <f>VLOOKUP(P115,辅助表!$A$2:$B$10,2,FALSE)</f>
        <v>2</v>
      </c>
      <c r="S115" s="28" t="str">
        <f>VLOOKUP($L115,怪物模板!$A:$N,MATCH(角色!S$1,模板表头,0),0)</f>
        <v>alliance</v>
      </c>
      <c r="T115" s="21" t="s">
        <v>85</v>
      </c>
      <c r="U115" s="21"/>
      <c r="V115" s="21"/>
      <c r="W115" s="21"/>
      <c r="X115" s="21"/>
      <c r="Y115" s="21"/>
      <c r="Z115" s="21"/>
      <c r="AA115" s="21"/>
      <c r="AB115" s="21">
        <v>4</v>
      </c>
      <c r="AC115" s="21">
        <v>6</v>
      </c>
      <c r="AD115" s="21"/>
      <c r="AE115" s="21">
        <f t="shared" si="21"/>
        <v>10</v>
      </c>
      <c r="AF115" s="21">
        <f t="shared" si="22"/>
        <v>25</v>
      </c>
      <c r="AG115" s="28" t="str">
        <f>VLOOKUP($L115,怪物模板!$A:$N,MATCH(角色!AG$1,模板表头,0),0)</f>
        <v>misc.5skills_target_is_valid</v>
      </c>
      <c r="AH115" s="28">
        <f>VLOOKUP($L115,怪物模板!$A:$N,MATCH(角色!AH$1,模板表头,0),0)</f>
        <v>11980301</v>
      </c>
      <c r="AI115" s="28">
        <f>VLOOKUP($L115,怪物模板!$A:$N,MATCH(角色!AI$1,模板表头,0),0)</f>
        <v>11980302</v>
      </c>
      <c r="AJ115" s="28" t="str">
        <f>VLOOKUP($L115,怪物模板!$A:$N,MATCH(角色!AJ$1,模板表头,0),0)</f>
        <v/>
      </c>
      <c r="AK115" s="28" t="str">
        <f>VLOOKUP($L115,怪物模板!$A:$N,MATCH(角色!AK$1,模板表头,0),0)</f>
        <v/>
      </c>
      <c r="AL115" s="28" t="str">
        <f>IF(VLOOKUP($L115,[1]怪物模板!$A:$N,MATCH([1]角色!AL$1,模板表头,0),0)=0,"",VLOOKUP($L115,[1]怪物模板!$A:$N,MATCH([1]角色!AL$1,模板表头,0),0))</f>
        <v/>
      </c>
      <c r="AM115" s="28" t="str">
        <f>VLOOKUP($L115,怪物模板!$A:$N,MATCH(角色!AM$1,模板表头,0),0)</f>
        <v>shield_infantry_npc</v>
      </c>
      <c r="AN115" s="21">
        <f t="shared" si="25"/>
        <v>1</v>
      </c>
      <c r="AO115" s="21">
        <v>1</v>
      </c>
      <c r="AP115" s="21"/>
      <c r="AQ115" s="21"/>
      <c r="AR115" s="21"/>
      <c r="AS115" s="21"/>
      <c r="AT115" s="21"/>
      <c r="AU115" s="21">
        <v>230041</v>
      </c>
      <c r="AV115" s="21">
        <v>230242</v>
      </c>
      <c r="AW115" s="21"/>
      <c r="AX115" s="21"/>
      <c r="AY115" s="21"/>
      <c r="AZ115" s="21"/>
      <c r="BA115" s="21"/>
      <c r="BB115" s="22"/>
      <c r="BC115" s="22"/>
      <c r="BD115" s="22"/>
      <c r="BE115" s="22"/>
      <c r="BF115" s="22"/>
      <c r="BG115" s="22"/>
      <c r="BH115" s="22"/>
      <c r="BI115" s="22">
        <f t="shared" si="23"/>
        <v>10000</v>
      </c>
      <c r="BJ115" s="22">
        <f t="shared" si="24"/>
        <v>4000</v>
      </c>
      <c r="BK115" s="22">
        <f t="shared" si="24"/>
        <v>4000</v>
      </c>
      <c r="BL115" s="21"/>
      <c r="BM115" s="21"/>
      <c r="BN115" s="21"/>
      <c r="BO115" s="21"/>
      <c r="BP115" s="21"/>
      <c r="BQ115" s="21"/>
      <c r="BR115" s="21"/>
      <c r="BS115" s="21"/>
      <c r="BT115" s="21"/>
      <c r="BU115" s="23" t="str">
        <f>IF(OR(B115="骷髅战士",B115="骷髅法师"),-0.9,"")</f>
        <v/>
      </c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 t="str">
        <f t="shared" si="29"/>
        <v/>
      </c>
      <c r="CH115" s="21" t="str">
        <f t="shared" si="30"/>
        <v/>
      </c>
      <c r="CI115" s="21" t="str">
        <f t="shared" si="30"/>
        <v/>
      </c>
      <c r="CJ115" s="21" t="str">
        <f t="shared" si="30"/>
        <v/>
      </c>
      <c r="CK115" s="21" t="str">
        <f t="shared" si="30"/>
        <v/>
      </c>
      <c r="CL115" s="21" t="str">
        <f t="shared" si="30"/>
        <v/>
      </c>
      <c r="CM115" s="21" t="str">
        <f t="shared" si="30"/>
        <v/>
      </c>
      <c r="CN115" s="21" t="str">
        <f t="shared" si="30"/>
        <v/>
      </c>
      <c r="CO115" s="21" t="str">
        <f t="shared" si="30"/>
        <v/>
      </c>
    </row>
    <row r="116" spans="1:93" s="5" customFormat="1" ht="16.5" customHeight="1" x14ac:dyDescent="0.3">
      <c r="A116" s="21">
        <v>31040114</v>
      </c>
      <c r="B116" s="21" t="s">
        <v>90</v>
      </c>
      <c r="C116" s="21"/>
      <c r="D116" s="21">
        <f t="shared" si="26"/>
        <v>23</v>
      </c>
      <c r="E116" s="21" t="s">
        <v>109</v>
      </c>
      <c r="F116" s="21">
        <v>23</v>
      </c>
      <c r="G116" s="21" t="s">
        <v>110</v>
      </c>
      <c r="H116" s="21">
        <f>VLOOKUP($L116,怪物模板!$A:$N,MATCH(角色!H$1,模板表头,0),0)</f>
        <v>3</v>
      </c>
      <c r="I116" s="28" t="str">
        <f>VLOOKUP($L116,怪物模板!$A:$N,MATCH(角色!I$1,模板表头,0),0)</f>
        <v>mag</v>
      </c>
      <c r="J116" s="22"/>
      <c r="K116" s="21"/>
      <c r="L116" s="21" t="s">
        <v>275</v>
      </c>
      <c r="M116" s="28" t="str">
        <f>VLOOKUP($L116,怪物模板!$A:$N,MATCH(角色!M$1,模板表头,0),0)</f>
        <v>火焰术士</v>
      </c>
      <c r="N116" s="28" t="str">
        <f>VLOOKUP($L116,怪物模板!$A:$N,MATCH(角色!N$1,模板表头,0),0)</f>
        <v>大招加引导版，加酒利用</v>
      </c>
      <c r="O116" s="21" t="str">
        <f>VLOOKUP($L116,怪物模板!$A:$N,MATCH(角色!O$1,模板表头,0),0)</f>
        <v>female</v>
      </c>
      <c r="P116" s="22">
        <v>3</v>
      </c>
      <c r="Q116" s="21">
        <v>2</v>
      </c>
      <c r="R116" s="21">
        <f>VLOOKUP(P116,辅助表!$A$2:$B$10,2,FALSE)</f>
        <v>2</v>
      </c>
      <c r="S116" s="28" t="str">
        <f>VLOOKUP($L116,怪物模板!$A:$N,MATCH(角色!S$1,模板表头,0),0)</f>
        <v>alliance</v>
      </c>
      <c r="T116" s="21" t="s">
        <v>85</v>
      </c>
      <c r="U116" s="21"/>
      <c r="V116" s="21"/>
      <c r="W116" s="21"/>
      <c r="X116" s="21"/>
      <c r="Y116" s="21"/>
      <c r="Z116" s="21"/>
      <c r="AA116" s="21"/>
      <c r="AB116" s="21">
        <v>4</v>
      </c>
      <c r="AC116" s="21">
        <v>6</v>
      </c>
      <c r="AD116" s="21"/>
      <c r="AE116" s="21">
        <f t="shared" si="21"/>
        <v>10</v>
      </c>
      <c r="AF116" s="21">
        <f t="shared" si="22"/>
        <v>25</v>
      </c>
      <c r="AG116" s="28" t="str">
        <f>VLOOKUP($L116,怪物模板!$A:$N,MATCH(角色!AG$1,模板表头,0),0)</f>
        <v>misc.5skills</v>
      </c>
      <c r="AH116" s="28">
        <f>VLOOKUP($L116,怪物模板!$A:$N,MATCH(角色!AH$1,模板表头,0),0)</f>
        <v>11980401</v>
      </c>
      <c r="AI116" s="28">
        <f>VLOOKUP($L116,怪物模板!$A:$N,MATCH(角色!AI$1,模板表头,0),0)</f>
        <v>11980402</v>
      </c>
      <c r="AJ116" s="28">
        <f>VLOOKUP($L116,怪物模板!$A:$N,MATCH(角色!AJ$1,模板表头,0),0)</f>
        <v>11999535</v>
      </c>
      <c r="AK116" s="28" t="str">
        <f>VLOOKUP($L116,怪物模板!$A:$N,MATCH(角色!AK$1,模板表头,0),0)</f>
        <v/>
      </c>
      <c r="AL116" s="28" t="str">
        <f>IF(VLOOKUP($L116,[1]怪物模板!$A:$N,MATCH([1]角色!AL$1,模板表头,0),0)=0,"",VLOOKUP($L116,[1]怪物模板!$A:$N,MATCH([1]角色!AL$1,模板表头,0),0))</f>
        <v/>
      </c>
      <c r="AM116" s="28" t="str">
        <f>VLOOKUP($L116,怪物模板!$A:$N,MATCH(角色!AM$1,模板表头,0),0)</f>
        <v>flame_npc</v>
      </c>
      <c r="AN116" s="21">
        <f t="shared" si="25"/>
        <v>1</v>
      </c>
      <c r="AO116" s="21">
        <v>1</v>
      </c>
      <c r="AP116" s="21"/>
      <c r="AQ116" s="21"/>
      <c r="AR116" s="21"/>
      <c r="AS116" s="21"/>
      <c r="AT116" s="21"/>
      <c r="AU116" s="21">
        <v>230011</v>
      </c>
      <c r="AV116" s="21">
        <v>230302</v>
      </c>
      <c r="AW116" s="21"/>
      <c r="AX116" s="21"/>
      <c r="AY116" s="21"/>
      <c r="AZ116" s="21"/>
      <c r="BA116" s="21"/>
      <c r="BB116" s="22"/>
      <c r="BC116" s="22"/>
      <c r="BD116" s="22"/>
      <c r="BE116" s="22"/>
      <c r="BF116" s="22"/>
      <c r="BG116" s="22"/>
      <c r="BH116" s="22"/>
      <c r="BI116" s="22">
        <f t="shared" si="23"/>
        <v>10000</v>
      </c>
      <c r="BJ116" s="22">
        <f t="shared" si="24"/>
        <v>4000</v>
      </c>
      <c r="BK116" s="22">
        <f t="shared" si="24"/>
        <v>4000</v>
      </c>
      <c r="BL116" s="21"/>
      <c r="BM116" s="21"/>
      <c r="BN116" s="21"/>
      <c r="BO116" s="21"/>
      <c r="BP116" s="21"/>
      <c r="BQ116" s="21"/>
      <c r="BR116" s="21"/>
      <c r="BS116" s="21"/>
      <c r="BT116" s="21"/>
      <c r="BU116" s="23" t="str">
        <f>IF(OR(B116="骷髅战士",B116="骷髅法师"),-0.9,"")</f>
        <v/>
      </c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 t="str">
        <f t="shared" si="29"/>
        <v/>
      </c>
      <c r="CH116" s="21" t="str">
        <f t="shared" si="30"/>
        <v/>
      </c>
      <c r="CI116" s="21" t="str">
        <f t="shared" si="30"/>
        <v/>
      </c>
      <c r="CJ116" s="21" t="str">
        <f t="shared" si="30"/>
        <v/>
      </c>
      <c r="CK116" s="21" t="str">
        <f t="shared" si="30"/>
        <v/>
      </c>
      <c r="CL116" s="21" t="str">
        <f t="shared" si="30"/>
        <v/>
      </c>
      <c r="CM116" s="21" t="str">
        <f t="shared" si="30"/>
        <v/>
      </c>
      <c r="CN116" s="21" t="str">
        <f t="shared" si="30"/>
        <v/>
      </c>
      <c r="CO116" s="21" t="str">
        <f t="shared" si="30"/>
        <v/>
      </c>
    </row>
    <row r="117" spans="1:93" s="5" customFormat="1" ht="16.5" customHeight="1" x14ac:dyDescent="0.3">
      <c r="A117" s="21">
        <v>31040115</v>
      </c>
      <c r="B117" s="21" t="s">
        <v>91</v>
      </c>
      <c r="C117" s="21"/>
      <c r="D117" s="21">
        <f t="shared" si="26"/>
        <v>23</v>
      </c>
      <c r="E117" s="21" t="s">
        <v>109</v>
      </c>
      <c r="F117" s="21">
        <v>23</v>
      </c>
      <c r="G117" s="21" t="s">
        <v>110</v>
      </c>
      <c r="H117" s="21">
        <f>VLOOKUP($L117,怪物模板!$A:$N,MATCH(角色!H$1,模板表头,0),0)</f>
        <v>3</v>
      </c>
      <c r="I117" s="28" t="str">
        <f>VLOOKUP($L117,怪物模板!$A:$N,MATCH(角色!I$1,模板表头,0),0)</f>
        <v>mag</v>
      </c>
      <c r="J117" s="22"/>
      <c r="K117" s="21"/>
      <c r="L117" s="21" t="s">
        <v>275</v>
      </c>
      <c r="M117" s="28" t="str">
        <f>VLOOKUP($L117,怪物模板!$A:$N,MATCH(角色!M$1,模板表头,0),0)</f>
        <v>火焰术士</v>
      </c>
      <c r="N117" s="28" t="str">
        <f>VLOOKUP($L117,怪物模板!$A:$N,MATCH(角色!N$1,模板表头,0),0)</f>
        <v>大招加引导版，加酒利用</v>
      </c>
      <c r="O117" s="21" t="str">
        <f>VLOOKUP($L117,怪物模板!$A:$N,MATCH(角色!O$1,模板表头,0),0)</f>
        <v>female</v>
      </c>
      <c r="P117" s="22">
        <v>3</v>
      </c>
      <c r="Q117" s="21">
        <v>3</v>
      </c>
      <c r="R117" s="21">
        <f>VLOOKUP(P117,辅助表!$A$2:$B$10,2,FALSE)</f>
        <v>2</v>
      </c>
      <c r="S117" s="28" t="str">
        <f>VLOOKUP($L117,怪物模板!$A:$N,MATCH(角色!S$1,模板表头,0),0)</f>
        <v>alliance</v>
      </c>
      <c r="T117" s="21" t="s">
        <v>85</v>
      </c>
      <c r="U117" s="21"/>
      <c r="V117" s="21"/>
      <c r="W117" s="21"/>
      <c r="X117" s="21"/>
      <c r="Y117" s="21"/>
      <c r="Z117" s="21"/>
      <c r="AA117" s="21"/>
      <c r="AB117" s="21">
        <v>4</v>
      </c>
      <c r="AC117" s="21">
        <v>6</v>
      </c>
      <c r="AD117" s="21"/>
      <c r="AE117" s="21">
        <f t="shared" si="21"/>
        <v>10</v>
      </c>
      <c r="AF117" s="21">
        <f t="shared" si="22"/>
        <v>25</v>
      </c>
      <c r="AG117" s="28" t="str">
        <f>VLOOKUP($L117,怪物模板!$A:$N,MATCH(角色!AG$1,模板表头,0),0)</f>
        <v>misc.5skills</v>
      </c>
      <c r="AH117" s="28">
        <f>VLOOKUP($L117,怪物模板!$A:$N,MATCH(角色!AH$1,模板表头,0),0)</f>
        <v>11980401</v>
      </c>
      <c r="AI117" s="28">
        <f>VLOOKUP($L117,怪物模板!$A:$N,MATCH(角色!AI$1,模板表头,0),0)</f>
        <v>11980402</v>
      </c>
      <c r="AJ117" s="28">
        <f>VLOOKUP($L117,怪物模板!$A:$N,MATCH(角色!AJ$1,模板表头,0),0)</f>
        <v>11999535</v>
      </c>
      <c r="AK117" s="28" t="str">
        <f>VLOOKUP($L117,怪物模板!$A:$N,MATCH(角色!AK$1,模板表头,0),0)</f>
        <v/>
      </c>
      <c r="AL117" s="28" t="str">
        <f>IF(VLOOKUP($L117,[1]怪物模板!$A:$N,MATCH([1]角色!AL$1,模板表头,0),0)=0,"",VLOOKUP($L117,[1]怪物模板!$A:$N,MATCH([1]角色!AL$1,模板表头,0),0))</f>
        <v/>
      </c>
      <c r="AM117" s="28" t="str">
        <f>VLOOKUP($L117,怪物模板!$A:$N,MATCH(角色!AM$1,模板表头,0),0)</f>
        <v>flame_npc</v>
      </c>
      <c r="AN117" s="21">
        <f t="shared" si="25"/>
        <v>1</v>
      </c>
      <c r="AO117" s="21">
        <v>1</v>
      </c>
      <c r="AP117" s="21"/>
      <c r="AQ117" s="21"/>
      <c r="AR117" s="21"/>
      <c r="AS117" s="21"/>
      <c r="AT117" s="21"/>
      <c r="AU117" s="21">
        <v>230011</v>
      </c>
      <c r="AV117" s="21">
        <v>230302</v>
      </c>
      <c r="AW117" s="21"/>
      <c r="AX117" s="21"/>
      <c r="AY117" s="21"/>
      <c r="AZ117" s="21"/>
      <c r="BA117" s="21"/>
      <c r="BB117" s="22"/>
      <c r="BC117" s="22"/>
      <c r="BD117" s="22"/>
      <c r="BE117" s="22"/>
      <c r="BF117" s="22"/>
      <c r="BG117" s="22"/>
      <c r="BH117" s="22"/>
      <c r="BI117" s="22">
        <f t="shared" si="23"/>
        <v>10000</v>
      </c>
      <c r="BJ117" s="22">
        <f t="shared" si="24"/>
        <v>4000</v>
      </c>
      <c r="BK117" s="22">
        <f t="shared" si="24"/>
        <v>4000</v>
      </c>
      <c r="BL117" s="21"/>
      <c r="BM117" s="21"/>
      <c r="BN117" s="21"/>
      <c r="BO117" s="21"/>
      <c r="BP117" s="21"/>
      <c r="BQ117" s="21"/>
      <c r="BR117" s="21"/>
      <c r="BS117" s="21"/>
      <c r="BT117" s="21"/>
      <c r="BU117" s="23" t="str">
        <f>IF(OR(B117="骷髅战士",B117="骷髅法师"),-0.9,"")</f>
        <v/>
      </c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 t="str">
        <f t="shared" si="29"/>
        <v/>
      </c>
      <c r="CH117" s="21" t="str">
        <f t="shared" si="30"/>
        <v/>
      </c>
      <c r="CI117" s="21" t="str">
        <f t="shared" si="30"/>
        <v/>
      </c>
      <c r="CJ117" s="21" t="str">
        <f t="shared" si="30"/>
        <v/>
      </c>
      <c r="CK117" s="21" t="str">
        <f t="shared" si="30"/>
        <v/>
      </c>
      <c r="CL117" s="21" t="str">
        <f t="shared" si="30"/>
        <v/>
      </c>
      <c r="CM117" s="21" t="str">
        <f t="shared" si="30"/>
        <v/>
      </c>
      <c r="CN117" s="21" t="str">
        <f t="shared" si="30"/>
        <v/>
      </c>
      <c r="CO117" s="21" t="str">
        <f t="shared" si="30"/>
        <v/>
      </c>
    </row>
    <row r="118" spans="1:93" s="3" customFormat="1" ht="16.5" customHeight="1" x14ac:dyDescent="0.3">
      <c r="A118" s="21">
        <v>31040116</v>
      </c>
      <c r="B118" s="21" t="s">
        <v>246</v>
      </c>
      <c r="C118" s="21"/>
      <c r="D118" s="21">
        <f t="shared" si="26"/>
        <v>24</v>
      </c>
      <c r="E118" s="21" t="s">
        <v>109</v>
      </c>
      <c r="F118" s="21">
        <v>24</v>
      </c>
      <c r="G118" s="21" t="s">
        <v>111</v>
      </c>
      <c r="H118" s="21">
        <f>VLOOKUP($L118,怪物模板!$A:$N,MATCH(角色!H$1,模板表头,0),0)</f>
        <v>3</v>
      </c>
      <c r="I118" s="28" t="str">
        <f>VLOOKUP($L118,怪物模板!$A:$N,MATCH(角色!I$1,模板表头,0),0)</f>
        <v>mag</v>
      </c>
      <c r="J118" s="22"/>
      <c r="K118" s="21"/>
      <c r="L118" s="21" t="s">
        <v>278</v>
      </c>
      <c r="M118" s="28" t="str">
        <f>VLOOKUP($L118,怪物模板!$A:$N,MATCH(角色!M$1,模板表头,0),0)</f>
        <v>无对应英雄</v>
      </c>
      <c r="N118" s="28" t="str">
        <f>VLOOKUP($L118,怪物模板!$A:$N,MATCH(角色!N$1,模板表头,0),0)</f>
        <v>统一BOSS模板</v>
      </c>
      <c r="O118" s="21" t="str">
        <f>VLOOKUP($L118,怪物模板!$A:$N,MATCH(角色!O$1,模板表头,0),0)</f>
        <v>male</v>
      </c>
      <c r="P118" s="22">
        <v>4</v>
      </c>
      <c r="Q118" s="21">
        <v>3</v>
      </c>
      <c r="R118" s="21">
        <v>3</v>
      </c>
      <c r="S118" s="28" t="str">
        <f>VLOOKUP($L118,怪物模板!$A:$N,MATCH(角色!S$1,模板表头,0),0)</f>
        <v>alliance</v>
      </c>
      <c r="T118" s="21" t="s">
        <v>199</v>
      </c>
      <c r="U118" s="21"/>
      <c r="V118" s="21"/>
      <c r="W118" s="21"/>
      <c r="X118" s="21"/>
      <c r="Y118" s="21"/>
      <c r="Z118" s="21"/>
      <c r="AA118" s="21"/>
      <c r="AB118" s="21">
        <v>4</v>
      </c>
      <c r="AC118" s="21">
        <v>6</v>
      </c>
      <c r="AD118" s="21"/>
      <c r="AE118" s="21">
        <f t="shared" si="21"/>
        <v>40</v>
      </c>
      <c r="AF118" s="21">
        <f t="shared" si="22"/>
        <v>100</v>
      </c>
      <c r="AG118" s="28" t="str">
        <f>VLOOKUP($L118,怪物模板!$A:$N,MATCH(角色!AG$1,模板表头,0),0)</f>
        <v>misc.5skills</v>
      </c>
      <c r="AH118" s="28">
        <f>VLOOKUP($L118,怪物模板!$A:$N,MATCH(角色!AH$1,模板表头,0),0)</f>
        <v>11960401</v>
      </c>
      <c r="AI118" s="28">
        <f>VLOOKUP($L118,怪物模板!$A:$N,MATCH(角色!AI$1,模板表头,0),0)</f>
        <v>11960403</v>
      </c>
      <c r="AJ118" s="28">
        <f>VLOOKUP($L118,怪物模板!$A:$N,MATCH(角色!AJ$1,模板表头,0),0)</f>
        <v>11999509</v>
      </c>
      <c r="AK118" s="28">
        <f>VLOOKUP($L118,怪物模板!$A:$N,MATCH(角色!AK$1,模板表头,0),0)</f>
        <v>11999527</v>
      </c>
      <c r="AL118" s="28" t="str">
        <f>IF(VLOOKUP($L118,[1]怪物模板!$A:$N,MATCH([1]角色!AL$1,模板表头,0),0)=0,"",VLOOKUP($L118,[1]怪物模板!$A:$N,MATCH([1]角色!AL$1,模板表头,0),0))</f>
        <v/>
      </c>
      <c r="AM118" s="28" t="str">
        <f>VLOOKUP($L118,怪物模板!$A:$N,MATCH(角色!AM$1,模板表头,0),0)</f>
        <v>mekkatorque_boss</v>
      </c>
      <c r="AN118" s="21">
        <v>1.2</v>
      </c>
      <c r="AO118" s="21">
        <v>1</v>
      </c>
      <c r="AP118" s="21" t="s">
        <v>261</v>
      </c>
      <c r="AQ118" s="21"/>
      <c r="AR118" s="21" t="s">
        <v>201</v>
      </c>
      <c r="AS118" s="21"/>
      <c r="AT118" s="21"/>
      <c r="AU118" s="21"/>
      <c r="AV118" s="21"/>
      <c r="AW118" s="21"/>
      <c r="AX118" s="21"/>
      <c r="AY118" s="21"/>
      <c r="AZ118" s="21"/>
      <c r="BA118" s="21"/>
      <c r="BB118" s="22"/>
      <c r="BC118" s="22"/>
      <c r="BD118" s="22"/>
      <c r="BE118" s="22"/>
      <c r="BF118" s="22"/>
      <c r="BG118" s="22"/>
      <c r="BH118" s="22"/>
      <c r="BI118" s="22">
        <f t="shared" si="23"/>
        <v>10000</v>
      </c>
      <c r="BJ118" s="22">
        <f t="shared" si="24"/>
        <v>4000</v>
      </c>
      <c r="BK118" s="22">
        <f t="shared" si="24"/>
        <v>4000</v>
      </c>
      <c r="BL118" s="21"/>
      <c r="BM118" s="21"/>
      <c r="BN118" s="21"/>
      <c r="BO118" s="21"/>
      <c r="BP118" s="21"/>
      <c r="BQ118" s="21"/>
      <c r="BR118" s="21"/>
      <c r="BS118" s="21"/>
      <c r="BT118" s="21"/>
      <c r="BU118" s="23" t="s">
        <v>200</v>
      </c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 t="s">
        <v>200</v>
      </c>
      <c r="CH118" s="21" t="s">
        <v>200</v>
      </c>
      <c r="CI118" s="21" t="s">
        <v>200</v>
      </c>
      <c r="CJ118" s="21" t="s">
        <v>200</v>
      </c>
      <c r="CK118" s="21" t="s">
        <v>200</v>
      </c>
      <c r="CL118" s="21" t="s">
        <v>200</v>
      </c>
      <c r="CM118" s="21" t="s">
        <v>200</v>
      </c>
      <c r="CN118" s="21" t="s">
        <v>200</v>
      </c>
      <c r="CO118" s="21" t="s">
        <v>200</v>
      </c>
    </row>
    <row r="119" spans="1:93" ht="16.5" customHeight="1" x14ac:dyDescent="0.3">
      <c r="A119" s="21">
        <v>31040117</v>
      </c>
      <c r="B119" s="21" t="s">
        <v>207</v>
      </c>
      <c r="C119" s="21"/>
      <c r="D119" s="21">
        <f t="shared" si="26"/>
        <v>24</v>
      </c>
      <c r="E119" s="21" t="s">
        <v>109</v>
      </c>
      <c r="F119" s="21">
        <v>24</v>
      </c>
      <c r="G119" s="21" t="s">
        <v>110</v>
      </c>
      <c r="H119" s="21">
        <f>VLOOKUP($L119,怪物模板!$A:$N,MATCH(角色!H$1,模板表头,0),0)</f>
        <v>1</v>
      </c>
      <c r="I119" s="28" t="str">
        <f>VLOOKUP($L119,怪物模板!$A:$N,MATCH(角色!I$1,模板表头,0),0)</f>
        <v>mag</v>
      </c>
      <c r="J119" s="22"/>
      <c r="K119" s="21"/>
      <c r="L119" s="21" t="s">
        <v>207</v>
      </c>
      <c r="M119" s="28" t="str">
        <f>VLOOKUP($L119,怪物模板!$A:$N,MATCH(角色!M$1,模板表头,0),0)</f>
        <v>无对应英雄</v>
      </c>
      <c r="N119" s="28" t="str">
        <f>VLOOKUP($L119,怪物模板!$A:$N,MATCH(角色!N$1,模板表头,0),0)</f>
        <v>统一模板</v>
      </c>
      <c r="O119" s="21" t="str">
        <f>VLOOKUP($L119,怪物模板!$A:$N,MATCH(角色!O$1,模板表头,0),0)</f>
        <v>male</v>
      </c>
      <c r="P119" s="22">
        <v>4</v>
      </c>
      <c r="Q119" s="21">
        <v>2</v>
      </c>
      <c r="R119" s="21">
        <v>3</v>
      </c>
      <c r="S119" s="28" t="str">
        <f>VLOOKUP($L119,怪物模板!$A:$N,MATCH(角色!S$1,模板表头,0),0)</f>
        <v>horde</v>
      </c>
      <c r="T119" s="21" t="s">
        <v>199</v>
      </c>
      <c r="U119" s="21"/>
      <c r="V119" s="21"/>
      <c r="W119" s="21"/>
      <c r="X119" s="21"/>
      <c r="Y119" s="21"/>
      <c r="Z119" s="21"/>
      <c r="AA119" s="21"/>
      <c r="AB119" s="21">
        <v>4</v>
      </c>
      <c r="AC119" s="21">
        <v>6</v>
      </c>
      <c r="AD119" s="21"/>
      <c r="AE119" s="21">
        <f t="shared" si="21"/>
        <v>10</v>
      </c>
      <c r="AF119" s="21">
        <f t="shared" si="22"/>
        <v>25</v>
      </c>
      <c r="AG119" s="28" t="str">
        <f>VLOOKUP($L119,怪物模板!$A:$N,MATCH(角色!AG$1,模板表头,0),0)</f>
        <v>misc.5skills_third_target_is_valid</v>
      </c>
      <c r="AH119" s="28">
        <f>VLOOKUP($L119,怪物模板!$A:$N,MATCH(角色!AH$1,模板表头,0),0)</f>
        <v>11870101</v>
      </c>
      <c r="AI119" s="28">
        <f>VLOOKUP($L119,怪物模板!$A:$N,MATCH(角色!AI$1,模板表头,0),0)</f>
        <v>11999518</v>
      </c>
      <c r="AJ119" s="28">
        <f>VLOOKUP($L119,怪物模板!$A:$N,MATCH(角色!AJ$1,模板表头,0),0)</f>
        <v>11870103</v>
      </c>
      <c r="AK119" s="28" t="str">
        <f>VLOOKUP($L119,怪物模板!$A:$N,MATCH(角色!AK$1,模板表头,0),0)</f>
        <v/>
      </c>
      <c r="AL119" s="28" t="str">
        <f>IF(VLOOKUP($L119,[1]怪物模板!$A:$N,MATCH([1]角色!AL$1,模板表头,0),0)=0,"",VLOOKUP($L119,[1]怪物模板!$A:$N,MATCH([1]角色!AL$1,模板表头,0),0))</f>
        <v/>
      </c>
      <c r="AM119" s="28" t="str">
        <f>VLOOKUP($L119,怪物模板!$A:$N,MATCH(角色!AM$1,模板表头,0),0)</f>
        <v>senjin_shieldman_boss</v>
      </c>
      <c r="AN119" s="21">
        <v>1</v>
      </c>
      <c r="AO119" s="21">
        <v>1</v>
      </c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2"/>
      <c r="BC119" s="22"/>
      <c r="BD119" s="22"/>
      <c r="BE119" s="22"/>
      <c r="BF119" s="22"/>
      <c r="BG119" s="22"/>
      <c r="BH119" s="22"/>
      <c r="BI119" s="22">
        <f t="shared" si="23"/>
        <v>10000</v>
      </c>
      <c r="BJ119" s="22">
        <f t="shared" si="24"/>
        <v>4000</v>
      </c>
      <c r="BK119" s="22">
        <f t="shared" si="24"/>
        <v>4000</v>
      </c>
      <c r="BL119" s="21"/>
      <c r="BM119" s="21"/>
      <c r="BN119" s="21"/>
      <c r="BO119" s="21"/>
      <c r="BP119" s="21"/>
      <c r="BQ119" s="21"/>
      <c r="BR119" s="21"/>
      <c r="BS119" s="21"/>
      <c r="BT119" s="21"/>
      <c r="BU119" s="23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 t="s">
        <v>200</v>
      </c>
      <c r="CH119" s="21" t="s">
        <v>200</v>
      </c>
      <c r="CI119" s="21" t="s">
        <v>200</v>
      </c>
      <c r="CJ119" s="21" t="s">
        <v>200</v>
      </c>
      <c r="CK119" s="21" t="s">
        <v>200</v>
      </c>
      <c r="CL119" s="21" t="s">
        <v>200</v>
      </c>
      <c r="CM119" s="21" t="s">
        <v>200</v>
      </c>
      <c r="CN119" s="21" t="s">
        <v>200</v>
      </c>
      <c r="CO119" s="21" t="s">
        <v>200</v>
      </c>
    </row>
    <row r="120" spans="1:93" ht="16.5" customHeight="1" x14ac:dyDescent="0.3">
      <c r="A120" s="21">
        <v>31040118</v>
      </c>
      <c r="B120" s="21" t="s">
        <v>207</v>
      </c>
      <c r="C120" s="21"/>
      <c r="D120" s="21">
        <f t="shared" si="26"/>
        <v>24</v>
      </c>
      <c r="E120" s="21" t="s">
        <v>109</v>
      </c>
      <c r="F120" s="21">
        <v>24</v>
      </c>
      <c r="G120" s="21" t="s">
        <v>110</v>
      </c>
      <c r="H120" s="21">
        <f>VLOOKUP($L120,怪物模板!$A:$N,MATCH(角色!H$1,模板表头,0),0)</f>
        <v>1</v>
      </c>
      <c r="I120" s="28" t="str">
        <f>VLOOKUP($L120,怪物模板!$A:$N,MATCH(角色!I$1,模板表头,0),0)</f>
        <v>mag</v>
      </c>
      <c r="J120" s="22"/>
      <c r="K120" s="21"/>
      <c r="L120" s="21" t="s">
        <v>207</v>
      </c>
      <c r="M120" s="28" t="str">
        <f>VLOOKUP($L120,怪物模板!$A:$N,MATCH(角色!M$1,模板表头,0),0)</f>
        <v>无对应英雄</v>
      </c>
      <c r="N120" s="28" t="str">
        <f>VLOOKUP($L120,怪物模板!$A:$N,MATCH(角色!N$1,模板表头,0),0)</f>
        <v>统一模板</v>
      </c>
      <c r="O120" s="21" t="str">
        <f>VLOOKUP($L120,怪物模板!$A:$N,MATCH(角色!O$1,模板表头,0),0)</f>
        <v>male</v>
      </c>
      <c r="P120" s="22">
        <v>4</v>
      </c>
      <c r="Q120" s="21">
        <v>2</v>
      </c>
      <c r="R120" s="21">
        <v>3</v>
      </c>
      <c r="S120" s="28" t="str">
        <f>VLOOKUP($L120,怪物模板!$A:$N,MATCH(角色!S$1,模板表头,0),0)</f>
        <v>horde</v>
      </c>
      <c r="T120" s="21" t="s">
        <v>199</v>
      </c>
      <c r="U120" s="21"/>
      <c r="V120" s="21"/>
      <c r="W120" s="21"/>
      <c r="X120" s="21"/>
      <c r="Y120" s="21"/>
      <c r="Z120" s="21"/>
      <c r="AA120" s="21"/>
      <c r="AB120" s="21">
        <v>4</v>
      </c>
      <c r="AC120" s="21">
        <v>6</v>
      </c>
      <c r="AD120" s="21"/>
      <c r="AE120" s="21">
        <f t="shared" si="21"/>
        <v>10</v>
      </c>
      <c r="AF120" s="21">
        <f t="shared" si="22"/>
        <v>25</v>
      </c>
      <c r="AG120" s="28" t="str">
        <f>VLOOKUP($L120,怪物模板!$A:$N,MATCH(角色!AG$1,模板表头,0),0)</f>
        <v>misc.5skills_third_target_is_valid</v>
      </c>
      <c r="AH120" s="28">
        <f>VLOOKUP($L120,怪物模板!$A:$N,MATCH(角色!AH$1,模板表头,0),0)</f>
        <v>11870101</v>
      </c>
      <c r="AI120" s="28">
        <f>VLOOKUP($L120,怪物模板!$A:$N,MATCH(角色!AI$1,模板表头,0),0)</f>
        <v>11999518</v>
      </c>
      <c r="AJ120" s="28">
        <f>VLOOKUP($L120,怪物模板!$A:$N,MATCH(角色!AJ$1,模板表头,0),0)</f>
        <v>11870103</v>
      </c>
      <c r="AK120" s="28" t="str">
        <f>VLOOKUP($L120,怪物模板!$A:$N,MATCH(角色!AK$1,模板表头,0),0)</f>
        <v/>
      </c>
      <c r="AL120" s="28" t="str">
        <f>IF(VLOOKUP($L120,[1]怪物模板!$A:$N,MATCH([1]角色!AL$1,模板表头,0),0)=0,"",VLOOKUP($L120,[1]怪物模板!$A:$N,MATCH([1]角色!AL$1,模板表头,0),0))</f>
        <v/>
      </c>
      <c r="AM120" s="28" t="str">
        <f>VLOOKUP($L120,怪物模板!$A:$N,MATCH(角色!AM$1,模板表头,0),0)</f>
        <v>senjin_shieldman_boss</v>
      </c>
      <c r="AN120" s="21">
        <v>1</v>
      </c>
      <c r="AO120" s="21">
        <v>1</v>
      </c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2"/>
      <c r="BC120" s="22"/>
      <c r="BD120" s="22"/>
      <c r="BE120" s="22"/>
      <c r="BF120" s="22"/>
      <c r="BG120" s="22"/>
      <c r="BH120" s="22"/>
      <c r="BI120" s="22">
        <f t="shared" si="23"/>
        <v>10000</v>
      </c>
      <c r="BJ120" s="22">
        <f t="shared" si="24"/>
        <v>4000</v>
      </c>
      <c r="BK120" s="22">
        <f t="shared" si="24"/>
        <v>4000</v>
      </c>
      <c r="BL120" s="21"/>
      <c r="BM120" s="21"/>
      <c r="BN120" s="21"/>
      <c r="BO120" s="21"/>
      <c r="BP120" s="21"/>
      <c r="BQ120" s="21"/>
      <c r="BR120" s="21"/>
      <c r="BS120" s="21"/>
      <c r="BT120" s="21"/>
      <c r="BU120" s="23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 t="s">
        <v>200</v>
      </c>
      <c r="CH120" s="21" t="s">
        <v>200</v>
      </c>
      <c r="CI120" s="21" t="s">
        <v>200</v>
      </c>
      <c r="CJ120" s="21" t="s">
        <v>200</v>
      </c>
      <c r="CK120" s="21" t="s">
        <v>200</v>
      </c>
      <c r="CL120" s="21" t="s">
        <v>200</v>
      </c>
      <c r="CM120" s="21" t="s">
        <v>200</v>
      </c>
      <c r="CN120" s="21" t="s">
        <v>200</v>
      </c>
      <c r="CO120" s="21" t="s">
        <v>200</v>
      </c>
    </row>
    <row r="121" spans="1:93" ht="16.5" customHeight="1" x14ac:dyDescent="0.3">
      <c r="A121" s="21">
        <v>31040119</v>
      </c>
      <c r="B121" s="21" t="s">
        <v>257</v>
      </c>
      <c r="C121" s="21"/>
      <c r="D121" s="21">
        <f t="shared" si="26"/>
        <v>24</v>
      </c>
      <c r="E121" s="21" t="s">
        <v>109</v>
      </c>
      <c r="F121" s="21">
        <v>24</v>
      </c>
      <c r="G121" s="21" t="s">
        <v>110</v>
      </c>
      <c r="H121" s="21">
        <f>VLOOKUP($L121,怪物模板!$A:$N,MATCH(角色!H$1,模板表头,0),0)</f>
        <v>2</v>
      </c>
      <c r="I121" s="28" t="str">
        <f>VLOOKUP($L121,怪物模板!$A:$N,MATCH(角色!I$1,模板表头,0),0)</f>
        <v>phy</v>
      </c>
      <c r="J121" s="22"/>
      <c r="K121" s="21"/>
      <c r="L121" s="21" t="s">
        <v>257</v>
      </c>
      <c r="M121" s="28" t="str">
        <f>VLOOKUP($L121,怪物模板!$A:$N,MATCH(角色!M$1,模板表头,0),0)</f>
        <v>无对应英雄</v>
      </c>
      <c r="N121" s="28" t="str">
        <f>VLOOKUP($L121,怪物模板!$A:$N,MATCH(角色!N$1,模板表头,0),0)</f>
        <v>统一模板</v>
      </c>
      <c r="O121" s="21" t="str">
        <f>VLOOKUP($L121,怪物模板!$A:$N,MATCH(角色!O$1,模板表头,0),0)</f>
        <v>male</v>
      </c>
      <c r="P121" s="22">
        <v>3</v>
      </c>
      <c r="Q121" s="21">
        <v>3</v>
      </c>
      <c r="R121" s="21">
        <v>2</v>
      </c>
      <c r="S121" s="28" t="str">
        <f>VLOOKUP($L121,怪物模板!$A:$N,MATCH(角色!S$1,模板表头,0),0)</f>
        <v>chaos</v>
      </c>
      <c r="T121" s="21" t="s">
        <v>199</v>
      </c>
      <c r="U121" s="21"/>
      <c r="V121" s="21"/>
      <c r="W121" s="21"/>
      <c r="X121" s="21"/>
      <c r="Y121" s="21"/>
      <c r="Z121" s="21"/>
      <c r="AA121" s="21"/>
      <c r="AB121" s="21">
        <v>4</v>
      </c>
      <c r="AC121" s="21">
        <v>6</v>
      </c>
      <c r="AD121" s="21"/>
      <c r="AE121" s="21">
        <f t="shared" si="21"/>
        <v>10</v>
      </c>
      <c r="AF121" s="21">
        <f t="shared" si="22"/>
        <v>25</v>
      </c>
      <c r="AG121" s="28" t="str">
        <f>VLOOKUP($L121,怪物模板!$A:$N,MATCH(角色!AG$1,模板表头,0),0)</f>
        <v>misc.5skills</v>
      </c>
      <c r="AH121" s="28">
        <f>VLOOKUP($L121,怪物模板!$A:$N,MATCH(角色!AH$1,模板表头,0),0)</f>
        <v>11999026</v>
      </c>
      <c r="AI121" s="28">
        <f>VLOOKUP($L121,怪物模板!$A:$N,MATCH(角色!AI$1,模板表头,0),0)</f>
        <v>11999027</v>
      </c>
      <c r="AJ121" s="28" t="str">
        <f>VLOOKUP($L121,怪物模板!$A:$N,MATCH(角色!AJ$1,模板表头,0),0)</f>
        <v/>
      </c>
      <c r="AK121" s="28" t="str">
        <f>VLOOKUP($L121,怪物模板!$A:$N,MATCH(角色!AK$1,模板表头,0),0)</f>
        <v/>
      </c>
      <c r="AL121" s="28" t="str">
        <f>IF(VLOOKUP($L121,[1]怪物模板!$A:$N,MATCH([1]角色!AL$1,模板表头,0),0)=0,"",VLOOKUP($L121,[1]怪物模板!$A:$N,MATCH([1]角色!AL$1,模板表头,0),0))</f>
        <v/>
      </c>
      <c r="AM121" s="28" t="str">
        <f>VLOOKUP($L121,怪物模板!$A:$N,MATCH(角色!AM$1,模板表头,0),0)</f>
        <v>spider</v>
      </c>
      <c r="AN121" s="21">
        <v>0.8</v>
      </c>
      <c r="AO121" s="21">
        <v>1</v>
      </c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2"/>
      <c r="BC121" s="22"/>
      <c r="BD121" s="22"/>
      <c r="BE121" s="22"/>
      <c r="BF121" s="22"/>
      <c r="BG121" s="22"/>
      <c r="BH121" s="22"/>
      <c r="BI121" s="22">
        <f t="shared" si="23"/>
        <v>10000</v>
      </c>
      <c r="BJ121" s="22">
        <f t="shared" si="24"/>
        <v>4000</v>
      </c>
      <c r="BK121" s="22">
        <f t="shared" si="24"/>
        <v>4000</v>
      </c>
      <c r="BL121" s="21"/>
      <c r="BM121" s="21"/>
      <c r="BN121" s="21"/>
      <c r="BO121" s="21"/>
      <c r="BP121" s="21"/>
      <c r="BQ121" s="21"/>
      <c r="BR121" s="21"/>
      <c r="BS121" s="21"/>
      <c r="BT121" s="21"/>
      <c r="BU121" s="23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 t="s">
        <v>200</v>
      </c>
      <c r="CH121" s="21" t="s">
        <v>200</v>
      </c>
      <c r="CI121" s="21" t="s">
        <v>200</v>
      </c>
      <c r="CJ121" s="21" t="s">
        <v>200</v>
      </c>
      <c r="CK121" s="21" t="s">
        <v>200</v>
      </c>
      <c r="CL121" s="21" t="s">
        <v>200</v>
      </c>
      <c r="CM121" s="21" t="s">
        <v>200</v>
      </c>
      <c r="CN121" s="21" t="s">
        <v>200</v>
      </c>
      <c r="CO121" s="21" t="s">
        <v>200</v>
      </c>
    </row>
    <row r="122" spans="1:93" ht="16.5" customHeight="1" x14ac:dyDescent="0.3">
      <c r="A122" s="21">
        <v>31040120</v>
      </c>
      <c r="B122" s="21" t="s">
        <v>257</v>
      </c>
      <c r="C122" s="21"/>
      <c r="D122" s="21">
        <f t="shared" si="26"/>
        <v>24</v>
      </c>
      <c r="E122" s="21" t="s">
        <v>109</v>
      </c>
      <c r="F122" s="21">
        <v>24</v>
      </c>
      <c r="G122" s="21" t="s">
        <v>110</v>
      </c>
      <c r="H122" s="21">
        <f>VLOOKUP($L122,怪物模板!$A:$N,MATCH(角色!H$1,模板表头,0),0)</f>
        <v>2</v>
      </c>
      <c r="I122" s="28" t="str">
        <f>VLOOKUP($L122,怪物模板!$A:$N,MATCH(角色!I$1,模板表头,0),0)</f>
        <v>phy</v>
      </c>
      <c r="J122" s="22"/>
      <c r="K122" s="21"/>
      <c r="L122" s="21" t="s">
        <v>257</v>
      </c>
      <c r="M122" s="28" t="str">
        <f>VLOOKUP($L122,怪物模板!$A:$N,MATCH(角色!M$1,模板表头,0),0)</f>
        <v>无对应英雄</v>
      </c>
      <c r="N122" s="28" t="str">
        <f>VLOOKUP($L122,怪物模板!$A:$N,MATCH(角色!N$1,模板表头,0),0)</f>
        <v>统一模板</v>
      </c>
      <c r="O122" s="21" t="str">
        <f>VLOOKUP($L122,怪物模板!$A:$N,MATCH(角色!O$1,模板表头,0),0)</f>
        <v>male</v>
      </c>
      <c r="P122" s="22">
        <v>3</v>
      </c>
      <c r="Q122" s="21">
        <v>3</v>
      </c>
      <c r="R122" s="21">
        <v>2</v>
      </c>
      <c r="S122" s="28" t="str">
        <f>VLOOKUP($L122,怪物模板!$A:$N,MATCH(角色!S$1,模板表头,0),0)</f>
        <v>chaos</v>
      </c>
      <c r="T122" s="21" t="s">
        <v>199</v>
      </c>
      <c r="U122" s="21"/>
      <c r="V122" s="21"/>
      <c r="W122" s="21"/>
      <c r="X122" s="21"/>
      <c r="Y122" s="21"/>
      <c r="Z122" s="21"/>
      <c r="AA122" s="21"/>
      <c r="AB122" s="21">
        <v>4</v>
      </c>
      <c r="AC122" s="21">
        <v>6</v>
      </c>
      <c r="AD122" s="21"/>
      <c r="AE122" s="21">
        <f t="shared" si="21"/>
        <v>10</v>
      </c>
      <c r="AF122" s="21">
        <f t="shared" si="22"/>
        <v>25</v>
      </c>
      <c r="AG122" s="28" t="str">
        <f>VLOOKUP($L122,怪物模板!$A:$N,MATCH(角色!AG$1,模板表头,0),0)</f>
        <v>misc.5skills</v>
      </c>
      <c r="AH122" s="28">
        <f>VLOOKUP($L122,怪物模板!$A:$N,MATCH(角色!AH$1,模板表头,0),0)</f>
        <v>11999026</v>
      </c>
      <c r="AI122" s="28">
        <f>VLOOKUP($L122,怪物模板!$A:$N,MATCH(角色!AI$1,模板表头,0),0)</f>
        <v>11999027</v>
      </c>
      <c r="AJ122" s="28" t="str">
        <f>VLOOKUP($L122,怪物模板!$A:$N,MATCH(角色!AJ$1,模板表头,0),0)</f>
        <v/>
      </c>
      <c r="AK122" s="28" t="str">
        <f>VLOOKUP($L122,怪物模板!$A:$N,MATCH(角色!AK$1,模板表头,0),0)</f>
        <v/>
      </c>
      <c r="AL122" s="28" t="str">
        <f>IF(VLOOKUP($L122,[1]怪物模板!$A:$N,MATCH([1]角色!AL$1,模板表头,0),0)=0,"",VLOOKUP($L122,[1]怪物模板!$A:$N,MATCH([1]角色!AL$1,模板表头,0),0))</f>
        <v/>
      </c>
      <c r="AM122" s="28" t="str">
        <f>VLOOKUP($L122,怪物模板!$A:$N,MATCH(角色!AM$1,模板表头,0),0)</f>
        <v>spider</v>
      </c>
      <c r="AN122" s="21">
        <v>0.8</v>
      </c>
      <c r="AO122" s="21">
        <v>1</v>
      </c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2"/>
      <c r="BC122" s="22"/>
      <c r="BD122" s="22"/>
      <c r="BE122" s="22"/>
      <c r="BF122" s="22"/>
      <c r="BG122" s="22"/>
      <c r="BH122" s="22"/>
      <c r="BI122" s="22">
        <f t="shared" si="23"/>
        <v>10000</v>
      </c>
      <c r="BJ122" s="22">
        <f t="shared" si="24"/>
        <v>4000</v>
      </c>
      <c r="BK122" s="22">
        <f t="shared" si="24"/>
        <v>4000</v>
      </c>
      <c r="BL122" s="21"/>
      <c r="BM122" s="21"/>
      <c r="BN122" s="21"/>
      <c r="BO122" s="21"/>
      <c r="BP122" s="21"/>
      <c r="BQ122" s="21"/>
      <c r="BR122" s="21"/>
      <c r="BS122" s="21"/>
      <c r="BT122" s="21"/>
      <c r="BU122" s="23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 t="s">
        <v>200</v>
      </c>
      <c r="CH122" s="21" t="s">
        <v>200</v>
      </c>
      <c r="CI122" s="21" t="s">
        <v>200</v>
      </c>
      <c r="CJ122" s="21" t="s">
        <v>200</v>
      </c>
      <c r="CK122" s="21" t="s">
        <v>200</v>
      </c>
      <c r="CL122" s="21" t="s">
        <v>200</v>
      </c>
      <c r="CM122" s="21" t="s">
        <v>200</v>
      </c>
      <c r="CN122" s="21" t="s">
        <v>200</v>
      </c>
      <c r="CO122" s="21" t="s">
        <v>200</v>
      </c>
    </row>
    <row r="123" spans="1:93" s="14" customFormat="1" ht="16.5" customHeight="1" x14ac:dyDescent="0.3">
      <c r="A123" s="21">
        <v>31040121</v>
      </c>
      <c r="B123" s="21" t="s">
        <v>262</v>
      </c>
      <c r="C123" s="21"/>
      <c r="D123" s="21">
        <v>25</v>
      </c>
      <c r="E123" s="21" t="s">
        <v>109</v>
      </c>
      <c r="F123" s="21">
        <v>25</v>
      </c>
      <c r="G123" s="21" t="s">
        <v>110</v>
      </c>
      <c r="H123" s="21">
        <f>VLOOKUP($L123,怪物模板!$A:$N,MATCH(角色!H$1,模板表头,0),0)</f>
        <v>3</v>
      </c>
      <c r="I123" s="28" t="str">
        <f>VLOOKUP($L123,怪物模板!$A:$N,MATCH(角色!I$1,模板表头,0),0)</f>
        <v>phy</v>
      </c>
      <c r="J123" s="22"/>
      <c r="K123" s="21"/>
      <c r="L123" s="21" t="s">
        <v>287</v>
      </c>
      <c r="M123" s="28" t="str">
        <f>VLOOKUP($L123,怪物模板!$A:$N,MATCH(角色!M$1,模板表头,0),0)</f>
        <v>无对应英雄</v>
      </c>
      <c r="N123" s="28" t="str">
        <f>VLOOKUP($L123,怪物模板!$A:$N,MATCH(角色!N$1,模板表头,0),0)</f>
        <v>统一模板</v>
      </c>
      <c r="O123" s="21" t="str">
        <f>VLOOKUP($L123,怪物模板!$A:$N,MATCH(角色!O$1,模板表头,0),0)</f>
        <v>male</v>
      </c>
      <c r="P123" s="22">
        <v>1</v>
      </c>
      <c r="Q123" s="21">
        <v>1</v>
      </c>
      <c r="R123" s="21">
        <v>1</v>
      </c>
      <c r="S123" s="28" t="str">
        <f>VLOOKUP($L123,怪物模板!$A:$N,MATCH(角色!S$1,模板表头,0),0)</f>
        <v>horde</v>
      </c>
      <c r="T123" s="21" t="s">
        <v>199</v>
      </c>
      <c r="U123" s="21"/>
      <c r="V123" s="21"/>
      <c r="W123" s="21"/>
      <c r="X123" s="21"/>
      <c r="Y123" s="21"/>
      <c r="Z123" s="21"/>
      <c r="AA123" s="21"/>
      <c r="AB123" s="21">
        <v>4</v>
      </c>
      <c r="AC123" s="21">
        <v>6</v>
      </c>
      <c r="AD123" s="21"/>
      <c r="AE123" s="21">
        <f t="shared" si="21"/>
        <v>10</v>
      </c>
      <c r="AF123" s="21">
        <f t="shared" si="22"/>
        <v>25</v>
      </c>
      <c r="AG123" s="28" t="str">
        <f>VLOOKUP($L123,怪物模板!$A:$N,MATCH(角色!AG$1,模板表头,0),0)</f>
        <v>misc.5skills</v>
      </c>
      <c r="AH123" s="28">
        <f>VLOOKUP($L123,怪物模板!$A:$N,MATCH(角色!AH$1,模板表头,0),0)</f>
        <v>11999024</v>
      </c>
      <c r="AI123" s="28">
        <f>VLOOKUP($L123,怪物模板!$A:$N,MATCH(角色!AI$1,模板表头,0),0)</f>
        <v>11999025</v>
      </c>
      <c r="AJ123" s="28" t="str">
        <f>VLOOKUP($L123,怪物模板!$A:$N,MATCH(角色!AJ$1,模板表头,0),0)</f>
        <v/>
      </c>
      <c r="AK123" s="28" t="str">
        <f>VLOOKUP($L123,怪物模板!$A:$N,MATCH(角色!AK$1,模板表头,0),0)</f>
        <v/>
      </c>
      <c r="AL123" s="28" t="str">
        <f>IF(VLOOKUP($L123,[1]怪物模板!$A:$N,MATCH([1]角色!AL$1,模板表头,0),0)=0,"",VLOOKUP($L123,[1]怪物模板!$A:$N,MATCH([1]角色!AL$1,模板表头,0),0))</f>
        <v/>
      </c>
      <c r="AM123" s="28" t="str">
        <f>VLOOKUP($L123,怪物模板!$A:$N,MATCH(角色!AM$1,模板表头,0),0)</f>
        <v>goblin_slaves</v>
      </c>
      <c r="AN123" s="21">
        <f t="shared" si="25"/>
        <v>1</v>
      </c>
      <c r="AO123" s="21">
        <v>1</v>
      </c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2">
        <f t="shared" si="23"/>
        <v>10000</v>
      </c>
      <c r="BJ123" s="22">
        <f t="shared" si="24"/>
        <v>4000</v>
      </c>
      <c r="BK123" s="22">
        <f t="shared" si="24"/>
        <v>4000</v>
      </c>
      <c r="BL123" s="21"/>
      <c r="BM123" s="21"/>
      <c r="BN123" s="21"/>
      <c r="BO123" s="21"/>
      <c r="BP123" s="21"/>
      <c r="BQ123" s="21"/>
      <c r="BR123" s="21"/>
      <c r="BS123" s="21"/>
      <c r="BT123" s="21"/>
      <c r="BU123" s="23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 t="s">
        <v>200</v>
      </c>
      <c r="CH123" s="21" t="s">
        <v>200</v>
      </c>
      <c r="CI123" s="21" t="s">
        <v>200</v>
      </c>
      <c r="CJ123" s="21" t="s">
        <v>200</v>
      </c>
      <c r="CK123" s="21" t="s">
        <v>200</v>
      </c>
      <c r="CL123" s="21" t="s">
        <v>200</v>
      </c>
      <c r="CM123" s="21" t="s">
        <v>200</v>
      </c>
      <c r="CN123" s="21" t="s">
        <v>200</v>
      </c>
      <c r="CO123" s="21" t="s">
        <v>200</v>
      </c>
    </row>
    <row r="124" spans="1:93" s="5" customFormat="1" ht="16.5" customHeight="1" x14ac:dyDescent="0.3">
      <c r="A124" s="21">
        <v>31040122</v>
      </c>
      <c r="B124" s="21" t="s">
        <v>262</v>
      </c>
      <c r="C124" s="21"/>
      <c r="D124" s="21">
        <v>25</v>
      </c>
      <c r="E124" s="21" t="s">
        <v>109</v>
      </c>
      <c r="F124" s="21">
        <v>25</v>
      </c>
      <c r="G124" s="21" t="s">
        <v>110</v>
      </c>
      <c r="H124" s="21">
        <f>VLOOKUP($L124,怪物模板!$A:$N,MATCH(角色!H$1,模板表头,0),0)</f>
        <v>3</v>
      </c>
      <c r="I124" s="28" t="str">
        <f>VLOOKUP($L124,怪物模板!$A:$N,MATCH(角色!I$1,模板表头,0),0)</f>
        <v>phy</v>
      </c>
      <c r="J124" s="22"/>
      <c r="K124" s="21"/>
      <c r="L124" s="21" t="s">
        <v>287</v>
      </c>
      <c r="M124" s="28" t="str">
        <f>VLOOKUP($L124,怪物模板!$A:$N,MATCH(角色!M$1,模板表头,0),0)</f>
        <v>无对应英雄</v>
      </c>
      <c r="N124" s="28" t="str">
        <f>VLOOKUP($L124,怪物模板!$A:$N,MATCH(角色!N$1,模板表头,0),0)</f>
        <v>统一模板</v>
      </c>
      <c r="O124" s="21" t="str">
        <f>VLOOKUP($L124,怪物模板!$A:$N,MATCH(角色!O$1,模板表头,0),0)</f>
        <v>male</v>
      </c>
      <c r="P124" s="22">
        <v>1</v>
      </c>
      <c r="Q124" s="21">
        <v>1</v>
      </c>
      <c r="R124" s="21">
        <v>1</v>
      </c>
      <c r="S124" s="28" t="str">
        <f>VLOOKUP($L124,怪物模板!$A:$N,MATCH(角色!S$1,模板表头,0),0)</f>
        <v>horde</v>
      </c>
      <c r="T124" s="21" t="s">
        <v>199</v>
      </c>
      <c r="U124" s="21"/>
      <c r="V124" s="21"/>
      <c r="W124" s="21"/>
      <c r="X124" s="21"/>
      <c r="Y124" s="21"/>
      <c r="Z124" s="21"/>
      <c r="AA124" s="21"/>
      <c r="AB124" s="21">
        <v>4</v>
      </c>
      <c r="AC124" s="21">
        <v>6</v>
      </c>
      <c r="AD124" s="21"/>
      <c r="AE124" s="21">
        <f t="shared" si="21"/>
        <v>10</v>
      </c>
      <c r="AF124" s="21">
        <f t="shared" si="22"/>
        <v>25</v>
      </c>
      <c r="AG124" s="28" t="str">
        <f>VLOOKUP($L124,怪物模板!$A:$N,MATCH(角色!AG$1,模板表头,0),0)</f>
        <v>misc.5skills</v>
      </c>
      <c r="AH124" s="28">
        <f>VLOOKUP($L124,怪物模板!$A:$N,MATCH(角色!AH$1,模板表头,0),0)</f>
        <v>11999024</v>
      </c>
      <c r="AI124" s="28">
        <f>VLOOKUP($L124,怪物模板!$A:$N,MATCH(角色!AI$1,模板表头,0),0)</f>
        <v>11999025</v>
      </c>
      <c r="AJ124" s="28" t="str">
        <f>VLOOKUP($L124,怪物模板!$A:$N,MATCH(角色!AJ$1,模板表头,0),0)</f>
        <v/>
      </c>
      <c r="AK124" s="28" t="str">
        <f>VLOOKUP($L124,怪物模板!$A:$N,MATCH(角色!AK$1,模板表头,0),0)</f>
        <v/>
      </c>
      <c r="AL124" s="28" t="str">
        <f>IF(VLOOKUP($L124,[1]怪物模板!$A:$N,MATCH([1]角色!AL$1,模板表头,0),0)=0,"",VLOOKUP($L124,[1]怪物模板!$A:$N,MATCH([1]角色!AL$1,模板表头,0),0))</f>
        <v/>
      </c>
      <c r="AM124" s="28" t="str">
        <f>VLOOKUP($L124,怪物模板!$A:$N,MATCH(角色!AM$1,模板表头,0),0)</f>
        <v>goblin_slaves</v>
      </c>
      <c r="AN124" s="21">
        <f t="shared" si="25"/>
        <v>1</v>
      </c>
      <c r="AO124" s="21">
        <v>1</v>
      </c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2"/>
      <c r="BC124" s="22"/>
      <c r="BD124" s="22"/>
      <c r="BE124" s="22"/>
      <c r="BF124" s="22"/>
      <c r="BG124" s="22"/>
      <c r="BH124" s="22"/>
      <c r="BI124" s="22">
        <f t="shared" si="23"/>
        <v>10000</v>
      </c>
      <c r="BJ124" s="22">
        <f t="shared" si="24"/>
        <v>4000</v>
      </c>
      <c r="BK124" s="22">
        <f t="shared" si="24"/>
        <v>4000</v>
      </c>
      <c r="BL124" s="21"/>
      <c r="BM124" s="21"/>
      <c r="BN124" s="21"/>
      <c r="BO124" s="21"/>
      <c r="BP124" s="21"/>
      <c r="BQ124" s="21"/>
      <c r="BR124" s="21"/>
      <c r="BS124" s="21"/>
      <c r="BT124" s="21"/>
      <c r="BU124" s="23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 t="s">
        <v>200</v>
      </c>
      <c r="CH124" s="21" t="s">
        <v>200</v>
      </c>
      <c r="CI124" s="21" t="s">
        <v>200</v>
      </c>
      <c r="CJ124" s="21" t="s">
        <v>200</v>
      </c>
      <c r="CK124" s="21" t="s">
        <v>200</v>
      </c>
      <c r="CL124" s="21" t="s">
        <v>200</v>
      </c>
      <c r="CM124" s="21" t="s">
        <v>200</v>
      </c>
      <c r="CN124" s="21" t="s">
        <v>200</v>
      </c>
      <c r="CO124" s="21" t="s">
        <v>200</v>
      </c>
    </row>
    <row r="125" spans="1:93" s="5" customFormat="1" ht="16.5" customHeight="1" x14ac:dyDescent="0.3">
      <c r="A125" s="21">
        <v>31040123</v>
      </c>
      <c r="B125" s="21" t="s">
        <v>257</v>
      </c>
      <c r="C125" s="21"/>
      <c r="D125" s="21">
        <v>25</v>
      </c>
      <c r="E125" s="21" t="s">
        <v>109</v>
      </c>
      <c r="F125" s="21">
        <v>25</v>
      </c>
      <c r="G125" s="21" t="s">
        <v>110</v>
      </c>
      <c r="H125" s="21">
        <f>VLOOKUP($L125,怪物模板!$A:$N,MATCH(角色!H$1,模板表头,0),0)</f>
        <v>2</v>
      </c>
      <c r="I125" s="28" t="str">
        <f>VLOOKUP($L125,怪物模板!$A:$N,MATCH(角色!I$1,模板表头,0),0)</f>
        <v>phy</v>
      </c>
      <c r="J125" s="22"/>
      <c r="K125" s="21"/>
      <c r="L125" s="21" t="s">
        <v>257</v>
      </c>
      <c r="M125" s="28" t="str">
        <f>VLOOKUP($L125,怪物模板!$A:$N,MATCH(角色!M$1,模板表头,0),0)</f>
        <v>无对应英雄</v>
      </c>
      <c r="N125" s="28" t="str">
        <f>VLOOKUP($L125,怪物模板!$A:$N,MATCH(角色!N$1,模板表头,0),0)</f>
        <v>统一模板</v>
      </c>
      <c r="O125" s="21" t="str">
        <f>VLOOKUP($L125,怪物模板!$A:$N,MATCH(角色!O$1,模板表头,0),0)</f>
        <v>male</v>
      </c>
      <c r="P125" s="22">
        <v>3</v>
      </c>
      <c r="Q125" s="21">
        <v>3</v>
      </c>
      <c r="R125" s="21">
        <v>2</v>
      </c>
      <c r="S125" s="28" t="str">
        <f>VLOOKUP($L125,怪物模板!$A:$N,MATCH(角色!S$1,模板表头,0),0)</f>
        <v>chaos</v>
      </c>
      <c r="T125" s="21" t="s">
        <v>199</v>
      </c>
      <c r="U125" s="21"/>
      <c r="V125" s="21"/>
      <c r="W125" s="21"/>
      <c r="X125" s="21"/>
      <c r="Y125" s="21"/>
      <c r="Z125" s="21"/>
      <c r="AA125" s="21"/>
      <c r="AB125" s="21">
        <v>4</v>
      </c>
      <c r="AC125" s="21">
        <v>6</v>
      </c>
      <c r="AD125" s="21"/>
      <c r="AE125" s="21">
        <f t="shared" si="21"/>
        <v>10</v>
      </c>
      <c r="AF125" s="21">
        <f t="shared" si="22"/>
        <v>25</v>
      </c>
      <c r="AG125" s="28" t="str">
        <f>VLOOKUP($L125,怪物模板!$A:$N,MATCH(角色!AG$1,模板表头,0),0)</f>
        <v>misc.5skills</v>
      </c>
      <c r="AH125" s="28">
        <f>VLOOKUP($L125,怪物模板!$A:$N,MATCH(角色!AH$1,模板表头,0),0)</f>
        <v>11999026</v>
      </c>
      <c r="AI125" s="28">
        <f>VLOOKUP($L125,怪物模板!$A:$N,MATCH(角色!AI$1,模板表头,0),0)</f>
        <v>11999027</v>
      </c>
      <c r="AJ125" s="28" t="str">
        <f>VLOOKUP($L125,怪物模板!$A:$N,MATCH(角色!AJ$1,模板表头,0),0)</f>
        <v/>
      </c>
      <c r="AK125" s="28" t="str">
        <f>VLOOKUP($L125,怪物模板!$A:$N,MATCH(角色!AK$1,模板表头,0),0)</f>
        <v/>
      </c>
      <c r="AL125" s="28" t="str">
        <f>IF(VLOOKUP($L125,[1]怪物模板!$A:$N,MATCH([1]角色!AL$1,模板表头,0),0)=0,"",VLOOKUP($L125,[1]怪物模板!$A:$N,MATCH([1]角色!AL$1,模板表头,0),0))</f>
        <v/>
      </c>
      <c r="AM125" s="28" t="str">
        <f>VLOOKUP($L125,怪物模板!$A:$N,MATCH(角色!AM$1,模板表头,0),0)</f>
        <v>spider</v>
      </c>
      <c r="AN125" s="21">
        <v>0.8</v>
      </c>
      <c r="AO125" s="21">
        <v>1</v>
      </c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2"/>
      <c r="BC125" s="22"/>
      <c r="BD125" s="22"/>
      <c r="BE125" s="22"/>
      <c r="BF125" s="22"/>
      <c r="BG125" s="22"/>
      <c r="BH125" s="22"/>
      <c r="BI125" s="22">
        <f t="shared" si="23"/>
        <v>10000</v>
      </c>
      <c r="BJ125" s="22">
        <f t="shared" si="24"/>
        <v>4000</v>
      </c>
      <c r="BK125" s="22">
        <f t="shared" si="24"/>
        <v>4000</v>
      </c>
      <c r="BL125" s="21"/>
      <c r="BM125" s="21"/>
      <c r="BN125" s="21"/>
      <c r="BO125" s="21"/>
      <c r="BP125" s="21"/>
      <c r="BQ125" s="21"/>
      <c r="BR125" s="21"/>
      <c r="BS125" s="21"/>
      <c r="BT125" s="21"/>
      <c r="BU125" s="23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 t="s">
        <v>200</v>
      </c>
      <c r="CH125" s="21" t="s">
        <v>200</v>
      </c>
      <c r="CI125" s="21" t="s">
        <v>200</v>
      </c>
      <c r="CJ125" s="21" t="s">
        <v>200</v>
      </c>
      <c r="CK125" s="21" t="s">
        <v>200</v>
      </c>
      <c r="CL125" s="21" t="s">
        <v>200</v>
      </c>
      <c r="CM125" s="21" t="s">
        <v>200</v>
      </c>
      <c r="CN125" s="21" t="s">
        <v>200</v>
      </c>
      <c r="CO125" s="21" t="s">
        <v>200</v>
      </c>
    </row>
    <row r="126" spans="1:93" s="5" customFormat="1" x14ac:dyDescent="0.3">
      <c r="A126" s="21">
        <v>31040124</v>
      </c>
      <c r="B126" s="21" t="s">
        <v>257</v>
      </c>
      <c r="C126" s="21"/>
      <c r="D126" s="21">
        <v>25</v>
      </c>
      <c r="E126" s="21" t="s">
        <v>109</v>
      </c>
      <c r="F126" s="21">
        <v>25</v>
      </c>
      <c r="G126" s="21" t="s">
        <v>110</v>
      </c>
      <c r="H126" s="21">
        <f>VLOOKUP($L126,怪物模板!$A:$N,MATCH(角色!H$1,模板表头,0),0)</f>
        <v>2</v>
      </c>
      <c r="I126" s="28" t="str">
        <f>VLOOKUP($L126,怪物模板!$A:$N,MATCH(角色!I$1,模板表头,0),0)</f>
        <v>phy</v>
      </c>
      <c r="J126" s="22"/>
      <c r="K126" s="21"/>
      <c r="L126" s="21" t="s">
        <v>257</v>
      </c>
      <c r="M126" s="28" t="str">
        <f>VLOOKUP($L126,怪物模板!$A:$N,MATCH(角色!M$1,模板表头,0),0)</f>
        <v>无对应英雄</v>
      </c>
      <c r="N126" s="28" t="str">
        <f>VLOOKUP($L126,怪物模板!$A:$N,MATCH(角色!N$1,模板表头,0),0)</f>
        <v>统一模板</v>
      </c>
      <c r="O126" s="21" t="str">
        <f>VLOOKUP($L126,怪物模板!$A:$N,MATCH(角色!O$1,模板表头,0),0)</f>
        <v>male</v>
      </c>
      <c r="P126" s="21">
        <v>3</v>
      </c>
      <c r="Q126" s="21">
        <v>3</v>
      </c>
      <c r="R126" s="21">
        <v>2</v>
      </c>
      <c r="S126" s="28" t="str">
        <f>VLOOKUP($L126,怪物模板!$A:$N,MATCH(角色!S$1,模板表头,0),0)</f>
        <v>chaos</v>
      </c>
      <c r="T126" s="21" t="s">
        <v>199</v>
      </c>
      <c r="U126" s="21"/>
      <c r="V126" s="21"/>
      <c r="W126" s="21"/>
      <c r="X126" s="21"/>
      <c r="Y126" s="21"/>
      <c r="Z126" s="21"/>
      <c r="AA126" s="21"/>
      <c r="AB126" s="21">
        <v>4</v>
      </c>
      <c r="AC126" s="21">
        <v>6</v>
      </c>
      <c r="AD126" s="21"/>
      <c r="AE126" s="21">
        <f t="shared" si="21"/>
        <v>10</v>
      </c>
      <c r="AF126" s="21">
        <f t="shared" si="22"/>
        <v>25</v>
      </c>
      <c r="AG126" s="28" t="str">
        <f>VLOOKUP($L126,怪物模板!$A:$N,MATCH(角色!AG$1,模板表头,0),0)</f>
        <v>misc.5skills</v>
      </c>
      <c r="AH126" s="28">
        <f>VLOOKUP($L126,怪物模板!$A:$N,MATCH(角色!AH$1,模板表头,0),0)</f>
        <v>11999026</v>
      </c>
      <c r="AI126" s="28">
        <f>VLOOKUP($L126,怪物模板!$A:$N,MATCH(角色!AI$1,模板表头,0),0)</f>
        <v>11999027</v>
      </c>
      <c r="AJ126" s="28" t="str">
        <f>VLOOKUP($L126,怪物模板!$A:$N,MATCH(角色!AJ$1,模板表头,0),0)</f>
        <v/>
      </c>
      <c r="AK126" s="28" t="str">
        <f>VLOOKUP($L126,怪物模板!$A:$N,MATCH(角色!AK$1,模板表头,0),0)</f>
        <v/>
      </c>
      <c r="AL126" s="28" t="str">
        <f>IF(VLOOKUP($L126,[1]怪物模板!$A:$N,MATCH([1]角色!AL$1,模板表头,0),0)=0,"",VLOOKUP($L126,[1]怪物模板!$A:$N,MATCH([1]角色!AL$1,模板表头,0),0))</f>
        <v/>
      </c>
      <c r="AM126" s="28" t="str">
        <f>VLOOKUP($L126,怪物模板!$A:$N,MATCH(角色!AM$1,模板表头,0),0)</f>
        <v>spider</v>
      </c>
      <c r="AN126" s="21">
        <v>0.8</v>
      </c>
      <c r="AO126" s="21">
        <v>1</v>
      </c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2"/>
      <c r="BC126" s="22"/>
      <c r="BD126" s="22"/>
      <c r="BE126" s="22"/>
      <c r="BF126" s="22"/>
      <c r="BG126" s="22"/>
      <c r="BH126" s="22"/>
      <c r="BI126" s="22">
        <f t="shared" si="23"/>
        <v>10000</v>
      </c>
      <c r="BJ126" s="22">
        <f t="shared" si="24"/>
        <v>4000</v>
      </c>
      <c r="BK126" s="22">
        <f t="shared" si="24"/>
        <v>4000</v>
      </c>
      <c r="BL126" s="21"/>
      <c r="BM126" s="21"/>
      <c r="BN126" s="21"/>
      <c r="BO126" s="21"/>
      <c r="BP126" s="21"/>
      <c r="BQ126" s="21"/>
      <c r="BR126" s="21"/>
      <c r="BS126" s="21"/>
      <c r="BT126" s="21"/>
      <c r="BU126" s="23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 t="s">
        <v>200</v>
      </c>
      <c r="CH126" s="21" t="s">
        <v>200</v>
      </c>
      <c r="CI126" s="21" t="s">
        <v>200</v>
      </c>
      <c r="CJ126" s="21" t="s">
        <v>200</v>
      </c>
      <c r="CK126" s="21" t="s">
        <v>200</v>
      </c>
      <c r="CL126" s="21" t="s">
        <v>200</v>
      </c>
      <c r="CM126" s="21" t="s">
        <v>200</v>
      </c>
      <c r="CN126" s="21" t="s">
        <v>200</v>
      </c>
      <c r="CO126" s="21" t="s">
        <v>200</v>
      </c>
    </row>
    <row r="127" spans="1:93" s="15" customFormat="1" x14ac:dyDescent="0.3">
      <c r="A127" s="21">
        <v>31040125</v>
      </c>
      <c r="B127" s="21" t="s">
        <v>244</v>
      </c>
      <c r="C127" s="21"/>
      <c r="D127" s="21">
        <v>25</v>
      </c>
      <c r="E127" s="21" t="s">
        <v>109</v>
      </c>
      <c r="F127" s="21">
        <v>25</v>
      </c>
      <c r="G127" s="21" t="s">
        <v>101</v>
      </c>
      <c r="H127" s="21">
        <f>VLOOKUP($L127,怪物模板!$A:$N,MATCH(角色!H$1,模板表头,0),0)</f>
        <v>3</v>
      </c>
      <c r="I127" s="28" t="str">
        <f>VLOOKUP($L127,怪物模板!$A:$N,MATCH(角色!I$1,模板表头,0),0)</f>
        <v>mag</v>
      </c>
      <c r="J127" s="22"/>
      <c r="K127" s="21"/>
      <c r="L127" s="21" t="s">
        <v>288</v>
      </c>
      <c r="M127" s="28" t="str">
        <f>VLOOKUP($L127,怪物模板!$A:$N,MATCH(角色!M$1,模板表头,0),0)</f>
        <v>哥布林亲王</v>
      </c>
      <c r="N127" s="28" t="str">
        <f>VLOOKUP($L127,怪物模板!$A:$N,MATCH(角色!N$1,模板表头,0),0)</f>
        <v>统一模板，boss</v>
      </c>
      <c r="O127" s="21" t="str">
        <f>VLOOKUP($L127,怪物模板!$A:$N,MATCH(角色!O$1,模板表头,0),0)</f>
        <v>male</v>
      </c>
      <c r="P127" s="21">
        <v>6</v>
      </c>
      <c r="Q127" s="21">
        <v>3</v>
      </c>
      <c r="R127" s="21">
        <v>4</v>
      </c>
      <c r="S127" s="28" t="str">
        <f>VLOOKUP($L127,怪物模板!$A:$N,MATCH(角色!S$1,模板表头,0),0)</f>
        <v>horde</v>
      </c>
      <c r="T127" s="21" t="s">
        <v>101</v>
      </c>
      <c r="U127" s="21"/>
      <c r="V127" s="21"/>
      <c r="W127" s="21"/>
      <c r="X127" s="21"/>
      <c r="Y127" s="21"/>
      <c r="Z127" s="21"/>
      <c r="AA127" s="21"/>
      <c r="AB127" s="21">
        <v>4</v>
      </c>
      <c r="AC127" s="21">
        <v>6</v>
      </c>
      <c r="AD127" s="21"/>
      <c r="AE127" s="21">
        <f t="shared" si="21"/>
        <v>100</v>
      </c>
      <c r="AF127" s="21">
        <f t="shared" si="22"/>
        <v>250</v>
      </c>
      <c r="AG127" s="28" t="str">
        <f>VLOOKUP($L127,怪物模板!$A:$N,MATCH(角色!AG$1,模板表头,0),0)</f>
        <v>range.gallywix</v>
      </c>
      <c r="AH127" s="28">
        <f>VLOOKUP($L127,怪物模板!$A:$N,MATCH(角色!AH$1,模板表头,0),0)</f>
        <v>11860401</v>
      </c>
      <c r="AI127" s="28">
        <f>VLOOKUP($L127,怪物模板!$A:$N,MATCH(角色!AI$1,模板表头,0),0)</f>
        <v>11860402</v>
      </c>
      <c r="AJ127" s="28">
        <f>VLOOKUP($L127,怪物模板!$A:$N,MATCH(角色!AJ$1,模板表头,0),0)</f>
        <v>11860403</v>
      </c>
      <c r="AK127" s="28" t="str">
        <f>VLOOKUP($L127,怪物模板!$A:$N,MATCH(角色!AK$1,模板表头,0),0)</f>
        <v/>
      </c>
      <c r="AL127" s="28" t="str">
        <f>IF(VLOOKUP($L127,[1]怪物模板!$A:$N,MATCH([1]角色!AL$1,模板表头,0),0)=0,"",VLOOKUP($L127,[1]怪物模板!$A:$N,MATCH([1]角色!AL$1,模板表头,0),0))</f>
        <v/>
      </c>
      <c r="AM127" s="28" t="str">
        <f>VLOOKUP($L127,怪物模板!$A:$N,MATCH(角色!AM$1,模板表头,0),0)</f>
        <v>gallywix_boss</v>
      </c>
      <c r="AN127" s="21">
        <v>1.5</v>
      </c>
      <c r="AO127" s="21">
        <v>1</v>
      </c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2"/>
      <c r="BC127" s="22"/>
      <c r="BD127" s="22"/>
      <c r="BE127" s="22"/>
      <c r="BF127" s="22"/>
      <c r="BG127" s="22"/>
      <c r="BH127" s="22"/>
      <c r="BI127" s="22">
        <f t="shared" si="23"/>
        <v>0</v>
      </c>
      <c r="BJ127" s="22">
        <f t="shared" si="24"/>
        <v>0</v>
      </c>
      <c r="BK127" s="22">
        <f t="shared" si="24"/>
        <v>0</v>
      </c>
      <c r="BL127" s="21"/>
      <c r="BM127" s="21"/>
      <c r="BN127" s="21"/>
      <c r="BO127" s="21"/>
      <c r="BP127" s="21"/>
      <c r="BQ127" s="21"/>
      <c r="BR127" s="21"/>
      <c r="BS127" s="21"/>
      <c r="BT127" s="21"/>
      <c r="BU127" s="23" t="s">
        <v>200</v>
      </c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 t="s">
        <v>200</v>
      </c>
      <c r="CH127" s="21" t="s">
        <v>200</v>
      </c>
      <c r="CI127" s="21" t="s">
        <v>200</v>
      </c>
      <c r="CJ127" s="21" t="s">
        <v>200</v>
      </c>
      <c r="CK127" s="21" t="s">
        <v>200</v>
      </c>
      <c r="CL127" s="21" t="s">
        <v>200</v>
      </c>
      <c r="CM127" s="21" t="s">
        <v>200</v>
      </c>
      <c r="CN127" s="21" t="s">
        <v>200</v>
      </c>
      <c r="CO127" s="21" t="s">
        <v>200</v>
      </c>
    </row>
    <row r="128" spans="1:93" ht="16.5" customHeight="1" x14ac:dyDescent="0.3">
      <c r="A128" s="21">
        <v>31040126</v>
      </c>
      <c r="B128" s="21" t="s">
        <v>97</v>
      </c>
      <c r="C128" s="21" t="s">
        <v>254</v>
      </c>
      <c r="D128" s="21">
        <f t="shared" si="26"/>
        <v>26</v>
      </c>
      <c r="E128" s="21" t="s">
        <v>109</v>
      </c>
      <c r="F128" s="21">
        <v>26</v>
      </c>
      <c r="G128" s="21" t="s">
        <v>111</v>
      </c>
      <c r="H128" s="21">
        <f>VLOOKUP($L128,怪物模板!$A:$N,MATCH(角色!H$1,模板表头,0),0)</f>
        <v>2</v>
      </c>
      <c r="I128" s="28" t="str">
        <f>VLOOKUP($L128,怪物模板!$A:$N,MATCH(角色!I$1,模板表头,0),0)</f>
        <v>phy</v>
      </c>
      <c r="J128" s="22"/>
      <c r="K128" s="21"/>
      <c r="L128" s="21" t="s">
        <v>97</v>
      </c>
      <c r="M128" s="28" t="str">
        <f>VLOOKUP($L128,怪物模板!$A:$N,MATCH(角色!M$1,模板表头,0),0)</f>
        <v>无对应英雄</v>
      </c>
      <c r="N128" s="28" t="str">
        <f>VLOOKUP($L128,怪物模板!$A:$N,MATCH(角色!N$1,模板表头,0),0)</f>
        <v>统一模板</v>
      </c>
      <c r="O128" s="21" t="str">
        <f>VLOOKUP($L128,怪物模板!$A:$N,MATCH(角色!O$1,模板表头,0),0)</f>
        <v>male</v>
      </c>
      <c r="P128" s="22">
        <v>5</v>
      </c>
      <c r="Q128" s="21">
        <v>3</v>
      </c>
      <c r="R128" s="21">
        <v>3</v>
      </c>
      <c r="S128" s="28" t="str">
        <f>VLOOKUP($L128,怪物模板!$A:$N,MATCH(角色!S$1,模板表头,0),0)</f>
        <v>chaos</v>
      </c>
      <c r="T128" s="21" t="s">
        <v>85</v>
      </c>
      <c r="U128" s="21"/>
      <c r="V128" s="21"/>
      <c r="W128" s="21"/>
      <c r="X128" s="21"/>
      <c r="Y128" s="21"/>
      <c r="Z128" s="21"/>
      <c r="AA128" s="21"/>
      <c r="AB128" s="21">
        <v>4</v>
      </c>
      <c r="AC128" s="21">
        <v>6</v>
      </c>
      <c r="AD128" s="21"/>
      <c r="AE128" s="21">
        <f t="shared" si="21"/>
        <v>40</v>
      </c>
      <c r="AF128" s="21">
        <f t="shared" si="22"/>
        <v>100</v>
      </c>
      <c r="AG128" s="28" t="str">
        <f>VLOOKUP($L128,怪物模板!$A:$N,MATCH(角色!AG$1,模板表头,0),0)</f>
        <v>misc.5skills</v>
      </c>
      <c r="AH128" s="28">
        <f>VLOOKUP($L128,怪物模板!$A:$N,MATCH(角色!AH$1,模板表头,0),0)</f>
        <v>11980601</v>
      </c>
      <c r="AI128" s="28">
        <f>VLOOKUP($L128,怪物模板!$A:$N,MATCH(角色!AI$1,模板表头,0),0)</f>
        <v>11999526</v>
      </c>
      <c r="AJ128" s="28" t="str">
        <f>VLOOKUP($L128,怪物模板!$A:$N,MATCH(角色!AJ$1,模板表头,0),0)</f>
        <v/>
      </c>
      <c r="AK128" s="28" t="str">
        <f>VLOOKUP($L128,怪物模板!$A:$N,MATCH(角色!AK$1,模板表头,0),0)</f>
        <v/>
      </c>
      <c r="AL128" s="28" t="str">
        <f>IF(VLOOKUP($L128,[1]怪物模板!$A:$N,MATCH([1]角色!AL$1,模板表头,0),0)=0,"",VLOOKUP($L128,[1]怪物模板!$A:$N,MATCH([1]角色!AL$1,模板表头,0),0))</f>
        <v/>
      </c>
      <c r="AM128" s="28" t="str">
        <f>VLOOKUP($L128,怪物模板!$A:$N,MATCH(角色!AM$1,模板表头,0),0)</f>
        <v>scarlet_crusade_boss</v>
      </c>
      <c r="AN128" s="21">
        <v>1.2</v>
      </c>
      <c r="AO128" s="21">
        <v>1</v>
      </c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2"/>
      <c r="BC128" s="22"/>
      <c r="BD128" s="22"/>
      <c r="BE128" s="22"/>
      <c r="BF128" s="22"/>
      <c r="BG128" s="22"/>
      <c r="BH128" s="22"/>
      <c r="BI128" s="22">
        <f t="shared" si="23"/>
        <v>10000</v>
      </c>
      <c r="BJ128" s="22">
        <f t="shared" si="24"/>
        <v>4000</v>
      </c>
      <c r="BK128" s="22">
        <f t="shared" si="24"/>
        <v>4000</v>
      </c>
      <c r="BL128" s="21"/>
      <c r="BM128" s="21"/>
      <c r="BN128" s="21"/>
      <c r="BO128" s="21"/>
      <c r="BP128" s="21"/>
      <c r="BQ128" s="21"/>
      <c r="BR128" s="21"/>
      <c r="BS128" s="21"/>
      <c r="BT128" s="21"/>
      <c r="BU128" s="23" t="s">
        <v>200</v>
      </c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 t="s">
        <v>200</v>
      </c>
      <c r="CH128" s="21" t="s">
        <v>200</v>
      </c>
      <c r="CI128" s="21" t="s">
        <v>200</v>
      </c>
      <c r="CJ128" s="21" t="s">
        <v>200</v>
      </c>
      <c r="CK128" s="21" t="s">
        <v>200</v>
      </c>
      <c r="CL128" s="21" t="s">
        <v>200</v>
      </c>
      <c r="CM128" s="21" t="s">
        <v>200</v>
      </c>
      <c r="CN128" s="21" t="s">
        <v>200</v>
      </c>
      <c r="CO128" s="21" t="s">
        <v>200</v>
      </c>
    </row>
    <row r="129" spans="1:93" ht="16.5" customHeight="1" x14ac:dyDescent="0.3">
      <c r="A129" s="21">
        <v>31040127</v>
      </c>
      <c r="B129" s="21" t="s">
        <v>92</v>
      </c>
      <c r="C129" s="21"/>
      <c r="D129" s="21">
        <f t="shared" si="26"/>
        <v>26</v>
      </c>
      <c r="E129" s="21" t="s">
        <v>109</v>
      </c>
      <c r="F129" s="21">
        <v>26</v>
      </c>
      <c r="G129" s="21" t="s">
        <v>110</v>
      </c>
      <c r="H129" s="21">
        <f>VLOOKUP($L129,怪物模板!$A:$N,MATCH(角色!H$1,模板表头,0),0)</f>
        <v>1</v>
      </c>
      <c r="I129" s="28" t="str">
        <f>VLOOKUP($L129,怪物模板!$A:$N,MATCH(角色!I$1,模板表头,0),0)</f>
        <v>phy</v>
      </c>
      <c r="J129" s="22"/>
      <c r="K129" s="21"/>
      <c r="L129" s="21" t="s">
        <v>248</v>
      </c>
      <c r="M129" s="28" t="str">
        <f>VLOOKUP($L129,怪物模板!$A:$N,MATCH(角色!M$1,模板表头,0),0)</f>
        <v>顶盾步兵</v>
      </c>
      <c r="N129" s="28" t="str">
        <f>VLOOKUP($L129,怪物模板!$A:$N,MATCH(角色!N$1,模板表头,0),0)</f>
        <v>统一模板</v>
      </c>
      <c r="O129" s="21" t="str">
        <f>VLOOKUP($L129,怪物模板!$A:$N,MATCH(角色!O$1,模板表头,0),0)</f>
        <v>male</v>
      </c>
      <c r="P129" s="22">
        <v>2</v>
      </c>
      <c r="Q129" s="21">
        <v>3</v>
      </c>
      <c r="R129" s="21">
        <f>VLOOKUP(P129,辅助表!$A$2:$B$10,2,FALSE)</f>
        <v>2</v>
      </c>
      <c r="S129" s="28" t="str">
        <f>VLOOKUP($L129,怪物模板!$A:$N,MATCH(角色!S$1,模板表头,0),0)</f>
        <v>alliance</v>
      </c>
      <c r="T129" s="21" t="s">
        <v>85</v>
      </c>
      <c r="U129" s="21"/>
      <c r="V129" s="21"/>
      <c r="W129" s="21"/>
      <c r="X129" s="21"/>
      <c r="Y129" s="21"/>
      <c r="Z129" s="21"/>
      <c r="AA129" s="21"/>
      <c r="AB129" s="21">
        <v>4</v>
      </c>
      <c r="AC129" s="21">
        <v>6</v>
      </c>
      <c r="AD129" s="21"/>
      <c r="AE129" s="21">
        <f t="shared" si="21"/>
        <v>10</v>
      </c>
      <c r="AF129" s="21">
        <f t="shared" si="22"/>
        <v>25</v>
      </c>
      <c r="AG129" s="28" t="str">
        <f>VLOOKUP($L129,怪物模板!$A:$N,MATCH(角色!AG$1,模板表头,0),0)</f>
        <v>misc.5skills_target_is_valid</v>
      </c>
      <c r="AH129" s="28">
        <f>VLOOKUP($L129,怪物模板!$A:$N,MATCH(角色!AH$1,模板表头,0),0)</f>
        <v>11980301</v>
      </c>
      <c r="AI129" s="28">
        <f>VLOOKUP($L129,怪物模板!$A:$N,MATCH(角色!AI$1,模板表头,0),0)</f>
        <v>11980302</v>
      </c>
      <c r="AJ129" s="28" t="str">
        <f>VLOOKUP($L129,怪物模板!$A:$N,MATCH(角色!AJ$1,模板表头,0),0)</f>
        <v/>
      </c>
      <c r="AK129" s="28" t="str">
        <f>VLOOKUP($L129,怪物模板!$A:$N,MATCH(角色!AK$1,模板表头,0),0)</f>
        <v/>
      </c>
      <c r="AL129" s="28" t="str">
        <f>IF(VLOOKUP($L129,[1]怪物模板!$A:$N,MATCH([1]角色!AL$1,模板表头,0),0)=0,"",VLOOKUP($L129,[1]怪物模板!$A:$N,MATCH([1]角色!AL$1,模板表头,0),0))</f>
        <v/>
      </c>
      <c r="AM129" s="28" t="str">
        <f>VLOOKUP($L129,怪物模板!$A:$N,MATCH(角色!AM$1,模板表头,0),0)</f>
        <v>shield_infantry_npc</v>
      </c>
      <c r="AN129" s="21">
        <f t="shared" si="25"/>
        <v>1</v>
      </c>
      <c r="AO129" s="21">
        <v>1</v>
      </c>
      <c r="AP129" s="21"/>
      <c r="AQ129" s="21"/>
      <c r="AR129" s="21"/>
      <c r="AS129" s="21"/>
      <c r="AT129" s="21"/>
      <c r="AU129" s="21">
        <v>230041</v>
      </c>
      <c r="AV129" s="21">
        <v>230242</v>
      </c>
      <c r="AW129" s="21"/>
      <c r="AX129" s="21"/>
      <c r="AY129" s="21"/>
      <c r="AZ129" s="21"/>
      <c r="BA129" s="21"/>
      <c r="BB129" s="22"/>
      <c r="BC129" s="22"/>
      <c r="BD129" s="22"/>
      <c r="BE129" s="22"/>
      <c r="BF129" s="22"/>
      <c r="BG129" s="22"/>
      <c r="BH129" s="22"/>
      <c r="BI129" s="22">
        <f t="shared" si="23"/>
        <v>10000</v>
      </c>
      <c r="BJ129" s="22">
        <f t="shared" si="24"/>
        <v>4000</v>
      </c>
      <c r="BK129" s="22">
        <f t="shared" si="24"/>
        <v>4000</v>
      </c>
      <c r="BL129" s="21"/>
      <c r="BM129" s="21"/>
      <c r="BN129" s="21"/>
      <c r="BO129" s="21"/>
      <c r="BP129" s="21"/>
      <c r="BQ129" s="21"/>
      <c r="BR129" s="21"/>
      <c r="BS129" s="21"/>
      <c r="BT129" s="21"/>
      <c r="BU129" s="23" t="str">
        <f t="shared" ref="BU129:BU142" si="32">IF(OR(B129="骷髅战士",B129="骷髅法师"),-0.9,"")</f>
        <v/>
      </c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 t="str">
        <f t="shared" si="29"/>
        <v/>
      </c>
      <c r="CH129" s="21" t="str">
        <f t="shared" si="30"/>
        <v/>
      </c>
      <c r="CI129" s="21" t="str">
        <f t="shared" si="30"/>
        <v/>
      </c>
      <c r="CJ129" s="21" t="str">
        <f t="shared" si="30"/>
        <v/>
      </c>
      <c r="CK129" s="21" t="str">
        <f t="shared" si="30"/>
        <v/>
      </c>
      <c r="CL129" s="21" t="str">
        <f t="shared" si="30"/>
        <v/>
      </c>
      <c r="CM129" s="21" t="str">
        <f t="shared" si="30"/>
        <v/>
      </c>
      <c r="CN129" s="21" t="str">
        <f t="shared" si="30"/>
        <v/>
      </c>
      <c r="CO129" s="21" t="str">
        <f t="shared" si="30"/>
        <v/>
      </c>
    </row>
    <row r="130" spans="1:93" ht="16.5" customHeight="1" x14ac:dyDescent="0.3">
      <c r="A130" s="21">
        <v>31040128</v>
      </c>
      <c r="B130" s="21" t="s">
        <v>92</v>
      </c>
      <c r="C130" s="21"/>
      <c r="D130" s="21">
        <f t="shared" si="26"/>
        <v>26</v>
      </c>
      <c r="E130" s="21" t="s">
        <v>109</v>
      </c>
      <c r="F130" s="21">
        <v>26</v>
      </c>
      <c r="G130" s="21" t="s">
        <v>110</v>
      </c>
      <c r="H130" s="21">
        <f>VLOOKUP($L130,怪物模板!$A:$N,MATCH(角色!H$1,模板表头,0),0)</f>
        <v>1</v>
      </c>
      <c r="I130" s="28" t="str">
        <f>VLOOKUP($L130,怪物模板!$A:$N,MATCH(角色!I$1,模板表头,0),0)</f>
        <v>phy</v>
      </c>
      <c r="J130" s="22"/>
      <c r="K130" s="21"/>
      <c r="L130" s="21" t="s">
        <v>248</v>
      </c>
      <c r="M130" s="28" t="str">
        <f>VLOOKUP($L130,怪物模板!$A:$N,MATCH(角色!M$1,模板表头,0),0)</f>
        <v>顶盾步兵</v>
      </c>
      <c r="N130" s="28" t="str">
        <f>VLOOKUP($L130,怪物模板!$A:$N,MATCH(角色!N$1,模板表头,0),0)</f>
        <v>统一模板</v>
      </c>
      <c r="O130" s="21" t="str">
        <f>VLOOKUP($L130,怪物模板!$A:$N,MATCH(角色!O$1,模板表头,0),0)</f>
        <v>male</v>
      </c>
      <c r="P130" s="22">
        <v>2</v>
      </c>
      <c r="Q130" s="21">
        <v>2</v>
      </c>
      <c r="R130" s="21">
        <f>VLOOKUP(P130,辅助表!$A$2:$B$10,2,FALSE)</f>
        <v>2</v>
      </c>
      <c r="S130" s="28" t="str">
        <f>VLOOKUP($L130,怪物模板!$A:$N,MATCH(角色!S$1,模板表头,0),0)</f>
        <v>alliance</v>
      </c>
      <c r="T130" s="21" t="s">
        <v>85</v>
      </c>
      <c r="U130" s="21"/>
      <c r="V130" s="21"/>
      <c r="W130" s="21"/>
      <c r="X130" s="21"/>
      <c r="Y130" s="21"/>
      <c r="Z130" s="21"/>
      <c r="AA130" s="21"/>
      <c r="AB130" s="21">
        <v>4</v>
      </c>
      <c r="AC130" s="21">
        <v>6</v>
      </c>
      <c r="AD130" s="21"/>
      <c r="AE130" s="21">
        <f t="shared" si="21"/>
        <v>10</v>
      </c>
      <c r="AF130" s="21">
        <f t="shared" si="22"/>
        <v>25</v>
      </c>
      <c r="AG130" s="28" t="str">
        <f>VLOOKUP($L130,怪物模板!$A:$N,MATCH(角色!AG$1,模板表头,0),0)</f>
        <v>misc.5skills_target_is_valid</v>
      </c>
      <c r="AH130" s="28">
        <f>VLOOKUP($L130,怪物模板!$A:$N,MATCH(角色!AH$1,模板表头,0),0)</f>
        <v>11980301</v>
      </c>
      <c r="AI130" s="28">
        <f>VLOOKUP($L130,怪物模板!$A:$N,MATCH(角色!AI$1,模板表头,0),0)</f>
        <v>11980302</v>
      </c>
      <c r="AJ130" s="28" t="str">
        <f>VLOOKUP($L130,怪物模板!$A:$N,MATCH(角色!AJ$1,模板表头,0),0)</f>
        <v/>
      </c>
      <c r="AK130" s="28" t="str">
        <f>VLOOKUP($L130,怪物模板!$A:$N,MATCH(角色!AK$1,模板表头,0),0)</f>
        <v/>
      </c>
      <c r="AL130" s="28" t="str">
        <f>IF(VLOOKUP($L130,[1]怪物模板!$A:$N,MATCH([1]角色!AL$1,模板表头,0),0)=0,"",VLOOKUP($L130,[1]怪物模板!$A:$N,MATCH([1]角色!AL$1,模板表头,0),0))</f>
        <v/>
      </c>
      <c r="AM130" s="28" t="str">
        <f>VLOOKUP($L130,怪物模板!$A:$N,MATCH(角色!AM$1,模板表头,0),0)</f>
        <v>shield_infantry_npc</v>
      </c>
      <c r="AN130" s="21">
        <f t="shared" si="25"/>
        <v>1</v>
      </c>
      <c r="AO130" s="21">
        <v>1</v>
      </c>
      <c r="AP130" s="21"/>
      <c r="AQ130" s="21"/>
      <c r="AR130" s="21"/>
      <c r="AS130" s="21"/>
      <c r="AT130" s="21"/>
      <c r="AU130" s="21">
        <v>230041</v>
      </c>
      <c r="AV130" s="21">
        <v>230242</v>
      </c>
      <c r="AW130" s="21"/>
      <c r="AX130" s="21"/>
      <c r="AY130" s="21"/>
      <c r="AZ130" s="21"/>
      <c r="BA130" s="21"/>
      <c r="BB130" s="22"/>
      <c r="BC130" s="22"/>
      <c r="BD130" s="22"/>
      <c r="BE130" s="22"/>
      <c r="BF130" s="22"/>
      <c r="BG130" s="22"/>
      <c r="BH130" s="22"/>
      <c r="BI130" s="22">
        <f t="shared" si="23"/>
        <v>10000</v>
      </c>
      <c r="BJ130" s="22">
        <f t="shared" si="24"/>
        <v>4000</v>
      </c>
      <c r="BK130" s="22">
        <f t="shared" si="24"/>
        <v>4000</v>
      </c>
      <c r="BL130" s="21"/>
      <c r="BM130" s="21"/>
      <c r="BN130" s="21"/>
      <c r="BO130" s="21"/>
      <c r="BP130" s="21"/>
      <c r="BQ130" s="21"/>
      <c r="BR130" s="21"/>
      <c r="BS130" s="21"/>
      <c r="BT130" s="21"/>
      <c r="BU130" s="23" t="str">
        <f t="shared" si="32"/>
        <v/>
      </c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 t="str">
        <f t="shared" si="29"/>
        <v/>
      </c>
      <c r="CH130" s="21" t="str">
        <f t="shared" si="30"/>
        <v/>
      </c>
      <c r="CI130" s="21" t="str">
        <f t="shared" si="30"/>
        <v/>
      </c>
      <c r="CJ130" s="21" t="str">
        <f t="shared" si="30"/>
        <v/>
      </c>
      <c r="CK130" s="21" t="str">
        <f t="shared" si="30"/>
        <v/>
      </c>
      <c r="CL130" s="21" t="str">
        <f t="shared" si="30"/>
        <v/>
      </c>
      <c r="CM130" s="21" t="str">
        <f t="shared" si="30"/>
        <v/>
      </c>
      <c r="CN130" s="21" t="str">
        <f t="shared" si="30"/>
        <v/>
      </c>
      <c r="CO130" s="21" t="str">
        <f t="shared" si="30"/>
        <v/>
      </c>
    </row>
    <row r="131" spans="1:93" ht="16.5" customHeight="1" x14ac:dyDescent="0.3">
      <c r="A131" s="21">
        <v>31040129</v>
      </c>
      <c r="B131" s="21" t="s">
        <v>98</v>
      </c>
      <c r="C131" s="21"/>
      <c r="D131" s="21">
        <f t="shared" si="26"/>
        <v>26</v>
      </c>
      <c r="E131" s="21" t="s">
        <v>109</v>
      </c>
      <c r="F131" s="21">
        <v>26</v>
      </c>
      <c r="G131" s="21" t="s">
        <v>110</v>
      </c>
      <c r="H131" s="21">
        <f>VLOOKUP($L131,怪物模板!$A:$N,MATCH(角色!H$1,模板表头,0),0)</f>
        <v>4</v>
      </c>
      <c r="I131" s="28" t="str">
        <f>VLOOKUP($L131,怪物模板!$A:$N,MATCH(角色!I$1,模板表头,0),0)</f>
        <v>mag</v>
      </c>
      <c r="J131" s="22"/>
      <c r="K131" s="21"/>
      <c r="L131" s="21" t="s">
        <v>98</v>
      </c>
      <c r="M131" s="28" t="str">
        <f>VLOOKUP($L131,怪物模板!$A:$N,MATCH(角色!M$1,模板表头,0),0)</f>
        <v>无对应英雄</v>
      </c>
      <c r="N131" s="28" t="str">
        <f>VLOOKUP($L131,怪物模板!$A:$N,MATCH(角色!N$1,模板表头,0),0)</f>
        <v>统一模板</v>
      </c>
      <c r="O131" s="21" t="str">
        <f>VLOOKUP($L131,怪物模板!$A:$N,MATCH(角色!O$1,模板表头,0),0)</f>
        <v>female</v>
      </c>
      <c r="P131" s="21">
        <v>4</v>
      </c>
      <c r="Q131" s="21">
        <v>3</v>
      </c>
      <c r="R131" s="21">
        <f>VLOOKUP(P131,辅助表!$A$2:$B$10,2,FALSE)</f>
        <v>3</v>
      </c>
      <c r="S131" s="28" t="str">
        <f>VLOOKUP($L131,怪物模板!$A:$N,MATCH(角色!S$1,模板表头,0),0)</f>
        <v>chaos</v>
      </c>
      <c r="T131" s="21" t="s">
        <v>85</v>
      </c>
      <c r="U131" s="21"/>
      <c r="V131" s="21"/>
      <c r="W131" s="21"/>
      <c r="X131" s="21"/>
      <c r="Y131" s="21"/>
      <c r="Z131" s="21"/>
      <c r="AA131" s="21"/>
      <c r="AB131" s="21">
        <v>4</v>
      </c>
      <c r="AC131" s="21">
        <v>6</v>
      </c>
      <c r="AD131" s="21"/>
      <c r="AE131" s="21">
        <f t="shared" ref="AE131:AE194" si="33">VLOOKUP(G131,命能,2,0)</f>
        <v>10</v>
      </c>
      <c r="AF131" s="21">
        <f t="shared" si="22"/>
        <v>25</v>
      </c>
      <c r="AG131" s="28" t="str">
        <f>VLOOKUP($L131,怪物模板!$A:$N,MATCH(角色!AG$1,模板表头,0),0)</f>
        <v>misc.5skills_friendly_ratio</v>
      </c>
      <c r="AH131" s="28">
        <f>VLOOKUP($L131,怪物模板!$A:$N,MATCH(角色!AH$1,模板表头,0),0)</f>
        <v>11670201</v>
      </c>
      <c r="AI131" s="28">
        <f>VLOOKUP($L131,怪物模板!$A:$N,MATCH(角色!AI$1,模板表头,0),0)</f>
        <v>11670202</v>
      </c>
      <c r="AJ131" s="28">
        <f>VLOOKUP($L131,怪物模板!$A:$N,MATCH(角色!AJ$1,模板表头,0),0)</f>
        <v>11670203</v>
      </c>
      <c r="AK131" s="28" t="str">
        <f>VLOOKUP($L131,怪物模板!$A:$N,MATCH(角色!AK$1,模板表头,0),0)</f>
        <v/>
      </c>
      <c r="AL131" s="28" t="str">
        <f>IF(VLOOKUP($L131,[1]怪物模板!$A:$N,MATCH([1]角色!AL$1,模板表头,0),0)=0,"",VLOOKUP($L131,[1]怪物模板!$A:$N,MATCH([1]角色!AL$1,模板表头,0),0))</f>
        <v/>
      </c>
      <c r="AM131" s="28" t="str">
        <f>VLOOKUP($L131,怪物模板!$A:$N,MATCH(角色!AM$1,模板表头,0),0)</f>
        <v>scarlet_priest</v>
      </c>
      <c r="AN131" s="21">
        <f t="shared" si="25"/>
        <v>1</v>
      </c>
      <c r="AO131" s="21">
        <v>1</v>
      </c>
      <c r="AP131" s="21"/>
      <c r="AQ131" s="21"/>
      <c r="AR131" s="21"/>
      <c r="AS131" s="21"/>
      <c r="AT131" s="21"/>
      <c r="AU131" s="21">
        <v>230031</v>
      </c>
      <c r="AV131" s="21">
        <v>230242</v>
      </c>
      <c r="AW131" s="21"/>
      <c r="AX131" s="21"/>
      <c r="AY131" s="21"/>
      <c r="AZ131" s="21"/>
      <c r="BA131" s="21"/>
      <c r="BB131" s="22"/>
      <c r="BC131" s="22"/>
      <c r="BD131" s="22"/>
      <c r="BE131" s="22"/>
      <c r="BF131" s="22"/>
      <c r="BG131" s="22"/>
      <c r="BH131" s="22"/>
      <c r="BI131" s="22">
        <f t="shared" si="23"/>
        <v>10000</v>
      </c>
      <c r="BJ131" s="22">
        <f t="shared" si="24"/>
        <v>4000</v>
      </c>
      <c r="BK131" s="22">
        <f t="shared" si="24"/>
        <v>4000</v>
      </c>
      <c r="BL131" s="21"/>
      <c r="BM131" s="21"/>
      <c r="BN131" s="21"/>
      <c r="BO131" s="21"/>
      <c r="BP131" s="21"/>
      <c r="BQ131" s="21"/>
      <c r="BR131" s="21"/>
      <c r="BS131" s="21"/>
      <c r="BT131" s="21"/>
      <c r="BU131" s="23" t="str">
        <f t="shared" si="32"/>
        <v/>
      </c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 t="str">
        <f t="shared" si="29"/>
        <v/>
      </c>
      <c r="CH131" s="21" t="str">
        <f t="shared" si="30"/>
        <v/>
      </c>
      <c r="CI131" s="21" t="str">
        <f t="shared" si="30"/>
        <v/>
      </c>
      <c r="CJ131" s="21" t="str">
        <f t="shared" si="30"/>
        <v/>
      </c>
      <c r="CK131" s="21" t="str">
        <f t="shared" si="30"/>
        <v/>
      </c>
      <c r="CL131" s="21" t="str">
        <f t="shared" si="30"/>
        <v/>
      </c>
      <c r="CM131" s="21" t="str">
        <f t="shared" si="30"/>
        <v/>
      </c>
      <c r="CN131" s="21" t="str">
        <f t="shared" si="30"/>
        <v/>
      </c>
      <c r="CO131" s="21" t="str">
        <f t="shared" si="30"/>
        <v/>
      </c>
    </row>
    <row r="132" spans="1:93" ht="16.5" customHeight="1" x14ac:dyDescent="0.3">
      <c r="A132" s="21">
        <v>31040130</v>
      </c>
      <c r="B132" s="21" t="s">
        <v>91</v>
      </c>
      <c r="C132" s="21"/>
      <c r="D132" s="21">
        <f t="shared" si="26"/>
        <v>26</v>
      </c>
      <c r="E132" s="21" t="s">
        <v>109</v>
      </c>
      <c r="F132" s="21">
        <v>26</v>
      </c>
      <c r="G132" s="21" t="s">
        <v>110</v>
      </c>
      <c r="H132" s="21">
        <f>VLOOKUP($L132,怪物模板!$A:$N,MATCH(角色!H$1,模板表头,0),0)</f>
        <v>3</v>
      </c>
      <c r="I132" s="28" t="str">
        <f>VLOOKUP($L132,怪物模板!$A:$N,MATCH(角色!I$1,模板表头,0),0)</f>
        <v>mag</v>
      </c>
      <c r="J132" s="22"/>
      <c r="K132" s="21"/>
      <c r="L132" s="21" t="s">
        <v>275</v>
      </c>
      <c r="M132" s="28" t="str">
        <f>VLOOKUP($L132,怪物模板!$A:$N,MATCH(角色!M$1,模板表头,0),0)</f>
        <v>火焰术士</v>
      </c>
      <c r="N132" s="28" t="str">
        <f>VLOOKUP($L132,怪物模板!$A:$N,MATCH(角色!N$1,模板表头,0),0)</f>
        <v>大招加引导版，加酒利用</v>
      </c>
      <c r="O132" s="21" t="str">
        <f>VLOOKUP($L132,怪物模板!$A:$N,MATCH(角色!O$1,模板表头,0),0)</f>
        <v>female</v>
      </c>
      <c r="P132" s="22">
        <v>3</v>
      </c>
      <c r="Q132" s="21">
        <v>3</v>
      </c>
      <c r="R132" s="21">
        <f>VLOOKUP(P132,辅助表!$A$2:$B$10,2,FALSE)</f>
        <v>2</v>
      </c>
      <c r="S132" s="28" t="str">
        <f>VLOOKUP($L132,怪物模板!$A:$N,MATCH(角色!S$1,模板表头,0),0)</f>
        <v>alliance</v>
      </c>
      <c r="T132" s="21" t="s">
        <v>85</v>
      </c>
      <c r="U132" s="21"/>
      <c r="V132" s="21"/>
      <c r="W132" s="21"/>
      <c r="X132" s="21"/>
      <c r="Y132" s="21"/>
      <c r="Z132" s="21"/>
      <c r="AA132" s="21"/>
      <c r="AB132" s="21">
        <v>4</v>
      </c>
      <c r="AC132" s="21">
        <v>6</v>
      </c>
      <c r="AD132" s="21"/>
      <c r="AE132" s="21">
        <f t="shared" si="33"/>
        <v>10</v>
      </c>
      <c r="AF132" s="21">
        <f t="shared" ref="AF132:AF195" si="34">INT(AE132*2.5)</f>
        <v>25</v>
      </c>
      <c r="AG132" s="28" t="str">
        <f>VLOOKUP($L132,怪物模板!$A:$N,MATCH(角色!AG$1,模板表头,0),0)</f>
        <v>misc.5skills</v>
      </c>
      <c r="AH132" s="28">
        <f>VLOOKUP($L132,怪物模板!$A:$N,MATCH(角色!AH$1,模板表头,0),0)</f>
        <v>11980401</v>
      </c>
      <c r="AI132" s="28">
        <f>VLOOKUP($L132,怪物模板!$A:$N,MATCH(角色!AI$1,模板表头,0),0)</f>
        <v>11980402</v>
      </c>
      <c r="AJ132" s="28">
        <f>VLOOKUP($L132,怪物模板!$A:$N,MATCH(角色!AJ$1,模板表头,0),0)</f>
        <v>11999535</v>
      </c>
      <c r="AK132" s="28" t="str">
        <f>VLOOKUP($L132,怪物模板!$A:$N,MATCH(角色!AK$1,模板表头,0),0)</f>
        <v/>
      </c>
      <c r="AL132" s="28" t="str">
        <f>IF(VLOOKUP($L132,[1]怪物模板!$A:$N,MATCH([1]角色!AL$1,模板表头,0),0)=0,"",VLOOKUP($L132,[1]怪物模板!$A:$N,MATCH([1]角色!AL$1,模板表头,0),0))</f>
        <v/>
      </c>
      <c r="AM132" s="28" t="str">
        <f>VLOOKUP($L132,怪物模板!$A:$N,MATCH(角色!AM$1,模板表头,0),0)</f>
        <v>flame_npc</v>
      </c>
      <c r="AN132" s="21">
        <f t="shared" si="25"/>
        <v>1</v>
      </c>
      <c r="AO132" s="21">
        <v>1</v>
      </c>
      <c r="AP132" s="21"/>
      <c r="AQ132" s="21"/>
      <c r="AR132" s="21"/>
      <c r="AS132" s="21"/>
      <c r="AT132" s="21"/>
      <c r="AU132" s="21">
        <v>230011</v>
      </c>
      <c r="AV132" s="21">
        <v>230302</v>
      </c>
      <c r="AW132" s="21"/>
      <c r="AX132" s="21"/>
      <c r="AY132" s="21"/>
      <c r="AZ132" s="21"/>
      <c r="BA132" s="21"/>
      <c r="BB132" s="22"/>
      <c r="BC132" s="22"/>
      <c r="BD132" s="22"/>
      <c r="BE132" s="22"/>
      <c r="BF132" s="22"/>
      <c r="BG132" s="22"/>
      <c r="BH132" s="22"/>
      <c r="BI132" s="22">
        <f t="shared" ref="BI132:BI195" si="35">IF($G132="boss",0,10000)</f>
        <v>10000</v>
      </c>
      <c r="BJ132" s="22">
        <f t="shared" ref="BJ132:BK195" si="36">IF($G132="boss",0,4000)</f>
        <v>4000</v>
      </c>
      <c r="BK132" s="22">
        <f t="shared" si="36"/>
        <v>4000</v>
      </c>
      <c r="BL132" s="21"/>
      <c r="BM132" s="21"/>
      <c r="BN132" s="21"/>
      <c r="BO132" s="21"/>
      <c r="BP132" s="21"/>
      <c r="BQ132" s="21"/>
      <c r="BR132" s="21"/>
      <c r="BS132" s="21"/>
      <c r="BT132" s="21"/>
      <c r="BU132" s="23" t="str">
        <f t="shared" si="32"/>
        <v/>
      </c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 t="str">
        <f t="shared" si="29"/>
        <v/>
      </c>
      <c r="CH132" s="21" t="str">
        <f t="shared" si="30"/>
        <v/>
      </c>
      <c r="CI132" s="21" t="str">
        <f t="shared" si="30"/>
        <v/>
      </c>
      <c r="CJ132" s="21" t="str">
        <f t="shared" si="30"/>
        <v/>
      </c>
      <c r="CK132" s="21" t="str">
        <f t="shared" si="30"/>
        <v/>
      </c>
      <c r="CL132" s="21" t="str">
        <f t="shared" si="30"/>
        <v/>
      </c>
      <c r="CM132" s="21" t="str">
        <f t="shared" si="30"/>
        <v/>
      </c>
      <c r="CN132" s="21" t="str">
        <f t="shared" si="30"/>
        <v/>
      </c>
      <c r="CO132" s="21" t="str">
        <f t="shared" si="30"/>
        <v/>
      </c>
    </row>
    <row r="133" spans="1:93" s="5" customFormat="1" ht="16.5" customHeight="1" x14ac:dyDescent="0.3">
      <c r="A133" s="21">
        <v>31040131</v>
      </c>
      <c r="B133" s="21" t="s">
        <v>86</v>
      </c>
      <c r="C133" s="21"/>
      <c r="D133" s="21">
        <f t="shared" si="26"/>
        <v>27</v>
      </c>
      <c r="E133" s="21" t="s">
        <v>109</v>
      </c>
      <c r="F133" s="21">
        <v>27</v>
      </c>
      <c r="G133" s="21" t="s">
        <v>110</v>
      </c>
      <c r="H133" s="21">
        <f>VLOOKUP($L133,怪物模板!$A:$N,MATCH(角色!H$1,模板表头,0),0)</f>
        <v>2</v>
      </c>
      <c r="I133" s="28" t="str">
        <f>VLOOKUP($L133,怪物模板!$A:$N,MATCH(角色!I$1,模板表头,0),0)</f>
        <v>phy</v>
      </c>
      <c r="J133" s="22"/>
      <c r="K133" s="21"/>
      <c r="L133" s="21" t="s">
        <v>86</v>
      </c>
      <c r="M133" s="28" t="str">
        <f>VLOOKUP($L133,怪物模板!$A:$N,MATCH(角色!M$1,模板表头,0),0)</f>
        <v>无对应英雄</v>
      </c>
      <c r="N133" s="28" t="str">
        <f>VLOOKUP($L133,怪物模板!$A:$N,MATCH(角色!N$1,模板表头,0),0)</f>
        <v>新增突袭小招，大招改为引导</v>
      </c>
      <c r="O133" s="21" t="str">
        <f>VLOOKUP($L133,怪物模板!$A:$N,MATCH(角色!O$1,模板表头,0),0)</f>
        <v>male</v>
      </c>
      <c r="P133" s="22">
        <v>3</v>
      </c>
      <c r="Q133" s="21">
        <v>2</v>
      </c>
      <c r="R133" s="21">
        <f>VLOOKUP(P133,辅助表!$A$2:$B$10,2,FALSE)</f>
        <v>2</v>
      </c>
      <c r="S133" s="28" t="str">
        <f>VLOOKUP($L133,怪物模板!$A:$N,MATCH(角色!S$1,模板表头,0),0)</f>
        <v>horde</v>
      </c>
      <c r="T133" s="21" t="s">
        <v>85</v>
      </c>
      <c r="U133" s="21"/>
      <c r="V133" s="21"/>
      <c r="W133" s="21"/>
      <c r="X133" s="21"/>
      <c r="Y133" s="21"/>
      <c r="Z133" s="21"/>
      <c r="AA133" s="21"/>
      <c r="AB133" s="21">
        <v>4</v>
      </c>
      <c r="AC133" s="21">
        <v>6</v>
      </c>
      <c r="AD133" s="21"/>
      <c r="AE133" s="21">
        <f t="shared" si="33"/>
        <v>10</v>
      </c>
      <c r="AF133" s="21">
        <f t="shared" si="34"/>
        <v>25</v>
      </c>
      <c r="AG133" s="28" t="str">
        <f>VLOOKUP($L133,怪物模板!$A:$N,MATCH(角色!AG$1,模板表头,0),0)</f>
        <v>misc.5skills</v>
      </c>
      <c r="AH133" s="28">
        <f>VLOOKUP($L133,怪物模板!$A:$N,MATCH(角色!AH$1,模板表头,0),0)</f>
        <v>11980101</v>
      </c>
      <c r="AI133" s="28">
        <f>VLOOKUP($L133,怪物模板!$A:$N,MATCH(角色!AI$1,模板表头,0),0)</f>
        <v>11999536</v>
      </c>
      <c r="AJ133" s="28">
        <f>VLOOKUP($L133,怪物模板!$A:$N,MATCH(角色!AJ$1,模板表头,0),0)</f>
        <v>11999537</v>
      </c>
      <c r="AK133" s="28" t="str">
        <f>VLOOKUP($L133,怪物模板!$A:$N,MATCH(角色!AK$1,模板表头,0),0)</f>
        <v/>
      </c>
      <c r="AL133" s="28" t="str">
        <f>IF(VLOOKUP($L133,[1]怪物模板!$A:$N,MATCH([1]角色!AL$1,模板表头,0),0)=0,"",VLOOKUP($L133,[1]怪物模板!$A:$N,MATCH([1]角色!AL$1,模板表头,0),0))</f>
        <v/>
      </c>
      <c r="AM133" s="28" t="str">
        <f>VLOOKUP($L133,怪物模板!$A:$N,MATCH(角色!AM$1,模板表头,0),0)</f>
        <v>rogue</v>
      </c>
      <c r="AN133" s="21">
        <f t="shared" ref="AN133" si="37">IF(T133="monster",1,IF(T133="boss",1.3,IF(T133="entity",1,IF(T133="guard",1.5,1))))</f>
        <v>1</v>
      </c>
      <c r="AO133" s="21">
        <v>1</v>
      </c>
      <c r="AP133" s="21"/>
      <c r="AQ133" s="21"/>
      <c r="AR133" s="21"/>
      <c r="AS133" s="21"/>
      <c r="AT133" s="21"/>
      <c r="AU133" s="21">
        <v>230011</v>
      </c>
      <c r="AV133" s="21">
        <v>230302</v>
      </c>
      <c r="AW133" s="21"/>
      <c r="AX133" s="21"/>
      <c r="AY133" s="21"/>
      <c r="AZ133" s="21"/>
      <c r="BA133" s="21"/>
      <c r="BB133" s="22"/>
      <c r="BC133" s="22"/>
      <c r="BD133" s="22"/>
      <c r="BE133" s="22"/>
      <c r="BF133" s="22"/>
      <c r="BG133" s="22"/>
      <c r="BH133" s="22"/>
      <c r="BI133" s="22">
        <f t="shared" si="35"/>
        <v>10000</v>
      </c>
      <c r="BJ133" s="22">
        <f t="shared" si="36"/>
        <v>4000</v>
      </c>
      <c r="BK133" s="22">
        <f t="shared" si="36"/>
        <v>4000</v>
      </c>
      <c r="BL133" s="21"/>
      <c r="BM133" s="21"/>
      <c r="BN133" s="21"/>
      <c r="BO133" s="21"/>
      <c r="BP133" s="21"/>
      <c r="BQ133" s="21"/>
      <c r="BR133" s="21"/>
      <c r="BS133" s="21"/>
      <c r="BT133" s="21"/>
      <c r="BU133" s="23" t="str">
        <f t="shared" si="32"/>
        <v/>
      </c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 t="str">
        <f t="shared" si="29"/>
        <v/>
      </c>
      <c r="CH133" s="21" t="str">
        <f t="shared" si="30"/>
        <v/>
      </c>
      <c r="CI133" s="21" t="str">
        <f t="shared" si="30"/>
        <v/>
      </c>
      <c r="CJ133" s="21" t="str">
        <f t="shared" si="30"/>
        <v/>
      </c>
      <c r="CK133" s="21" t="str">
        <f t="shared" si="30"/>
        <v/>
      </c>
      <c r="CL133" s="21" t="str">
        <f t="shared" si="30"/>
        <v/>
      </c>
      <c r="CM133" s="21" t="str">
        <f t="shared" si="30"/>
        <v/>
      </c>
      <c r="CN133" s="21" t="str">
        <f t="shared" si="30"/>
        <v/>
      </c>
      <c r="CO133" s="21" t="str">
        <f t="shared" si="30"/>
        <v/>
      </c>
    </row>
    <row r="134" spans="1:93" s="5" customFormat="1" ht="16.5" customHeight="1" x14ac:dyDescent="0.3">
      <c r="A134" s="21">
        <v>31040132</v>
      </c>
      <c r="B134" s="21" t="s">
        <v>93</v>
      </c>
      <c r="C134" s="21"/>
      <c r="D134" s="21">
        <f t="shared" si="26"/>
        <v>27</v>
      </c>
      <c r="E134" s="21" t="s">
        <v>109</v>
      </c>
      <c r="F134" s="21">
        <v>27</v>
      </c>
      <c r="G134" s="21" t="s">
        <v>110</v>
      </c>
      <c r="H134" s="21">
        <f>VLOOKUP($L134,怪物模板!$A:$N,MATCH(角色!H$1,模板表头,0),0)</f>
        <v>2</v>
      </c>
      <c r="I134" s="28" t="str">
        <f>VLOOKUP($L134,怪物模板!$A:$N,MATCH(角色!I$1,模板表头,0),0)</f>
        <v>phy</v>
      </c>
      <c r="J134" s="22"/>
      <c r="K134" s="21"/>
      <c r="L134" s="21" t="s">
        <v>93</v>
      </c>
      <c r="M134" s="28" t="str">
        <f>VLOOKUP($L134,怪物模板!$A:$N,MATCH(角色!M$1,模板表头,0),0)</f>
        <v>狂战士</v>
      </c>
      <c r="N134" s="28" t="str">
        <f>VLOOKUP($L134,怪物模板!$A:$N,MATCH(角色!N$1,模板表头,0),0)</f>
        <v>同英雄技能</v>
      </c>
      <c r="O134" s="21" t="str">
        <f>VLOOKUP($L134,怪物模板!$A:$N,MATCH(角色!O$1,模板表头,0),0)</f>
        <v>male</v>
      </c>
      <c r="P134" s="22">
        <v>5</v>
      </c>
      <c r="Q134" s="21">
        <v>3</v>
      </c>
      <c r="R134" s="21">
        <f>VLOOKUP(P134,辅助表!$A$2:$B$10,2,FALSE)</f>
        <v>3</v>
      </c>
      <c r="S134" s="28" t="str">
        <f>VLOOKUP($L134,怪物模板!$A:$N,MATCH(角色!S$1,模板表头,0),0)</f>
        <v>horde</v>
      </c>
      <c r="T134" s="21" t="s">
        <v>85</v>
      </c>
      <c r="U134" s="21"/>
      <c r="V134" s="21"/>
      <c r="W134" s="21"/>
      <c r="X134" s="21"/>
      <c r="Y134" s="21"/>
      <c r="Z134" s="21"/>
      <c r="AA134" s="21"/>
      <c r="AB134" s="21">
        <v>4</v>
      </c>
      <c r="AC134" s="21">
        <v>6</v>
      </c>
      <c r="AD134" s="21"/>
      <c r="AE134" s="21">
        <f t="shared" si="33"/>
        <v>10</v>
      </c>
      <c r="AF134" s="21">
        <f t="shared" si="34"/>
        <v>25</v>
      </c>
      <c r="AG134" s="28" t="str">
        <f>VLOOKUP($L134,怪物模板!$A:$N,MATCH(角色!AG$1,模板表头,0),0)</f>
        <v>misc.5skills_target_is_valid</v>
      </c>
      <c r="AH134" s="28">
        <f>VLOOKUP($L134,怪物模板!$A:$N,MATCH(角色!AH$1,模板表头,0),0)</f>
        <v>11970101</v>
      </c>
      <c r="AI134" s="28">
        <f>VLOOKUP($L134,怪物模板!$A:$N,MATCH(角色!AI$1,模板表头,0),0)</f>
        <v>11970102</v>
      </c>
      <c r="AJ134" s="28" t="str">
        <f>VLOOKUP($L134,怪物模板!$A:$N,MATCH(角色!AJ$1,模板表头,0),0)</f>
        <v/>
      </c>
      <c r="AK134" s="28" t="str">
        <f>VLOOKUP($L134,怪物模板!$A:$N,MATCH(角色!AK$1,模板表头,0),0)</f>
        <v/>
      </c>
      <c r="AL134" s="28" t="str">
        <f>IF(VLOOKUP($L134,[1]怪物模板!$A:$N,MATCH([1]角色!AL$1,模板表头,0),0)=0,"",VLOOKUP($L134,[1]怪物模板!$A:$N,MATCH([1]角色!AL$1,模板表头,0),0))</f>
        <v/>
      </c>
      <c r="AM134" s="28" t="str">
        <f>VLOOKUP($L134,怪物模板!$A:$N,MATCH(角色!AM$1,模板表头,0),0)</f>
        <v>berserk_npc</v>
      </c>
      <c r="AN134" s="21">
        <f t="shared" ref="AN134:AN197" si="38">IF(T134="monster",1,IF(T134="boss",1.3,IF(T134="entity",1,IF(T134="guard",1.5,1))))</f>
        <v>1</v>
      </c>
      <c r="AO134" s="21">
        <v>1</v>
      </c>
      <c r="AP134" s="21"/>
      <c r="AQ134" s="21"/>
      <c r="AR134" s="21"/>
      <c r="AS134" s="21"/>
      <c r="AT134" s="21"/>
      <c r="AU134" s="21">
        <v>230051</v>
      </c>
      <c r="AV134" s="21">
        <v>230282</v>
      </c>
      <c r="AW134" s="21"/>
      <c r="AX134" s="21"/>
      <c r="AY134" s="21"/>
      <c r="AZ134" s="21"/>
      <c r="BA134" s="21"/>
      <c r="BB134" s="22"/>
      <c r="BC134" s="22"/>
      <c r="BD134" s="22"/>
      <c r="BE134" s="22"/>
      <c r="BF134" s="22"/>
      <c r="BG134" s="22"/>
      <c r="BH134" s="22"/>
      <c r="BI134" s="22">
        <f t="shared" si="35"/>
        <v>10000</v>
      </c>
      <c r="BJ134" s="22">
        <f t="shared" si="36"/>
        <v>4000</v>
      </c>
      <c r="BK134" s="22">
        <f t="shared" si="36"/>
        <v>4000</v>
      </c>
      <c r="BL134" s="21"/>
      <c r="BM134" s="21"/>
      <c r="BN134" s="21"/>
      <c r="BO134" s="21"/>
      <c r="BP134" s="21"/>
      <c r="BQ134" s="21"/>
      <c r="BR134" s="21"/>
      <c r="BS134" s="21"/>
      <c r="BT134" s="21"/>
      <c r="BU134" s="23" t="str">
        <f t="shared" si="32"/>
        <v/>
      </c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 t="str">
        <f t="shared" si="29"/>
        <v/>
      </c>
      <c r="CH134" s="21" t="str">
        <f t="shared" si="30"/>
        <v/>
      </c>
      <c r="CI134" s="21" t="str">
        <f t="shared" si="30"/>
        <v/>
      </c>
      <c r="CJ134" s="21" t="str">
        <f t="shared" si="30"/>
        <v/>
      </c>
      <c r="CK134" s="21" t="str">
        <f t="shared" si="30"/>
        <v/>
      </c>
      <c r="CL134" s="21" t="str">
        <f t="shared" si="30"/>
        <v/>
      </c>
      <c r="CM134" s="21" t="str">
        <f t="shared" si="30"/>
        <v/>
      </c>
      <c r="CN134" s="21" t="str">
        <f t="shared" si="30"/>
        <v/>
      </c>
      <c r="CO134" s="21" t="str">
        <f t="shared" si="30"/>
        <v/>
      </c>
    </row>
    <row r="135" spans="1:93" s="5" customFormat="1" ht="16.5" customHeight="1" x14ac:dyDescent="0.3">
      <c r="A135" s="21">
        <v>31040133</v>
      </c>
      <c r="B135" s="21" t="s">
        <v>93</v>
      </c>
      <c r="C135" s="21"/>
      <c r="D135" s="21">
        <f t="shared" si="26"/>
        <v>27</v>
      </c>
      <c r="E135" s="21" t="s">
        <v>109</v>
      </c>
      <c r="F135" s="21">
        <v>27</v>
      </c>
      <c r="G135" s="21" t="s">
        <v>110</v>
      </c>
      <c r="H135" s="21">
        <f>VLOOKUP($L135,怪物模板!$A:$N,MATCH(角色!H$1,模板表头,0),0)</f>
        <v>2</v>
      </c>
      <c r="I135" s="28" t="str">
        <f>VLOOKUP($L135,怪物模板!$A:$N,MATCH(角色!I$1,模板表头,0),0)</f>
        <v>phy</v>
      </c>
      <c r="J135" s="22"/>
      <c r="K135" s="21"/>
      <c r="L135" s="21" t="s">
        <v>93</v>
      </c>
      <c r="M135" s="28" t="str">
        <f>VLOOKUP($L135,怪物模板!$A:$N,MATCH(角色!M$1,模板表头,0),0)</f>
        <v>狂战士</v>
      </c>
      <c r="N135" s="28" t="str">
        <f>VLOOKUP($L135,怪物模板!$A:$N,MATCH(角色!N$1,模板表头,0),0)</f>
        <v>同英雄技能</v>
      </c>
      <c r="O135" s="21" t="str">
        <f>VLOOKUP($L135,怪物模板!$A:$N,MATCH(角色!O$1,模板表头,0),0)</f>
        <v>male</v>
      </c>
      <c r="P135" s="22">
        <v>5</v>
      </c>
      <c r="Q135" s="21">
        <v>2</v>
      </c>
      <c r="R135" s="21">
        <f>VLOOKUP(P135,辅助表!$A$2:$B$10,2,FALSE)</f>
        <v>3</v>
      </c>
      <c r="S135" s="28" t="str">
        <f>VLOOKUP($L135,怪物模板!$A:$N,MATCH(角色!S$1,模板表头,0),0)</f>
        <v>horde</v>
      </c>
      <c r="T135" s="21" t="s">
        <v>85</v>
      </c>
      <c r="U135" s="21"/>
      <c r="V135" s="21"/>
      <c r="W135" s="21"/>
      <c r="X135" s="21"/>
      <c r="Y135" s="21"/>
      <c r="Z135" s="21"/>
      <c r="AA135" s="21"/>
      <c r="AB135" s="21">
        <v>4</v>
      </c>
      <c r="AC135" s="21">
        <v>6</v>
      </c>
      <c r="AD135" s="21"/>
      <c r="AE135" s="21">
        <f t="shared" si="33"/>
        <v>10</v>
      </c>
      <c r="AF135" s="21">
        <f t="shared" si="34"/>
        <v>25</v>
      </c>
      <c r="AG135" s="28" t="str">
        <f>VLOOKUP($L135,怪物模板!$A:$N,MATCH(角色!AG$1,模板表头,0),0)</f>
        <v>misc.5skills_target_is_valid</v>
      </c>
      <c r="AH135" s="28">
        <f>VLOOKUP($L135,怪物模板!$A:$N,MATCH(角色!AH$1,模板表头,0),0)</f>
        <v>11970101</v>
      </c>
      <c r="AI135" s="28">
        <f>VLOOKUP($L135,怪物模板!$A:$N,MATCH(角色!AI$1,模板表头,0),0)</f>
        <v>11970102</v>
      </c>
      <c r="AJ135" s="28" t="str">
        <f>VLOOKUP($L135,怪物模板!$A:$N,MATCH(角色!AJ$1,模板表头,0),0)</f>
        <v/>
      </c>
      <c r="AK135" s="28" t="str">
        <f>VLOOKUP($L135,怪物模板!$A:$N,MATCH(角色!AK$1,模板表头,0),0)</f>
        <v/>
      </c>
      <c r="AL135" s="28" t="str">
        <f>IF(VLOOKUP($L135,[1]怪物模板!$A:$N,MATCH([1]角色!AL$1,模板表头,0),0)=0,"",VLOOKUP($L135,[1]怪物模板!$A:$N,MATCH([1]角色!AL$1,模板表头,0),0))</f>
        <v/>
      </c>
      <c r="AM135" s="28" t="str">
        <f>VLOOKUP($L135,怪物模板!$A:$N,MATCH(角色!AM$1,模板表头,0),0)</f>
        <v>berserk_npc</v>
      </c>
      <c r="AN135" s="21">
        <f t="shared" si="38"/>
        <v>1</v>
      </c>
      <c r="AO135" s="21">
        <v>1</v>
      </c>
      <c r="AP135" s="21"/>
      <c r="AQ135" s="21"/>
      <c r="AR135" s="21"/>
      <c r="AS135" s="21"/>
      <c r="AT135" s="21"/>
      <c r="AU135" s="21">
        <v>230051</v>
      </c>
      <c r="AV135" s="21">
        <v>230282</v>
      </c>
      <c r="AW135" s="21"/>
      <c r="AX135" s="21"/>
      <c r="AY135" s="21"/>
      <c r="AZ135" s="21"/>
      <c r="BA135" s="21"/>
      <c r="BB135" s="22"/>
      <c r="BC135" s="22"/>
      <c r="BD135" s="22"/>
      <c r="BE135" s="22"/>
      <c r="BF135" s="22"/>
      <c r="BG135" s="22"/>
      <c r="BH135" s="22"/>
      <c r="BI135" s="22">
        <f t="shared" si="35"/>
        <v>10000</v>
      </c>
      <c r="BJ135" s="22">
        <f t="shared" si="36"/>
        <v>4000</v>
      </c>
      <c r="BK135" s="22">
        <f t="shared" si="36"/>
        <v>4000</v>
      </c>
      <c r="BL135" s="21"/>
      <c r="BM135" s="21"/>
      <c r="BN135" s="21"/>
      <c r="BO135" s="21"/>
      <c r="BP135" s="21"/>
      <c r="BQ135" s="21"/>
      <c r="BR135" s="21"/>
      <c r="BS135" s="21"/>
      <c r="BT135" s="21"/>
      <c r="BU135" s="23" t="str">
        <f t="shared" si="32"/>
        <v/>
      </c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 t="str">
        <f t="shared" si="29"/>
        <v/>
      </c>
      <c r="CH135" s="21" t="str">
        <f t="shared" si="30"/>
        <v/>
      </c>
      <c r="CI135" s="21" t="str">
        <f t="shared" si="30"/>
        <v/>
      </c>
      <c r="CJ135" s="21" t="str">
        <f t="shared" si="30"/>
        <v/>
      </c>
      <c r="CK135" s="21" t="str">
        <f t="shared" si="30"/>
        <v/>
      </c>
      <c r="CL135" s="21" t="str">
        <f t="shared" si="30"/>
        <v/>
      </c>
      <c r="CM135" s="21" t="str">
        <f t="shared" si="30"/>
        <v/>
      </c>
      <c r="CN135" s="21" t="str">
        <f t="shared" si="30"/>
        <v/>
      </c>
      <c r="CO135" s="21" t="str">
        <f t="shared" si="30"/>
        <v/>
      </c>
    </row>
    <row r="136" spans="1:93" s="5" customFormat="1" ht="16.5" customHeight="1" x14ac:dyDescent="0.3">
      <c r="A136" s="21">
        <v>31040134</v>
      </c>
      <c r="B136" s="21" t="s">
        <v>91</v>
      </c>
      <c r="C136" s="21"/>
      <c r="D136" s="21">
        <f t="shared" si="26"/>
        <v>27</v>
      </c>
      <c r="E136" s="21" t="s">
        <v>109</v>
      </c>
      <c r="F136" s="21">
        <v>27</v>
      </c>
      <c r="G136" s="21" t="s">
        <v>110</v>
      </c>
      <c r="H136" s="21">
        <f>VLOOKUP($L136,怪物模板!$A:$N,MATCH(角色!H$1,模板表头,0),0)</f>
        <v>3</v>
      </c>
      <c r="I136" s="28" t="str">
        <f>VLOOKUP($L136,怪物模板!$A:$N,MATCH(角色!I$1,模板表头,0),0)</f>
        <v>mag</v>
      </c>
      <c r="J136" s="22"/>
      <c r="K136" s="21"/>
      <c r="L136" s="21" t="s">
        <v>275</v>
      </c>
      <c r="M136" s="28" t="str">
        <f>VLOOKUP($L136,怪物模板!$A:$N,MATCH(角色!M$1,模板表头,0),0)</f>
        <v>火焰术士</v>
      </c>
      <c r="N136" s="28" t="str">
        <f>VLOOKUP($L136,怪物模板!$A:$N,MATCH(角色!N$1,模板表头,0),0)</f>
        <v>大招加引导版，加酒利用</v>
      </c>
      <c r="O136" s="21" t="str">
        <f>VLOOKUP($L136,怪物模板!$A:$N,MATCH(角色!O$1,模板表头,0),0)</f>
        <v>female</v>
      </c>
      <c r="P136" s="22">
        <v>3</v>
      </c>
      <c r="Q136" s="21">
        <v>3</v>
      </c>
      <c r="R136" s="21">
        <f>VLOOKUP(P136,辅助表!$A$2:$B$10,2,FALSE)</f>
        <v>2</v>
      </c>
      <c r="S136" s="28" t="str">
        <f>VLOOKUP($L136,怪物模板!$A:$N,MATCH(角色!S$1,模板表头,0),0)</f>
        <v>alliance</v>
      </c>
      <c r="T136" s="21" t="s">
        <v>85</v>
      </c>
      <c r="U136" s="21"/>
      <c r="V136" s="21"/>
      <c r="W136" s="21"/>
      <c r="X136" s="21"/>
      <c r="Y136" s="21"/>
      <c r="Z136" s="21"/>
      <c r="AA136" s="21"/>
      <c r="AB136" s="21">
        <v>4</v>
      </c>
      <c r="AC136" s="21">
        <v>6</v>
      </c>
      <c r="AD136" s="21"/>
      <c r="AE136" s="21">
        <f t="shared" si="33"/>
        <v>10</v>
      </c>
      <c r="AF136" s="21">
        <f t="shared" si="34"/>
        <v>25</v>
      </c>
      <c r="AG136" s="28" t="str">
        <f>VLOOKUP($L136,怪物模板!$A:$N,MATCH(角色!AG$1,模板表头,0),0)</f>
        <v>misc.5skills</v>
      </c>
      <c r="AH136" s="28">
        <f>VLOOKUP($L136,怪物模板!$A:$N,MATCH(角色!AH$1,模板表头,0),0)</f>
        <v>11980401</v>
      </c>
      <c r="AI136" s="28">
        <f>VLOOKUP($L136,怪物模板!$A:$N,MATCH(角色!AI$1,模板表头,0),0)</f>
        <v>11980402</v>
      </c>
      <c r="AJ136" s="28">
        <f>VLOOKUP($L136,怪物模板!$A:$N,MATCH(角色!AJ$1,模板表头,0),0)</f>
        <v>11999535</v>
      </c>
      <c r="AK136" s="28" t="str">
        <f>VLOOKUP($L136,怪物模板!$A:$N,MATCH(角色!AK$1,模板表头,0),0)</f>
        <v/>
      </c>
      <c r="AL136" s="28" t="str">
        <f>IF(VLOOKUP($L136,[1]怪物模板!$A:$N,MATCH([1]角色!AL$1,模板表头,0),0)=0,"",VLOOKUP($L136,[1]怪物模板!$A:$N,MATCH([1]角色!AL$1,模板表头,0),0))</f>
        <v/>
      </c>
      <c r="AM136" s="28" t="str">
        <f>VLOOKUP($L136,怪物模板!$A:$N,MATCH(角色!AM$1,模板表头,0),0)</f>
        <v>flame_npc</v>
      </c>
      <c r="AN136" s="21">
        <f t="shared" si="38"/>
        <v>1</v>
      </c>
      <c r="AO136" s="21">
        <v>1</v>
      </c>
      <c r="AP136" s="21"/>
      <c r="AQ136" s="21"/>
      <c r="AR136" s="21"/>
      <c r="AS136" s="21"/>
      <c r="AT136" s="21"/>
      <c r="AU136" s="21">
        <v>230011</v>
      </c>
      <c r="AV136" s="21">
        <v>230302</v>
      </c>
      <c r="AW136" s="21"/>
      <c r="AX136" s="21"/>
      <c r="AY136" s="21"/>
      <c r="AZ136" s="21"/>
      <c r="BA136" s="21"/>
      <c r="BB136" s="22"/>
      <c r="BC136" s="22"/>
      <c r="BD136" s="22"/>
      <c r="BE136" s="22"/>
      <c r="BF136" s="22"/>
      <c r="BG136" s="22"/>
      <c r="BH136" s="22"/>
      <c r="BI136" s="22">
        <f t="shared" si="35"/>
        <v>10000</v>
      </c>
      <c r="BJ136" s="22">
        <f t="shared" si="36"/>
        <v>4000</v>
      </c>
      <c r="BK136" s="22">
        <f t="shared" si="36"/>
        <v>4000</v>
      </c>
      <c r="BL136" s="21"/>
      <c r="BM136" s="21"/>
      <c r="BN136" s="21"/>
      <c r="BO136" s="21"/>
      <c r="BP136" s="21"/>
      <c r="BQ136" s="21"/>
      <c r="BR136" s="21"/>
      <c r="BS136" s="21"/>
      <c r="BT136" s="21"/>
      <c r="BU136" s="23" t="str">
        <f t="shared" si="32"/>
        <v/>
      </c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 t="str">
        <f t="shared" si="29"/>
        <v/>
      </c>
      <c r="CH136" s="21" t="str">
        <f t="shared" si="30"/>
        <v/>
      </c>
      <c r="CI136" s="21" t="str">
        <f t="shared" si="30"/>
        <v/>
      </c>
      <c r="CJ136" s="21" t="str">
        <f t="shared" si="30"/>
        <v/>
      </c>
      <c r="CK136" s="21" t="str">
        <f t="shared" si="30"/>
        <v/>
      </c>
      <c r="CL136" s="21" t="str">
        <f t="shared" si="30"/>
        <v/>
      </c>
      <c r="CM136" s="21" t="str">
        <f t="shared" si="30"/>
        <v/>
      </c>
      <c r="CN136" s="21" t="str">
        <f t="shared" si="30"/>
        <v/>
      </c>
      <c r="CO136" s="21" t="str">
        <f t="shared" si="30"/>
        <v/>
      </c>
    </row>
    <row r="137" spans="1:93" s="5" customFormat="1" x14ac:dyDescent="0.3">
      <c r="A137" s="21">
        <v>31040135</v>
      </c>
      <c r="B137" s="21" t="s">
        <v>96</v>
      </c>
      <c r="C137" s="21"/>
      <c r="D137" s="21">
        <f t="shared" ref="D137:D201" si="39">D132+1</f>
        <v>27</v>
      </c>
      <c r="E137" s="21" t="s">
        <v>109</v>
      </c>
      <c r="F137" s="21">
        <v>27</v>
      </c>
      <c r="G137" s="21" t="s">
        <v>110</v>
      </c>
      <c r="H137" s="21">
        <f>VLOOKUP($L137,怪物模板!$A:$N,MATCH(角色!H$1,模板表头,0),0)</f>
        <v>3</v>
      </c>
      <c r="I137" s="28" t="str">
        <f>VLOOKUP($L137,怪物模板!$A:$N,MATCH(角色!I$1,模板表头,0),0)</f>
        <v>phy</v>
      </c>
      <c r="J137" s="22"/>
      <c r="K137" s="21"/>
      <c r="L137" s="21" t="s">
        <v>204</v>
      </c>
      <c r="M137" s="28" t="str">
        <f>VLOOKUP($L137,怪物模板!$A:$N,MATCH(角色!M$1,模板表头,0),0)</f>
        <v>骷髅射手</v>
      </c>
      <c r="N137" s="28" t="str">
        <f>VLOOKUP($L137,怪物模板!$A:$N,MATCH(角色!N$1,模板表头,0),0)</f>
        <v>统一模板</v>
      </c>
      <c r="O137" s="21" t="str">
        <f>VLOOKUP($L137,怪物模板!$A:$N,MATCH(角色!O$1,模板表头,0),0)</f>
        <v>male</v>
      </c>
      <c r="P137" s="21">
        <v>1</v>
      </c>
      <c r="Q137" s="21">
        <v>1</v>
      </c>
      <c r="R137" s="21">
        <f>VLOOKUP(P137,辅助表!$A$2:$B$10,2,FALSE)</f>
        <v>1</v>
      </c>
      <c r="S137" s="28" t="str">
        <f>VLOOKUP($L137,怪物模板!$A:$N,MATCH(角色!S$1,模板表头,0),0)</f>
        <v>horde</v>
      </c>
      <c r="T137" s="21" t="s">
        <v>85</v>
      </c>
      <c r="U137" s="21"/>
      <c r="V137" s="21"/>
      <c r="W137" s="21"/>
      <c r="X137" s="21"/>
      <c r="Y137" s="21"/>
      <c r="Z137" s="21"/>
      <c r="AA137" s="21"/>
      <c r="AB137" s="21">
        <v>4</v>
      </c>
      <c r="AC137" s="21">
        <v>6</v>
      </c>
      <c r="AD137" s="21"/>
      <c r="AE137" s="21">
        <f t="shared" si="33"/>
        <v>10</v>
      </c>
      <c r="AF137" s="21">
        <f t="shared" si="34"/>
        <v>25</v>
      </c>
      <c r="AG137" s="28" t="str">
        <f>VLOOKUP($L137,怪物模板!$A:$N,MATCH(角色!AG$1,模板表头,0),0)</f>
        <v>misc.5skills</v>
      </c>
      <c r="AH137" s="28">
        <f>VLOOKUP($L137,怪物模板!$A:$N,MATCH(角色!AH$1,模板表头,0),0)</f>
        <v>11690101</v>
      </c>
      <c r="AI137" s="28">
        <f>VLOOKUP($L137,怪物模板!$A:$N,MATCH(角色!AI$1,模板表头,0),0)</f>
        <v>11690102</v>
      </c>
      <c r="AJ137" s="28" t="str">
        <f>VLOOKUP($L137,怪物模板!$A:$N,MATCH(角色!AJ$1,模板表头,0),0)</f>
        <v/>
      </c>
      <c r="AK137" s="28" t="str">
        <f>VLOOKUP($L137,怪物模板!$A:$N,MATCH(角色!AK$1,模板表头,0),0)</f>
        <v/>
      </c>
      <c r="AL137" s="28" t="str">
        <f>IF(VLOOKUP($L137,[1]怪物模板!$A:$N,MATCH([1]角色!AL$1,模板表头,0),0)=0,"",VLOOKUP($L137,[1]怪物模板!$A:$N,MATCH([1]角色!AL$1,模板表头,0),0))</f>
        <v/>
      </c>
      <c r="AM137" s="28" t="str">
        <f>VLOOKUP($L137,怪物模板!$A:$N,MATCH(角色!AM$1,模板表头,0),0)</f>
        <v>skeleton_archer_npc</v>
      </c>
      <c r="AN137" s="21">
        <f t="shared" si="38"/>
        <v>1</v>
      </c>
      <c r="AO137" s="21">
        <v>1</v>
      </c>
      <c r="AP137" s="21"/>
      <c r="AQ137" s="21"/>
      <c r="AR137" s="21"/>
      <c r="AS137" s="21"/>
      <c r="AT137" s="21"/>
      <c r="AU137" s="21">
        <v>230051</v>
      </c>
      <c r="AV137" s="21">
        <v>230282</v>
      </c>
      <c r="AW137" s="21"/>
      <c r="AX137" s="21"/>
      <c r="AY137" s="21"/>
      <c r="AZ137" s="21"/>
      <c r="BA137" s="21"/>
      <c r="BB137" s="22"/>
      <c r="BC137" s="22"/>
      <c r="BD137" s="22"/>
      <c r="BE137" s="22"/>
      <c r="BF137" s="22"/>
      <c r="BG137" s="22"/>
      <c r="BH137" s="22"/>
      <c r="BI137" s="22">
        <f t="shared" si="35"/>
        <v>10000</v>
      </c>
      <c r="BJ137" s="22">
        <f t="shared" si="36"/>
        <v>4000</v>
      </c>
      <c r="BK137" s="22">
        <f t="shared" si="36"/>
        <v>4000</v>
      </c>
      <c r="BL137" s="21"/>
      <c r="BM137" s="21"/>
      <c r="BN137" s="21"/>
      <c r="BO137" s="21"/>
      <c r="BP137" s="21"/>
      <c r="BQ137" s="21"/>
      <c r="BR137" s="21"/>
      <c r="BS137" s="21"/>
      <c r="BT137" s="21"/>
      <c r="BU137" s="23" t="str">
        <f t="shared" si="32"/>
        <v/>
      </c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 t="str">
        <f t="shared" si="29"/>
        <v/>
      </c>
      <c r="CH137" s="21" t="str">
        <f t="shared" si="30"/>
        <v/>
      </c>
      <c r="CI137" s="21" t="str">
        <f t="shared" si="30"/>
        <v/>
      </c>
      <c r="CJ137" s="21" t="str">
        <f t="shared" si="30"/>
        <v/>
      </c>
      <c r="CK137" s="21" t="str">
        <f t="shared" si="30"/>
        <v/>
      </c>
      <c r="CL137" s="21" t="str">
        <f t="shared" si="30"/>
        <v/>
      </c>
      <c r="CM137" s="21" t="str">
        <f t="shared" si="30"/>
        <v/>
      </c>
      <c r="CN137" s="21" t="str">
        <f t="shared" si="30"/>
        <v/>
      </c>
      <c r="CO137" s="21" t="str">
        <f t="shared" si="30"/>
        <v/>
      </c>
    </row>
    <row r="138" spans="1:93" s="3" customFormat="1" ht="16.5" customHeight="1" x14ac:dyDescent="0.3">
      <c r="A138" s="21">
        <v>31040136</v>
      </c>
      <c r="B138" s="21" t="s">
        <v>84</v>
      </c>
      <c r="C138" s="21"/>
      <c r="D138" s="21">
        <f t="shared" si="39"/>
        <v>28</v>
      </c>
      <c r="E138" s="21" t="s">
        <v>109</v>
      </c>
      <c r="F138" s="21">
        <v>28</v>
      </c>
      <c r="G138" s="21" t="s">
        <v>110</v>
      </c>
      <c r="H138" s="21">
        <f>VLOOKUP($L138,怪物模板!$A:$N,MATCH(角色!H$1,模板表头,0),0)</f>
        <v>2</v>
      </c>
      <c r="I138" s="28" t="str">
        <f>VLOOKUP($L138,怪物模板!$A:$N,MATCH(角色!I$1,模板表头,0),0)</f>
        <v>phy</v>
      </c>
      <c r="J138" s="22"/>
      <c r="K138" s="21"/>
      <c r="L138" s="21" t="s">
        <v>277</v>
      </c>
      <c r="M138" s="28" t="str">
        <f>VLOOKUP($L138,怪物模板!$A:$N,MATCH(角色!M$1,模板表头,0),0)</f>
        <v>无对应英雄</v>
      </c>
      <c r="N138" s="28" t="str">
        <f>VLOOKUP($L138,怪物模板!$A:$N,MATCH(角色!N$1,模板表头,0),0)</f>
        <v>统一模板</v>
      </c>
      <c r="O138" s="21" t="str">
        <f>VLOOKUP($L138,怪物模板!$A:$N,MATCH(角色!O$1,模板表头,0),0)</f>
        <v>male</v>
      </c>
      <c r="P138" s="22">
        <v>1</v>
      </c>
      <c r="Q138" s="21">
        <v>1</v>
      </c>
      <c r="R138" s="21">
        <f>VLOOKUP(P138,辅助表!$A$2:$B$10,2,FALSE)</f>
        <v>1</v>
      </c>
      <c r="S138" s="28" t="str">
        <f>VLOOKUP($L138,怪物模板!$A:$N,MATCH(角色!S$1,模板表头,0),0)</f>
        <v>chaos</v>
      </c>
      <c r="T138" s="21" t="s">
        <v>85</v>
      </c>
      <c r="U138" s="21"/>
      <c r="V138" s="21"/>
      <c r="W138" s="21"/>
      <c r="X138" s="21"/>
      <c r="Y138" s="21"/>
      <c r="Z138" s="21"/>
      <c r="AA138" s="21"/>
      <c r="AB138" s="21">
        <v>4</v>
      </c>
      <c r="AC138" s="21">
        <v>6</v>
      </c>
      <c r="AD138" s="21"/>
      <c r="AE138" s="21">
        <f t="shared" si="33"/>
        <v>10</v>
      </c>
      <c r="AF138" s="21">
        <f t="shared" si="34"/>
        <v>25</v>
      </c>
      <c r="AG138" s="28" t="str">
        <f>VLOOKUP($L138,怪物模板!$A:$N,MATCH(角色!AG$1,模板表头,0),0)</f>
        <v>misc.5skills_self_hp_ratio</v>
      </c>
      <c r="AH138" s="28">
        <f>VLOOKUP($L138,怪物模板!$A:$N,MATCH(角色!AH$1,模板表头,0),0)</f>
        <v>11990101</v>
      </c>
      <c r="AI138" s="28">
        <f>VLOOKUP($L138,怪物模板!$A:$N,MATCH(角色!AI$1,模板表头,0),0)</f>
        <v>11990102</v>
      </c>
      <c r="AJ138" s="28" t="str">
        <f>VLOOKUP($L138,怪物模板!$A:$N,MATCH(角色!AJ$1,模板表头,0),0)</f>
        <v/>
      </c>
      <c r="AK138" s="28" t="str">
        <f>VLOOKUP($L138,怪物模板!$A:$N,MATCH(角色!AK$1,模板表头,0),0)</f>
        <v/>
      </c>
      <c r="AL138" s="28" t="str">
        <f>IF(VLOOKUP($L138,[1]怪物模板!$A:$N,MATCH([1]角色!AL$1,模板表头,0),0)=0,"",VLOOKUP($L138,[1]怪物模板!$A:$N,MATCH([1]角色!AL$1,模板表头,0),0))</f>
        <v/>
      </c>
      <c r="AM138" s="28" t="str">
        <f>VLOOKUP($L138,怪物模板!$A:$N,MATCH(角色!AM$1,模板表头,0),0)</f>
        <v>treant</v>
      </c>
      <c r="AN138" s="21">
        <f t="shared" si="38"/>
        <v>1</v>
      </c>
      <c r="AO138" s="21">
        <v>1</v>
      </c>
      <c r="AP138" s="21"/>
      <c r="AQ138" s="21"/>
      <c r="AR138" s="21"/>
      <c r="AS138" s="21"/>
      <c r="AT138" s="21"/>
      <c r="AU138" s="21">
        <v>230021</v>
      </c>
      <c r="AV138" s="21">
        <v>230292</v>
      </c>
      <c r="AW138" s="21"/>
      <c r="AX138" s="21"/>
      <c r="AY138" s="21"/>
      <c r="AZ138" s="21"/>
      <c r="BA138" s="21"/>
      <c r="BB138" s="22"/>
      <c r="BC138" s="22"/>
      <c r="BD138" s="22"/>
      <c r="BE138" s="22"/>
      <c r="BF138" s="22"/>
      <c r="BG138" s="22"/>
      <c r="BH138" s="22"/>
      <c r="BI138" s="22">
        <f t="shared" si="35"/>
        <v>10000</v>
      </c>
      <c r="BJ138" s="22">
        <f t="shared" si="36"/>
        <v>4000</v>
      </c>
      <c r="BK138" s="22">
        <f t="shared" si="36"/>
        <v>4000</v>
      </c>
      <c r="BL138" s="21"/>
      <c r="BM138" s="21"/>
      <c r="BN138" s="21"/>
      <c r="BO138" s="21"/>
      <c r="BP138" s="21"/>
      <c r="BQ138" s="21"/>
      <c r="BR138" s="21"/>
      <c r="BS138" s="21"/>
      <c r="BT138" s="21"/>
      <c r="BU138" s="23" t="str">
        <f t="shared" si="32"/>
        <v/>
      </c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 t="str">
        <f t="shared" si="29"/>
        <v/>
      </c>
      <c r="CH138" s="21" t="str">
        <f t="shared" si="30"/>
        <v/>
      </c>
      <c r="CI138" s="21" t="str">
        <f t="shared" si="30"/>
        <v/>
      </c>
      <c r="CJ138" s="21" t="str">
        <f t="shared" si="30"/>
        <v/>
      </c>
      <c r="CK138" s="21" t="str">
        <f t="shared" si="30"/>
        <v/>
      </c>
      <c r="CL138" s="21" t="str">
        <f t="shared" si="30"/>
        <v/>
      </c>
      <c r="CM138" s="21" t="str">
        <f t="shared" si="30"/>
        <v/>
      </c>
      <c r="CN138" s="21" t="str">
        <f t="shared" si="30"/>
        <v/>
      </c>
      <c r="CO138" s="21" t="str">
        <f t="shared" si="30"/>
        <v/>
      </c>
    </row>
    <row r="139" spans="1:93" s="3" customFormat="1" ht="16.5" customHeight="1" x14ac:dyDescent="0.3">
      <c r="A139" s="21">
        <v>31040137</v>
      </c>
      <c r="B139" s="21" t="s">
        <v>93</v>
      </c>
      <c r="C139" s="21"/>
      <c r="D139" s="21">
        <f t="shared" si="39"/>
        <v>28</v>
      </c>
      <c r="E139" s="21" t="s">
        <v>109</v>
      </c>
      <c r="F139" s="21">
        <v>28</v>
      </c>
      <c r="G139" s="21" t="s">
        <v>110</v>
      </c>
      <c r="H139" s="21">
        <f>VLOOKUP($L139,怪物模板!$A:$N,MATCH(角色!H$1,模板表头,0),0)</f>
        <v>2</v>
      </c>
      <c r="I139" s="28" t="str">
        <f>VLOOKUP($L139,怪物模板!$A:$N,MATCH(角色!I$1,模板表头,0),0)</f>
        <v>phy</v>
      </c>
      <c r="J139" s="22"/>
      <c r="K139" s="21"/>
      <c r="L139" s="21" t="s">
        <v>93</v>
      </c>
      <c r="M139" s="28" t="str">
        <f>VLOOKUP($L139,怪物模板!$A:$N,MATCH(角色!M$1,模板表头,0),0)</f>
        <v>狂战士</v>
      </c>
      <c r="N139" s="28" t="str">
        <f>VLOOKUP($L139,怪物模板!$A:$N,MATCH(角色!N$1,模板表头,0),0)</f>
        <v>同英雄技能</v>
      </c>
      <c r="O139" s="21" t="str">
        <f>VLOOKUP($L139,怪物模板!$A:$N,MATCH(角色!O$1,模板表头,0),0)</f>
        <v>male</v>
      </c>
      <c r="P139" s="22">
        <v>5</v>
      </c>
      <c r="Q139" s="21">
        <v>3</v>
      </c>
      <c r="R139" s="21">
        <f>VLOOKUP(P139,辅助表!$A$2:$B$10,2,FALSE)</f>
        <v>3</v>
      </c>
      <c r="S139" s="28" t="str">
        <f>VLOOKUP($L139,怪物模板!$A:$N,MATCH(角色!S$1,模板表头,0),0)</f>
        <v>horde</v>
      </c>
      <c r="T139" s="21" t="s">
        <v>85</v>
      </c>
      <c r="U139" s="21"/>
      <c r="V139" s="21"/>
      <c r="W139" s="21"/>
      <c r="X139" s="21"/>
      <c r="Y139" s="21"/>
      <c r="Z139" s="21"/>
      <c r="AA139" s="21"/>
      <c r="AB139" s="21">
        <v>4</v>
      </c>
      <c r="AC139" s="21">
        <v>6</v>
      </c>
      <c r="AD139" s="21"/>
      <c r="AE139" s="21">
        <f t="shared" si="33"/>
        <v>10</v>
      </c>
      <c r="AF139" s="21">
        <f t="shared" si="34"/>
        <v>25</v>
      </c>
      <c r="AG139" s="28" t="str">
        <f>VLOOKUP($L139,怪物模板!$A:$N,MATCH(角色!AG$1,模板表头,0),0)</f>
        <v>misc.5skills_target_is_valid</v>
      </c>
      <c r="AH139" s="28">
        <f>VLOOKUP($L139,怪物模板!$A:$N,MATCH(角色!AH$1,模板表头,0),0)</f>
        <v>11970101</v>
      </c>
      <c r="AI139" s="28">
        <f>VLOOKUP($L139,怪物模板!$A:$N,MATCH(角色!AI$1,模板表头,0),0)</f>
        <v>11970102</v>
      </c>
      <c r="AJ139" s="28" t="str">
        <f>VLOOKUP($L139,怪物模板!$A:$N,MATCH(角色!AJ$1,模板表头,0),0)</f>
        <v/>
      </c>
      <c r="AK139" s="28" t="str">
        <f>VLOOKUP($L139,怪物模板!$A:$N,MATCH(角色!AK$1,模板表头,0),0)</f>
        <v/>
      </c>
      <c r="AL139" s="28" t="str">
        <f>IF(VLOOKUP($L139,[1]怪物模板!$A:$N,MATCH([1]角色!AL$1,模板表头,0),0)=0,"",VLOOKUP($L139,[1]怪物模板!$A:$N,MATCH([1]角色!AL$1,模板表头,0),0))</f>
        <v/>
      </c>
      <c r="AM139" s="28" t="str">
        <f>VLOOKUP($L139,怪物模板!$A:$N,MATCH(角色!AM$1,模板表头,0),0)</f>
        <v>berserk_npc</v>
      </c>
      <c r="AN139" s="21">
        <f t="shared" si="38"/>
        <v>1</v>
      </c>
      <c r="AO139" s="21">
        <v>1</v>
      </c>
      <c r="AP139" s="21"/>
      <c r="AQ139" s="21"/>
      <c r="AR139" s="21"/>
      <c r="AS139" s="21"/>
      <c r="AT139" s="21"/>
      <c r="AU139" s="21">
        <v>230051</v>
      </c>
      <c r="AV139" s="21">
        <v>230282</v>
      </c>
      <c r="AW139" s="21"/>
      <c r="AX139" s="21"/>
      <c r="AY139" s="21"/>
      <c r="AZ139" s="21"/>
      <c r="BA139" s="21"/>
      <c r="BB139" s="22"/>
      <c r="BC139" s="22"/>
      <c r="BD139" s="22"/>
      <c r="BE139" s="22"/>
      <c r="BF139" s="22"/>
      <c r="BG139" s="22"/>
      <c r="BH139" s="22"/>
      <c r="BI139" s="22">
        <f t="shared" si="35"/>
        <v>10000</v>
      </c>
      <c r="BJ139" s="22">
        <f t="shared" si="36"/>
        <v>4000</v>
      </c>
      <c r="BK139" s="22">
        <f t="shared" si="36"/>
        <v>4000</v>
      </c>
      <c r="BL139" s="21"/>
      <c r="BM139" s="21"/>
      <c r="BN139" s="21"/>
      <c r="BO139" s="21"/>
      <c r="BP139" s="21"/>
      <c r="BQ139" s="21"/>
      <c r="BR139" s="21"/>
      <c r="BS139" s="21"/>
      <c r="BT139" s="21"/>
      <c r="BU139" s="23" t="str">
        <f t="shared" si="32"/>
        <v/>
      </c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 t="str">
        <f t="shared" si="29"/>
        <v/>
      </c>
      <c r="CH139" s="21" t="str">
        <f t="shared" si="30"/>
        <v/>
      </c>
      <c r="CI139" s="21" t="str">
        <f t="shared" si="30"/>
        <v/>
      </c>
      <c r="CJ139" s="21" t="str">
        <f t="shared" si="30"/>
        <v/>
      </c>
      <c r="CK139" s="21" t="str">
        <f t="shared" si="30"/>
        <v/>
      </c>
      <c r="CL139" s="21" t="str">
        <f t="shared" si="30"/>
        <v/>
      </c>
      <c r="CM139" s="21" t="str">
        <f t="shared" si="30"/>
        <v/>
      </c>
      <c r="CN139" s="21" t="str">
        <f t="shared" si="30"/>
        <v/>
      </c>
      <c r="CO139" s="21" t="str">
        <f t="shared" si="30"/>
        <v/>
      </c>
    </row>
    <row r="140" spans="1:93" s="3" customFormat="1" ht="16.5" customHeight="1" x14ac:dyDescent="0.3">
      <c r="A140" s="21">
        <v>31040138</v>
      </c>
      <c r="B140" s="21" t="s">
        <v>93</v>
      </c>
      <c r="C140" s="21"/>
      <c r="D140" s="21">
        <f t="shared" si="39"/>
        <v>28</v>
      </c>
      <c r="E140" s="21" t="s">
        <v>109</v>
      </c>
      <c r="F140" s="21">
        <v>28</v>
      </c>
      <c r="G140" s="21" t="s">
        <v>110</v>
      </c>
      <c r="H140" s="21">
        <f>VLOOKUP($L140,怪物模板!$A:$N,MATCH(角色!H$1,模板表头,0),0)</f>
        <v>2</v>
      </c>
      <c r="I140" s="28" t="str">
        <f>VLOOKUP($L140,怪物模板!$A:$N,MATCH(角色!I$1,模板表头,0),0)</f>
        <v>phy</v>
      </c>
      <c r="J140" s="22"/>
      <c r="K140" s="21"/>
      <c r="L140" s="21" t="s">
        <v>93</v>
      </c>
      <c r="M140" s="28" t="str">
        <f>VLOOKUP($L140,怪物模板!$A:$N,MATCH(角色!M$1,模板表头,0),0)</f>
        <v>狂战士</v>
      </c>
      <c r="N140" s="28" t="str">
        <f>VLOOKUP($L140,怪物模板!$A:$N,MATCH(角色!N$1,模板表头,0),0)</f>
        <v>同英雄技能</v>
      </c>
      <c r="O140" s="21" t="str">
        <f>VLOOKUP($L140,怪物模板!$A:$N,MATCH(角色!O$1,模板表头,0),0)</f>
        <v>male</v>
      </c>
      <c r="P140" s="22">
        <v>5</v>
      </c>
      <c r="Q140" s="21">
        <v>3</v>
      </c>
      <c r="R140" s="21">
        <f>VLOOKUP(P140,辅助表!$A$2:$B$10,2,FALSE)</f>
        <v>3</v>
      </c>
      <c r="S140" s="28" t="str">
        <f>VLOOKUP($L140,怪物模板!$A:$N,MATCH(角色!S$1,模板表头,0),0)</f>
        <v>horde</v>
      </c>
      <c r="T140" s="21" t="s">
        <v>85</v>
      </c>
      <c r="U140" s="21"/>
      <c r="V140" s="21"/>
      <c r="W140" s="21"/>
      <c r="X140" s="21"/>
      <c r="Y140" s="21"/>
      <c r="Z140" s="21"/>
      <c r="AA140" s="21"/>
      <c r="AB140" s="21">
        <v>4</v>
      </c>
      <c r="AC140" s="21">
        <v>6</v>
      </c>
      <c r="AD140" s="21"/>
      <c r="AE140" s="21">
        <f t="shared" si="33"/>
        <v>10</v>
      </c>
      <c r="AF140" s="21">
        <f t="shared" si="34"/>
        <v>25</v>
      </c>
      <c r="AG140" s="28" t="str">
        <f>VLOOKUP($L140,怪物模板!$A:$N,MATCH(角色!AG$1,模板表头,0),0)</f>
        <v>misc.5skills_target_is_valid</v>
      </c>
      <c r="AH140" s="28">
        <f>VLOOKUP($L140,怪物模板!$A:$N,MATCH(角色!AH$1,模板表头,0),0)</f>
        <v>11970101</v>
      </c>
      <c r="AI140" s="28">
        <f>VLOOKUP($L140,怪物模板!$A:$N,MATCH(角色!AI$1,模板表头,0),0)</f>
        <v>11970102</v>
      </c>
      <c r="AJ140" s="28" t="str">
        <f>VLOOKUP($L140,怪物模板!$A:$N,MATCH(角色!AJ$1,模板表头,0),0)</f>
        <v/>
      </c>
      <c r="AK140" s="28" t="str">
        <f>VLOOKUP($L140,怪物模板!$A:$N,MATCH(角色!AK$1,模板表头,0),0)</f>
        <v/>
      </c>
      <c r="AL140" s="28" t="str">
        <f>IF(VLOOKUP($L140,[1]怪物模板!$A:$N,MATCH([1]角色!AL$1,模板表头,0),0)=0,"",VLOOKUP($L140,[1]怪物模板!$A:$N,MATCH([1]角色!AL$1,模板表头,0),0))</f>
        <v/>
      </c>
      <c r="AM140" s="28" t="str">
        <f>VLOOKUP($L140,怪物模板!$A:$N,MATCH(角色!AM$1,模板表头,0),0)</f>
        <v>berserk_npc</v>
      </c>
      <c r="AN140" s="21">
        <f t="shared" si="38"/>
        <v>1</v>
      </c>
      <c r="AO140" s="21">
        <v>1</v>
      </c>
      <c r="AP140" s="21"/>
      <c r="AQ140" s="21"/>
      <c r="AR140" s="21"/>
      <c r="AS140" s="21"/>
      <c r="AT140" s="21"/>
      <c r="AU140" s="21">
        <v>230051</v>
      </c>
      <c r="AV140" s="21">
        <v>230282</v>
      </c>
      <c r="AW140" s="21"/>
      <c r="AX140" s="21"/>
      <c r="AY140" s="21"/>
      <c r="AZ140" s="21"/>
      <c r="BA140" s="21"/>
      <c r="BB140" s="22"/>
      <c r="BC140" s="22"/>
      <c r="BD140" s="22"/>
      <c r="BE140" s="22"/>
      <c r="BF140" s="22"/>
      <c r="BG140" s="22"/>
      <c r="BH140" s="22"/>
      <c r="BI140" s="22">
        <f t="shared" si="35"/>
        <v>10000</v>
      </c>
      <c r="BJ140" s="22">
        <f t="shared" si="36"/>
        <v>4000</v>
      </c>
      <c r="BK140" s="22">
        <f t="shared" si="36"/>
        <v>4000</v>
      </c>
      <c r="BL140" s="21"/>
      <c r="BM140" s="21"/>
      <c r="BN140" s="21"/>
      <c r="BO140" s="21"/>
      <c r="BP140" s="21"/>
      <c r="BQ140" s="21"/>
      <c r="BR140" s="21"/>
      <c r="BS140" s="21"/>
      <c r="BT140" s="21"/>
      <c r="BU140" s="23" t="str">
        <f t="shared" si="32"/>
        <v/>
      </c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 t="str">
        <f t="shared" si="29"/>
        <v/>
      </c>
      <c r="CH140" s="21" t="str">
        <f t="shared" si="30"/>
        <v/>
      </c>
      <c r="CI140" s="21" t="str">
        <f t="shared" si="30"/>
        <v/>
      </c>
      <c r="CJ140" s="21" t="str">
        <f t="shared" si="30"/>
        <v/>
      </c>
      <c r="CK140" s="21" t="str">
        <f t="shared" si="30"/>
        <v/>
      </c>
      <c r="CL140" s="21" t="str">
        <f t="shared" si="30"/>
        <v/>
      </c>
      <c r="CM140" s="21" t="str">
        <f t="shared" si="30"/>
        <v/>
      </c>
      <c r="CN140" s="21" t="str">
        <f t="shared" si="30"/>
        <v/>
      </c>
      <c r="CO140" s="21" t="str">
        <f t="shared" si="30"/>
        <v/>
      </c>
    </row>
    <row r="141" spans="1:93" s="3" customFormat="1" ht="16.5" customHeight="1" x14ac:dyDescent="0.3">
      <c r="A141" s="21">
        <v>31040139</v>
      </c>
      <c r="B141" s="21" t="s">
        <v>98</v>
      </c>
      <c r="C141" s="21"/>
      <c r="D141" s="21">
        <f t="shared" si="39"/>
        <v>28</v>
      </c>
      <c r="E141" s="21" t="s">
        <v>109</v>
      </c>
      <c r="F141" s="21">
        <v>28</v>
      </c>
      <c r="G141" s="21" t="s">
        <v>110</v>
      </c>
      <c r="H141" s="21">
        <f>VLOOKUP($L141,怪物模板!$A:$N,MATCH(角色!H$1,模板表头,0),0)</f>
        <v>4</v>
      </c>
      <c r="I141" s="28" t="str">
        <f>VLOOKUP($L141,怪物模板!$A:$N,MATCH(角色!I$1,模板表头,0),0)</f>
        <v>mag</v>
      </c>
      <c r="J141" s="22"/>
      <c r="K141" s="21"/>
      <c r="L141" s="21" t="s">
        <v>98</v>
      </c>
      <c r="M141" s="28" t="str">
        <f>VLOOKUP($L141,怪物模板!$A:$N,MATCH(角色!M$1,模板表头,0),0)</f>
        <v>无对应英雄</v>
      </c>
      <c r="N141" s="28" t="str">
        <f>VLOOKUP($L141,怪物模板!$A:$N,MATCH(角色!N$1,模板表头,0),0)</f>
        <v>统一模板</v>
      </c>
      <c r="O141" s="21" t="str">
        <f>VLOOKUP($L141,怪物模板!$A:$N,MATCH(角色!O$1,模板表头,0),0)</f>
        <v>female</v>
      </c>
      <c r="P141" s="21">
        <v>4</v>
      </c>
      <c r="Q141" s="21">
        <v>3</v>
      </c>
      <c r="R141" s="21">
        <f>VLOOKUP(P141,辅助表!$A$2:$B$10,2,FALSE)</f>
        <v>3</v>
      </c>
      <c r="S141" s="28" t="str">
        <f>VLOOKUP($L141,怪物模板!$A:$N,MATCH(角色!S$1,模板表头,0),0)</f>
        <v>chaos</v>
      </c>
      <c r="T141" s="21" t="s">
        <v>85</v>
      </c>
      <c r="U141" s="21"/>
      <c r="V141" s="21"/>
      <c r="W141" s="21"/>
      <c r="X141" s="21"/>
      <c r="Y141" s="21"/>
      <c r="Z141" s="21"/>
      <c r="AA141" s="21"/>
      <c r="AB141" s="21">
        <v>4</v>
      </c>
      <c r="AC141" s="21">
        <v>6</v>
      </c>
      <c r="AD141" s="21"/>
      <c r="AE141" s="21">
        <f t="shared" si="33"/>
        <v>10</v>
      </c>
      <c r="AF141" s="21">
        <f t="shared" si="34"/>
        <v>25</v>
      </c>
      <c r="AG141" s="28" t="str">
        <f>VLOOKUP($L141,怪物模板!$A:$N,MATCH(角色!AG$1,模板表头,0),0)</f>
        <v>misc.5skills_friendly_ratio</v>
      </c>
      <c r="AH141" s="28">
        <f>VLOOKUP($L141,怪物模板!$A:$N,MATCH(角色!AH$1,模板表头,0),0)</f>
        <v>11670201</v>
      </c>
      <c r="AI141" s="28">
        <f>VLOOKUP($L141,怪物模板!$A:$N,MATCH(角色!AI$1,模板表头,0),0)</f>
        <v>11670202</v>
      </c>
      <c r="AJ141" s="28">
        <f>VLOOKUP($L141,怪物模板!$A:$N,MATCH(角色!AJ$1,模板表头,0),0)</f>
        <v>11670203</v>
      </c>
      <c r="AK141" s="28" t="str">
        <f>VLOOKUP($L141,怪物模板!$A:$N,MATCH(角色!AK$1,模板表头,0),0)</f>
        <v/>
      </c>
      <c r="AL141" s="28" t="str">
        <f>IF(VLOOKUP($L141,[1]怪物模板!$A:$N,MATCH([1]角色!AL$1,模板表头,0),0)=0,"",VLOOKUP($L141,[1]怪物模板!$A:$N,MATCH([1]角色!AL$1,模板表头,0),0))</f>
        <v/>
      </c>
      <c r="AM141" s="28" t="str">
        <f>VLOOKUP($L141,怪物模板!$A:$N,MATCH(角色!AM$1,模板表头,0),0)</f>
        <v>scarlet_priest</v>
      </c>
      <c r="AN141" s="21">
        <f t="shared" si="38"/>
        <v>1</v>
      </c>
      <c r="AO141" s="21">
        <v>1</v>
      </c>
      <c r="AP141" s="21"/>
      <c r="AQ141" s="21"/>
      <c r="AR141" s="21"/>
      <c r="AS141" s="21"/>
      <c r="AT141" s="21"/>
      <c r="AU141" s="21">
        <v>230031</v>
      </c>
      <c r="AV141" s="21">
        <v>230242</v>
      </c>
      <c r="AW141" s="21"/>
      <c r="AX141" s="21"/>
      <c r="AY141" s="21"/>
      <c r="AZ141" s="21"/>
      <c r="BA141" s="21"/>
      <c r="BB141" s="22"/>
      <c r="BC141" s="22"/>
      <c r="BD141" s="22"/>
      <c r="BE141" s="22"/>
      <c r="BF141" s="22"/>
      <c r="BG141" s="22"/>
      <c r="BH141" s="22"/>
      <c r="BI141" s="22">
        <f t="shared" si="35"/>
        <v>10000</v>
      </c>
      <c r="BJ141" s="22">
        <f t="shared" si="36"/>
        <v>4000</v>
      </c>
      <c r="BK141" s="22">
        <f t="shared" si="36"/>
        <v>4000</v>
      </c>
      <c r="BL141" s="21"/>
      <c r="BM141" s="21"/>
      <c r="BN141" s="21"/>
      <c r="BO141" s="21"/>
      <c r="BP141" s="21"/>
      <c r="BQ141" s="21"/>
      <c r="BR141" s="21"/>
      <c r="BS141" s="21"/>
      <c r="BT141" s="21"/>
      <c r="BU141" s="23" t="str">
        <f t="shared" si="32"/>
        <v/>
      </c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 t="str">
        <f t="shared" si="29"/>
        <v/>
      </c>
      <c r="CH141" s="21" t="str">
        <f t="shared" si="30"/>
        <v/>
      </c>
      <c r="CI141" s="21" t="str">
        <f t="shared" si="30"/>
        <v/>
      </c>
      <c r="CJ141" s="21" t="str">
        <f t="shared" ref="CH141:CO173" si="40">IF($G141="boss",5000,"")</f>
        <v/>
      </c>
      <c r="CK141" s="21" t="str">
        <f t="shared" si="40"/>
        <v/>
      </c>
      <c r="CL141" s="21" t="str">
        <f t="shared" si="40"/>
        <v/>
      </c>
      <c r="CM141" s="21" t="str">
        <f t="shared" si="40"/>
        <v/>
      </c>
      <c r="CN141" s="21" t="str">
        <f t="shared" si="40"/>
        <v/>
      </c>
      <c r="CO141" s="21" t="str">
        <f t="shared" si="40"/>
        <v/>
      </c>
    </row>
    <row r="142" spans="1:93" s="3" customFormat="1" ht="16.5" customHeight="1" x14ac:dyDescent="0.3">
      <c r="A142" s="21">
        <v>31040140</v>
      </c>
      <c r="B142" s="21" t="s">
        <v>98</v>
      </c>
      <c r="C142" s="21"/>
      <c r="D142" s="21">
        <f t="shared" si="39"/>
        <v>28</v>
      </c>
      <c r="E142" s="21" t="s">
        <v>109</v>
      </c>
      <c r="F142" s="21">
        <v>28</v>
      </c>
      <c r="G142" s="21" t="s">
        <v>110</v>
      </c>
      <c r="H142" s="21">
        <f>VLOOKUP($L142,怪物模板!$A:$N,MATCH(角色!H$1,模板表头,0),0)</f>
        <v>4</v>
      </c>
      <c r="I142" s="28" t="str">
        <f>VLOOKUP($L142,怪物模板!$A:$N,MATCH(角色!I$1,模板表头,0),0)</f>
        <v>mag</v>
      </c>
      <c r="J142" s="22"/>
      <c r="K142" s="21"/>
      <c r="L142" s="21" t="s">
        <v>98</v>
      </c>
      <c r="M142" s="28" t="str">
        <f>VLOOKUP($L142,怪物模板!$A:$N,MATCH(角色!M$1,模板表头,0),0)</f>
        <v>无对应英雄</v>
      </c>
      <c r="N142" s="28" t="str">
        <f>VLOOKUP($L142,怪物模板!$A:$N,MATCH(角色!N$1,模板表头,0),0)</f>
        <v>统一模板</v>
      </c>
      <c r="O142" s="21" t="str">
        <f>VLOOKUP($L142,怪物模板!$A:$N,MATCH(角色!O$1,模板表头,0),0)</f>
        <v>female</v>
      </c>
      <c r="P142" s="21">
        <v>4</v>
      </c>
      <c r="Q142" s="21">
        <v>3</v>
      </c>
      <c r="R142" s="21">
        <f>VLOOKUP(P142,辅助表!$A$2:$B$10,2,FALSE)</f>
        <v>3</v>
      </c>
      <c r="S142" s="28" t="str">
        <f>VLOOKUP($L142,怪物模板!$A:$N,MATCH(角色!S$1,模板表头,0),0)</f>
        <v>chaos</v>
      </c>
      <c r="T142" s="21" t="s">
        <v>85</v>
      </c>
      <c r="U142" s="21"/>
      <c r="V142" s="21"/>
      <c r="W142" s="21"/>
      <c r="X142" s="21"/>
      <c r="Y142" s="21"/>
      <c r="Z142" s="21"/>
      <c r="AA142" s="21"/>
      <c r="AB142" s="21">
        <v>4</v>
      </c>
      <c r="AC142" s="21">
        <v>6</v>
      </c>
      <c r="AD142" s="21"/>
      <c r="AE142" s="21">
        <f t="shared" si="33"/>
        <v>10</v>
      </c>
      <c r="AF142" s="21">
        <f t="shared" si="34"/>
        <v>25</v>
      </c>
      <c r="AG142" s="28" t="str">
        <f>VLOOKUP($L142,怪物模板!$A:$N,MATCH(角色!AG$1,模板表头,0),0)</f>
        <v>misc.5skills_friendly_ratio</v>
      </c>
      <c r="AH142" s="28">
        <f>VLOOKUP($L142,怪物模板!$A:$N,MATCH(角色!AH$1,模板表头,0),0)</f>
        <v>11670201</v>
      </c>
      <c r="AI142" s="28">
        <f>VLOOKUP($L142,怪物模板!$A:$N,MATCH(角色!AI$1,模板表头,0),0)</f>
        <v>11670202</v>
      </c>
      <c r="AJ142" s="28">
        <f>VLOOKUP($L142,怪物模板!$A:$N,MATCH(角色!AJ$1,模板表头,0),0)</f>
        <v>11670203</v>
      </c>
      <c r="AK142" s="28" t="str">
        <f>VLOOKUP($L142,怪物模板!$A:$N,MATCH(角色!AK$1,模板表头,0),0)</f>
        <v/>
      </c>
      <c r="AL142" s="28" t="str">
        <f>IF(VLOOKUP($L142,[1]怪物模板!$A:$N,MATCH([1]角色!AL$1,模板表头,0),0)=0,"",VLOOKUP($L142,[1]怪物模板!$A:$N,MATCH([1]角色!AL$1,模板表头,0),0))</f>
        <v/>
      </c>
      <c r="AM142" s="28" t="str">
        <f>VLOOKUP($L142,怪物模板!$A:$N,MATCH(角色!AM$1,模板表头,0),0)</f>
        <v>scarlet_priest</v>
      </c>
      <c r="AN142" s="21">
        <f t="shared" si="38"/>
        <v>1</v>
      </c>
      <c r="AO142" s="21">
        <v>1</v>
      </c>
      <c r="AP142" s="21"/>
      <c r="AQ142" s="21"/>
      <c r="AR142" s="21"/>
      <c r="AS142" s="21"/>
      <c r="AT142" s="21"/>
      <c r="AU142" s="21">
        <v>230031</v>
      </c>
      <c r="AV142" s="21">
        <v>230242</v>
      </c>
      <c r="AW142" s="21"/>
      <c r="AX142" s="21"/>
      <c r="AY142" s="21"/>
      <c r="AZ142" s="21"/>
      <c r="BA142" s="21"/>
      <c r="BB142" s="22"/>
      <c r="BC142" s="22"/>
      <c r="BD142" s="22"/>
      <c r="BE142" s="22"/>
      <c r="BF142" s="22"/>
      <c r="BG142" s="22"/>
      <c r="BH142" s="22"/>
      <c r="BI142" s="22">
        <f t="shared" si="35"/>
        <v>10000</v>
      </c>
      <c r="BJ142" s="22">
        <f t="shared" si="36"/>
        <v>4000</v>
      </c>
      <c r="BK142" s="22">
        <f t="shared" si="36"/>
        <v>4000</v>
      </c>
      <c r="BL142" s="21"/>
      <c r="BM142" s="21"/>
      <c r="BN142" s="21"/>
      <c r="BO142" s="21"/>
      <c r="BP142" s="21"/>
      <c r="BQ142" s="21"/>
      <c r="BR142" s="21"/>
      <c r="BS142" s="21"/>
      <c r="BT142" s="21"/>
      <c r="BU142" s="23" t="str">
        <f t="shared" si="32"/>
        <v/>
      </c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 t="str">
        <f t="shared" si="29"/>
        <v/>
      </c>
      <c r="CH142" s="21" t="str">
        <f t="shared" si="40"/>
        <v/>
      </c>
      <c r="CI142" s="21" t="str">
        <f t="shared" si="40"/>
        <v/>
      </c>
      <c r="CJ142" s="21" t="str">
        <f t="shared" si="40"/>
        <v/>
      </c>
      <c r="CK142" s="21" t="str">
        <f t="shared" si="40"/>
        <v/>
      </c>
      <c r="CL142" s="21" t="str">
        <f t="shared" si="40"/>
        <v/>
      </c>
      <c r="CM142" s="21" t="str">
        <f t="shared" si="40"/>
        <v/>
      </c>
      <c r="CN142" s="21" t="str">
        <f t="shared" si="40"/>
        <v/>
      </c>
      <c r="CO142" s="21" t="str">
        <f t="shared" si="40"/>
        <v/>
      </c>
    </row>
    <row r="143" spans="1:93" s="6" customFormat="1" x14ac:dyDescent="0.3">
      <c r="A143" s="21">
        <v>31040141</v>
      </c>
      <c r="B143" s="21" t="s">
        <v>203</v>
      </c>
      <c r="C143" s="21"/>
      <c r="D143" s="21">
        <f t="shared" si="39"/>
        <v>29</v>
      </c>
      <c r="E143" s="21" t="s">
        <v>109</v>
      </c>
      <c r="F143" s="21">
        <v>29</v>
      </c>
      <c r="G143" s="21" t="s">
        <v>111</v>
      </c>
      <c r="H143" s="21">
        <f>VLOOKUP($L143,怪物模板!$A:$N,MATCH(角色!H$1,模板表头,0),0)</f>
        <v>1</v>
      </c>
      <c r="I143" s="28" t="str">
        <f>VLOOKUP($L143,怪物模板!$A:$N,MATCH(角色!I$1,模板表头,0),0)</f>
        <v>phy</v>
      </c>
      <c r="J143" s="22"/>
      <c r="K143" s="21"/>
      <c r="L143" s="21" t="s">
        <v>280</v>
      </c>
      <c r="M143" s="28" t="str">
        <f>VLOOKUP($L143,怪物模板!$A:$N,MATCH(角色!M$1,模板表头,0),0)</f>
        <v>圣光使者</v>
      </c>
      <c r="N143" s="28" t="str">
        <f>VLOOKUP($L143,怪物模板!$A:$N,MATCH(角色!N$1,模板表头,0),0)</f>
        <v>BOSS特别3技能版</v>
      </c>
      <c r="O143" s="21" t="str">
        <f>VLOOKUP($L143,怪物模板!$A:$N,MATCH(角色!O$1,模板表头,0),0)</f>
        <v>male</v>
      </c>
      <c r="P143" s="21">
        <v>5</v>
      </c>
      <c r="Q143" s="21">
        <v>3</v>
      </c>
      <c r="R143" s="21">
        <v>3</v>
      </c>
      <c r="S143" s="28" t="str">
        <f>VLOOKUP($L143,怪物模板!$A:$N,MATCH(角色!S$1,模板表头,0),0)</f>
        <v>alliance</v>
      </c>
      <c r="T143" s="21" t="s">
        <v>85</v>
      </c>
      <c r="U143" s="21"/>
      <c r="V143" s="21"/>
      <c r="W143" s="21"/>
      <c r="X143" s="21"/>
      <c r="Y143" s="21"/>
      <c r="Z143" s="21"/>
      <c r="AA143" s="21"/>
      <c r="AB143" s="21">
        <v>4</v>
      </c>
      <c r="AC143" s="21">
        <v>6</v>
      </c>
      <c r="AD143" s="21"/>
      <c r="AE143" s="21">
        <f t="shared" si="33"/>
        <v>40</v>
      </c>
      <c r="AF143" s="21">
        <f t="shared" si="34"/>
        <v>100</v>
      </c>
      <c r="AG143" s="28" t="str">
        <f>VLOOKUP($L143,怪物模板!$A:$N,MATCH(角色!AG$1,模板表头,0),0)</f>
        <v>tank.uther_boss</v>
      </c>
      <c r="AH143" s="28">
        <f>VLOOKUP($L143,怪物模板!$A:$N,MATCH(角色!AH$1,模板表头,0),0)</f>
        <v>11760401</v>
      </c>
      <c r="AI143" s="28">
        <f>VLOOKUP($L143,怪物模板!$A:$N,MATCH(角色!AI$1,模板表头,0),0)</f>
        <v>11760402</v>
      </c>
      <c r="AJ143" s="28">
        <f>VLOOKUP($L143,怪物模板!$A:$N,MATCH(角色!AJ$1,模板表头,0),0)</f>
        <v>11999520</v>
      </c>
      <c r="AK143" s="28">
        <f>VLOOKUP($L143,怪物模板!$A:$N,MATCH(角色!AK$1,模板表头,0),0)</f>
        <v>11760403</v>
      </c>
      <c r="AL143" s="28" t="str">
        <f>IF(VLOOKUP($L143,[1]怪物模板!$A:$N,MATCH([1]角色!AL$1,模板表头,0),0)=0,"",VLOOKUP($L143,[1]怪物模板!$A:$N,MATCH([1]角色!AL$1,模板表头,0),0))</f>
        <v/>
      </c>
      <c r="AM143" s="28" t="str">
        <f>VLOOKUP($L143,怪物模板!$A:$N,MATCH(角色!AM$1,模板表头,0),0)</f>
        <v>uther_boss</v>
      </c>
      <c r="AN143" s="21">
        <v>1.2</v>
      </c>
      <c r="AO143" s="21">
        <v>1</v>
      </c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2"/>
      <c r="BC143" s="22"/>
      <c r="BD143" s="22"/>
      <c r="BE143" s="22"/>
      <c r="BF143" s="22"/>
      <c r="BG143" s="22"/>
      <c r="BH143" s="22"/>
      <c r="BI143" s="22">
        <f t="shared" si="35"/>
        <v>10000</v>
      </c>
      <c r="BJ143" s="22">
        <f t="shared" si="36"/>
        <v>4000</v>
      </c>
      <c r="BK143" s="22">
        <f t="shared" si="36"/>
        <v>4000</v>
      </c>
      <c r="BL143" s="21"/>
      <c r="BM143" s="21"/>
      <c r="BN143" s="21"/>
      <c r="BO143" s="21"/>
      <c r="BP143" s="21"/>
      <c r="BQ143" s="21"/>
      <c r="BR143" s="21"/>
      <c r="BS143" s="21"/>
      <c r="BT143" s="21"/>
      <c r="BU143" s="23" t="s">
        <v>200</v>
      </c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 t="str">
        <f t="shared" si="29"/>
        <v/>
      </c>
      <c r="CH143" s="21" t="str">
        <f t="shared" si="40"/>
        <v/>
      </c>
      <c r="CI143" s="21" t="str">
        <f t="shared" si="40"/>
        <v/>
      </c>
      <c r="CJ143" s="21" t="str">
        <f t="shared" si="40"/>
        <v/>
      </c>
      <c r="CK143" s="21" t="str">
        <f t="shared" si="40"/>
        <v/>
      </c>
      <c r="CL143" s="21" t="str">
        <f t="shared" si="40"/>
        <v/>
      </c>
      <c r="CM143" s="21" t="str">
        <f t="shared" si="40"/>
        <v/>
      </c>
      <c r="CN143" s="21" t="str">
        <f t="shared" si="40"/>
        <v/>
      </c>
      <c r="CO143" s="21" t="str">
        <f t="shared" si="40"/>
        <v/>
      </c>
    </row>
    <row r="144" spans="1:93" s="5" customFormat="1" ht="16.5" customHeight="1" x14ac:dyDescent="0.3">
      <c r="A144" s="21">
        <v>31040142</v>
      </c>
      <c r="B144" s="21" t="s">
        <v>86</v>
      </c>
      <c r="C144" s="21"/>
      <c r="D144" s="21">
        <f t="shared" si="39"/>
        <v>29</v>
      </c>
      <c r="E144" s="21" t="s">
        <v>109</v>
      </c>
      <c r="F144" s="21">
        <v>29</v>
      </c>
      <c r="G144" s="21" t="s">
        <v>110</v>
      </c>
      <c r="H144" s="21">
        <f>VLOOKUP($L144,怪物模板!$A:$N,MATCH(角色!H$1,模板表头,0),0)</f>
        <v>2</v>
      </c>
      <c r="I144" s="28" t="str">
        <f>VLOOKUP($L144,怪物模板!$A:$N,MATCH(角色!I$1,模板表头,0),0)</f>
        <v>phy</v>
      </c>
      <c r="J144" s="22"/>
      <c r="K144" s="21"/>
      <c r="L144" s="21" t="s">
        <v>86</v>
      </c>
      <c r="M144" s="28" t="str">
        <f>VLOOKUP($L144,怪物模板!$A:$N,MATCH(角色!M$1,模板表头,0),0)</f>
        <v>无对应英雄</v>
      </c>
      <c r="N144" s="28" t="str">
        <f>VLOOKUP($L144,怪物模板!$A:$N,MATCH(角色!N$1,模板表头,0),0)</f>
        <v>新增突袭小招，大招改为引导</v>
      </c>
      <c r="O144" s="21" t="str">
        <f>VLOOKUP($L144,怪物模板!$A:$N,MATCH(角色!O$1,模板表头,0),0)</f>
        <v>male</v>
      </c>
      <c r="P144" s="22">
        <v>3</v>
      </c>
      <c r="Q144" s="21">
        <v>2</v>
      </c>
      <c r="R144" s="21">
        <f>VLOOKUP(P144,辅助表!$A$2:$B$10,2,FALSE)</f>
        <v>2</v>
      </c>
      <c r="S144" s="28" t="str">
        <f>VLOOKUP($L144,怪物模板!$A:$N,MATCH(角色!S$1,模板表头,0),0)</f>
        <v>horde</v>
      </c>
      <c r="T144" s="21" t="s">
        <v>85</v>
      </c>
      <c r="U144" s="21"/>
      <c r="V144" s="21"/>
      <c r="W144" s="21"/>
      <c r="X144" s="21"/>
      <c r="Y144" s="21"/>
      <c r="Z144" s="21"/>
      <c r="AA144" s="21"/>
      <c r="AB144" s="21">
        <v>4</v>
      </c>
      <c r="AC144" s="21">
        <v>6</v>
      </c>
      <c r="AD144" s="21"/>
      <c r="AE144" s="21">
        <f t="shared" si="33"/>
        <v>10</v>
      </c>
      <c r="AF144" s="21">
        <f t="shared" si="34"/>
        <v>25</v>
      </c>
      <c r="AG144" s="28" t="str">
        <f>VLOOKUP($L144,怪物模板!$A:$N,MATCH(角色!AG$1,模板表头,0),0)</f>
        <v>misc.5skills</v>
      </c>
      <c r="AH144" s="28">
        <f>VLOOKUP($L144,怪物模板!$A:$N,MATCH(角色!AH$1,模板表头,0),0)</f>
        <v>11980101</v>
      </c>
      <c r="AI144" s="28">
        <f>VLOOKUP($L144,怪物模板!$A:$N,MATCH(角色!AI$1,模板表头,0),0)</f>
        <v>11999536</v>
      </c>
      <c r="AJ144" s="28">
        <f>VLOOKUP($L144,怪物模板!$A:$N,MATCH(角色!AJ$1,模板表头,0),0)</f>
        <v>11999537</v>
      </c>
      <c r="AK144" s="28" t="str">
        <f>VLOOKUP($L144,怪物模板!$A:$N,MATCH(角色!AK$1,模板表头,0),0)</f>
        <v/>
      </c>
      <c r="AL144" s="28" t="str">
        <f>IF(VLOOKUP($L144,[1]怪物模板!$A:$N,MATCH([1]角色!AL$1,模板表头,0),0)=0,"",VLOOKUP($L144,[1]怪物模板!$A:$N,MATCH([1]角色!AL$1,模板表头,0),0))</f>
        <v/>
      </c>
      <c r="AM144" s="28" t="str">
        <f>VLOOKUP($L144,怪物模板!$A:$N,MATCH(角色!AM$1,模板表头,0),0)</f>
        <v>rogue</v>
      </c>
      <c r="AN144" s="21">
        <f t="shared" ref="AN144:AN145" si="41">IF(T144="monster",1,IF(T144="boss",1.3,IF(T144="entity",1,IF(T144="guard",1.5,1))))</f>
        <v>1</v>
      </c>
      <c r="AO144" s="21">
        <v>1</v>
      </c>
      <c r="AP144" s="21"/>
      <c r="AQ144" s="21"/>
      <c r="AR144" s="21"/>
      <c r="AS144" s="21"/>
      <c r="AT144" s="21"/>
      <c r="AU144" s="21">
        <v>230011</v>
      </c>
      <c r="AV144" s="21">
        <v>230302</v>
      </c>
      <c r="AW144" s="21"/>
      <c r="AX144" s="21"/>
      <c r="AY144" s="21"/>
      <c r="AZ144" s="21"/>
      <c r="BA144" s="21"/>
      <c r="BB144" s="22"/>
      <c r="BC144" s="22"/>
      <c r="BD144" s="22"/>
      <c r="BE144" s="22"/>
      <c r="BF144" s="22"/>
      <c r="BG144" s="22"/>
      <c r="BH144" s="22"/>
      <c r="BI144" s="22">
        <f t="shared" si="35"/>
        <v>10000</v>
      </c>
      <c r="BJ144" s="22">
        <f t="shared" si="36"/>
        <v>4000</v>
      </c>
      <c r="BK144" s="22">
        <f t="shared" si="36"/>
        <v>4000</v>
      </c>
      <c r="BL144" s="21"/>
      <c r="BM144" s="21"/>
      <c r="BN144" s="21"/>
      <c r="BO144" s="21"/>
      <c r="BP144" s="21"/>
      <c r="BQ144" s="21"/>
      <c r="BR144" s="21"/>
      <c r="BS144" s="21"/>
      <c r="BT144" s="21"/>
      <c r="BU144" s="23" t="str">
        <f>IF(OR(B144="骷髅战士",B144="骷髅法师"),-0.9,"")</f>
        <v/>
      </c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 t="str">
        <f t="shared" si="29"/>
        <v/>
      </c>
      <c r="CH144" s="21" t="str">
        <f t="shared" si="29"/>
        <v/>
      </c>
      <c r="CI144" s="21" t="str">
        <f t="shared" si="29"/>
        <v/>
      </c>
      <c r="CJ144" s="21" t="str">
        <f t="shared" si="29"/>
        <v/>
      </c>
      <c r="CK144" s="21" t="str">
        <f t="shared" si="29"/>
        <v/>
      </c>
      <c r="CL144" s="21" t="str">
        <f t="shared" si="29"/>
        <v/>
      </c>
      <c r="CM144" s="21" t="str">
        <f t="shared" si="29"/>
        <v/>
      </c>
      <c r="CN144" s="21" t="str">
        <f t="shared" si="29"/>
        <v/>
      </c>
      <c r="CO144" s="21" t="str">
        <f t="shared" si="29"/>
        <v/>
      </c>
    </row>
    <row r="145" spans="1:93" s="5" customFormat="1" ht="16.5" customHeight="1" x14ac:dyDescent="0.3">
      <c r="A145" s="21">
        <v>31040143</v>
      </c>
      <c r="B145" s="21" t="s">
        <v>86</v>
      </c>
      <c r="C145" s="21"/>
      <c r="D145" s="21">
        <f t="shared" si="39"/>
        <v>29</v>
      </c>
      <c r="E145" s="21" t="s">
        <v>109</v>
      </c>
      <c r="F145" s="21">
        <v>29</v>
      </c>
      <c r="G145" s="21" t="s">
        <v>110</v>
      </c>
      <c r="H145" s="21">
        <f>VLOOKUP($L145,怪物模板!$A:$N,MATCH(角色!H$1,模板表头,0),0)</f>
        <v>2</v>
      </c>
      <c r="I145" s="28" t="str">
        <f>VLOOKUP($L145,怪物模板!$A:$N,MATCH(角色!I$1,模板表头,0),0)</f>
        <v>phy</v>
      </c>
      <c r="J145" s="22"/>
      <c r="K145" s="21"/>
      <c r="L145" s="21" t="s">
        <v>86</v>
      </c>
      <c r="M145" s="28" t="str">
        <f>VLOOKUP($L145,怪物模板!$A:$N,MATCH(角色!M$1,模板表头,0),0)</f>
        <v>无对应英雄</v>
      </c>
      <c r="N145" s="28" t="str">
        <f>VLOOKUP($L145,怪物模板!$A:$N,MATCH(角色!N$1,模板表头,0),0)</f>
        <v>新增突袭小招，大招改为引导</v>
      </c>
      <c r="O145" s="21" t="str">
        <f>VLOOKUP($L145,怪物模板!$A:$N,MATCH(角色!O$1,模板表头,0),0)</f>
        <v>male</v>
      </c>
      <c r="P145" s="22">
        <v>3</v>
      </c>
      <c r="Q145" s="21">
        <v>2</v>
      </c>
      <c r="R145" s="21">
        <f>VLOOKUP(P145,辅助表!$A$2:$B$10,2,FALSE)</f>
        <v>2</v>
      </c>
      <c r="S145" s="28" t="str">
        <f>VLOOKUP($L145,怪物模板!$A:$N,MATCH(角色!S$1,模板表头,0),0)</f>
        <v>horde</v>
      </c>
      <c r="T145" s="21" t="s">
        <v>85</v>
      </c>
      <c r="U145" s="21"/>
      <c r="V145" s="21"/>
      <c r="W145" s="21"/>
      <c r="X145" s="21"/>
      <c r="Y145" s="21"/>
      <c r="Z145" s="21"/>
      <c r="AA145" s="21"/>
      <c r="AB145" s="21">
        <v>4</v>
      </c>
      <c r="AC145" s="21">
        <v>6</v>
      </c>
      <c r="AD145" s="21"/>
      <c r="AE145" s="21">
        <f t="shared" si="33"/>
        <v>10</v>
      </c>
      <c r="AF145" s="21">
        <f t="shared" si="34"/>
        <v>25</v>
      </c>
      <c r="AG145" s="28" t="str">
        <f>VLOOKUP($L145,怪物模板!$A:$N,MATCH(角色!AG$1,模板表头,0),0)</f>
        <v>misc.5skills</v>
      </c>
      <c r="AH145" s="28">
        <f>VLOOKUP($L145,怪物模板!$A:$N,MATCH(角色!AH$1,模板表头,0),0)</f>
        <v>11980101</v>
      </c>
      <c r="AI145" s="28">
        <f>VLOOKUP($L145,怪物模板!$A:$N,MATCH(角色!AI$1,模板表头,0),0)</f>
        <v>11999536</v>
      </c>
      <c r="AJ145" s="28">
        <f>VLOOKUP($L145,怪物模板!$A:$N,MATCH(角色!AJ$1,模板表头,0),0)</f>
        <v>11999537</v>
      </c>
      <c r="AK145" s="28" t="str">
        <f>VLOOKUP($L145,怪物模板!$A:$N,MATCH(角色!AK$1,模板表头,0),0)</f>
        <v/>
      </c>
      <c r="AL145" s="28" t="str">
        <f>IF(VLOOKUP($L145,[1]怪物模板!$A:$N,MATCH([1]角色!AL$1,模板表头,0),0)=0,"",VLOOKUP($L145,[1]怪物模板!$A:$N,MATCH([1]角色!AL$1,模板表头,0),0))</f>
        <v/>
      </c>
      <c r="AM145" s="28" t="str">
        <f>VLOOKUP($L145,怪物模板!$A:$N,MATCH(角色!AM$1,模板表头,0),0)</f>
        <v>rogue</v>
      </c>
      <c r="AN145" s="21">
        <f t="shared" si="41"/>
        <v>1</v>
      </c>
      <c r="AO145" s="21">
        <v>1</v>
      </c>
      <c r="AP145" s="21"/>
      <c r="AQ145" s="21"/>
      <c r="AR145" s="21"/>
      <c r="AS145" s="21"/>
      <c r="AT145" s="21"/>
      <c r="AU145" s="21">
        <v>230011</v>
      </c>
      <c r="AV145" s="21">
        <v>230302</v>
      </c>
      <c r="AW145" s="21"/>
      <c r="AX145" s="21"/>
      <c r="AY145" s="21"/>
      <c r="AZ145" s="21"/>
      <c r="BA145" s="21"/>
      <c r="BB145" s="22"/>
      <c r="BC145" s="22"/>
      <c r="BD145" s="22"/>
      <c r="BE145" s="22"/>
      <c r="BF145" s="22"/>
      <c r="BG145" s="22"/>
      <c r="BH145" s="22"/>
      <c r="BI145" s="22">
        <f t="shared" si="35"/>
        <v>10000</v>
      </c>
      <c r="BJ145" s="22">
        <f t="shared" si="36"/>
        <v>4000</v>
      </c>
      <c r="BK145" s="22">
        <f t="shared" si="36"/>
        <v>4000</v>
      </c>
      <c r="BL145" s="21"/>
      <c r="BM145" s="21"/>
      <c r="BN145" s="21"/>
      <c r="BO145" s="21"/>
      <c r="BP145" s="21"/>
      <c r="BQ145" s="21"/>
      <c r="BR145" s="21"/>
      <c r="BS145" s="21"/>
      <c r="BT145" s="21"/>
      <c r="BU145" s="23" t="str">
        <f>IF(OR(B145="骷髅战士",B145="骷髅法师"),-0.9,"")</f>
        <v/>
      </c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 t="str">
        <f t="shared" si="29"/>
        <v/>
      </c>
      <c r="CH145" s="21" t="str">
        <f t="shared" si="29"/>
        <v/>
      </c>
      <c r="CI145" s="21" t="str">
        <f t="shared" si="29"/>
        <v/>
      </c>
      <c r="CJ145" s="21" t="str">
        <f t="shared" si="29"/>
        <v/>
      </c>
      <c r="CK145" s="21" t="str">
        <f t="shared" si="29"/>
        <v/>
      </c>
      <c r="CL145" s="21" t="str">
        <f t="shared" si="29"/>
        <v/>
      </c>
      <c r="CM145" s="21" t="str">
        <f t="shared" si="29"/>
        <v/>
      </c>
      <c r="CN145" s="21" t="str">
        <f t="shared" si="29"/>
        <v/>
      </c>
      <c r="CO145" s="21" t="str">
        <f t="shared" si="29"/>
        <v/>
      </c>
    </row>
    <row r="146" spans="1:93" s="5" customFormat="1" x14ac:dyDescent="0.3">
      <c r="A146" s="21">
        <v>31040144</v>
      </c>
      <c r="B146" s="21" t="s">
        <v>96</v>
      </c>
      <c r="C146" s="21"/>
      <c r="D146" s="21">
        <f t="shared" si="39"/>
        <v>29</v>
      </c>
      <c r="E146" s="21" t="s">
        <v>109</v>
      </c>
      <c r="F146" s="21">
        <v>29</v>
      </c>
      <c r="G146" s="21" t="s">
        <v>110</v>
      </c>
      <c r="H146" s="21">
        <f>VLOOKUP($L146,怪物模板!$A:$N,MATCH(角色!H$1,模板表头,0),0)</f>
        <v>3</v>
      </c>
      <c r="I146" s="28" t="str">
        <f>VLOOKUP($L146,怪物模板!$A:$N,MATCH(角色!I$1,模板表头,0),0)</f>
        <v>phy</v>
      </c>
      <c r="J146" s="22"/>
      <c r="K146" s="21"/>
      <c r="L146" s="21" t="s">
        <v>204</v>
      </c>
      <c r="M146" s="28" t="str">
        <f>VLOOKUP($L146,怪物模板!$A:$N,MATCH(角色!M$1,模板表头,0),0)</f>
        <v>骷髅射手</v>
      </c>
      <c r="N146" s="28" t="str">
        <f>VLOOKUP($L146,怪物模板!$A:$N,MATCH(角色!N$1,模板表头,0),0)</f>
        <v>统一模板</v>
      </c>
      <c r="O146" s="21" t="str">
        <f>VLOOKUP($L146,怪物模板!$A:$N,MATCH(角色!O$1,模板表头,0),0)</f>
        <v>male</v>
      </c>
      <c r="P146" s="21">
        <v>1</v>
      </c>
      <c r="Q146" s="21">
        <v>1</v>
      </c>
      <c r="R146" s="21">
        <f>VLOOKUP(P146,辅助表!$A$2:$B$10,2,FALSE)</f>
        <v>1</v>
      </c>
      <c r="S146" s="28" t="str">
        <f>VLOOKUP($L146,怪物模板!$A:$N,MATCH(角色!S$1,模板表头,0),0)</f>
        <v>horde</v>
      </c>
      <c r="T146" s="21" t="s">
        <v>85</v>
      </c>
      <c r="U146" s="21"/>
      <c r="V146" s="21"/>
      <c r="W146" s="21"/>
      <c r="X146" s="21"/>
      <c r="Y146" s="21"/>
      <c r="Z146" s="21"/>
      <c r="AA146" s="21"/>
      <c r="AB146" s="21">
        <v>4</v>
      </c>
      <c r="AC146" s="21">
        <v>6</v>
      </c>
      <c r="AD146" s="21"/>
      <c r="AE146" s="21">
        <f t="shared" si="33"/>
        <v>10</v>
      </c>
      <c r="AF146" s="21">
        <f t="shared" si="34"/>
        <v>25</v>
      </c>
      <c r="AG146" s="28" t="str">
        <f>VLOOKUP($L146,怪物模板!$A:$N,MATCH(角色!AG$1,模板表头,0),0)</f>
        <v>misc.5skills</v>
      </c>
      <c r="AH146" s="28">
        <f>VLOOKUP($L146,怪物模板!$A:$N,MATCH(角色!AH$1,模板表头,0),0)</f>
        <v>11690101</v>
      </c>
      <c r="AI146" s="28">
        <f>VLOOKUP($L146,怪物模板!$A:$N,MATCH(角色!AI$1,模板表头,0),0)</f>
        <v>11690102</v>
      </c>
      <c r="AJ146" s="28" t="str">
        <f>VLOOKUP($L146,怪物模板!$A:$N,MATCH(角色!AJ$1,模板表头,0),0)</f>
        <v/>
      </c>
      <c r="AK146" s="28" t="str">
        <f>VLOOKUP($L146,怪物模板!$A:$N,MATCH(角色!AK$1,模板表头,0),0)</f>
        <v/>
      </c>
      <c r="AL146" s="28" t="str">
        <f>IF(VLOOKUP($L146,[1]怪物模板!$A:$N,MATCH([1]角色!AL$1,模板表头,0),0)=0,"",VLOOKUP($L146,[1]怪物模板!$A:$N,MATCH([1]角色!AL$1,模板表头,0),0))</f>
        <v/>
      </c>
      <c r="AM146" s="28" t="str">
        <f>VLOOKUP($L146,怪物模板!$A:$N,MATCH(角色!AM$1,模板表头,0),0)</f>
        <v>skeleton_archer_npc</v>
      </c>
      <c r="AN146" s="21">
        <f t="shared" si="38"/>
        <v>1</v>
      </c>
      <c r="AO146" s="21">
        <v>1</v>
      </c>
      <c r="AP146" s="21"/>
      <c r="AQ146" s="21"/>
      <c r="AR146" s="21"/>
      <c r="AS146" s="21"/>
      <c r="AT146" s="21"/>
      <c r="AU146" s="21">
        <v>230051</v>
      </c>
      <c r="AV146" s="21">
        <v>230282</v>
      </c>
      <c r="AW146" s="21"/>
      <c r="AX146" s="21"/>
      <c r="AY146" s="21"/>
      <c r="AZ146" s="21"/>
      <c r="BA146" s="21"/>
      <c r="BB146" s="22"/>
      <c r="BC146" s="22"/>
      <c r="BD146" s="22"/>
      <c r="BE146" s="22"/>
      <c r="BF146" s="22"/>
      <c r="BG146" s="22"/>
      <c r="BH146" s="22"/>
      <c r="BI146" s="22">
        <f t="shared" si="35"/>
        <v>10000</v>
      </c>
      <c r="BJ146" s="22">
        <f t="shared" si="36"/>
        <v>4000</v>
      </c>
      <c r="BK146" s="22">
        <f t="shared" si="36"/>
        <v>4000</v>
      </c>
      <c r="BL146" s="21"/>
      <c r="BM146" s="21"/>
      <c r="BN146" s="21"/>
      <c r="BO146" s="21"/>
      <c r="BP146" s="21"/>
      <c r="BQ146" s="21"/>
      <c r="BR146" s="21"/>
      <c r="BS146" s="21"/>
      <c r="BT146" s="21"/>
      <c r="BU146" s="23" t="str">
        <f>IF(OR(B146="骷髅战士",B146="骷髅法师"),-0.9,"")</f>
        <v/>
      </c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 t="str">
        <f t="shared" si="29"/>
        <v/>
      </c>
      <c r="CH146" s="21" t="str">
        <f t="shared" si="40"/>
        <v/>
      </c>
      <c r="CI146" s="21" t="str">
        <f t="shared" si="40"/>
        <v/>
      </c>
      <c r="CJ146" s="21" t="str">
        <f t="shared" si="40"/>
        <v/>
      </c>
      <c r="CK146" s="21" t="str">
        <f t="shared" si="40"/>
        <v/>
      </c>
      <c r="CL146" s="21" t="str">
        <f t="shared" si="40"/>
        <v/>
      </c>
      <c r="CM146" s="21" t="str">
        <f t="shared" si="40"/>
        <v/>
      </c>
      <c r="CN146" s="21" t="str">
        <f t="shared" si="40"/>
        <v/>
      </c>
      <c r="CO146" s="21" t="str">
        <f t="shared" si="40"/>
        <v/>
      </c>
    </row>
    <row r="147" spans="1:93" s="5" customFormat="1" x14ac:dyDescent="0.3">
      <c r="A147" s="21">
        <v>31040145</v>
      </c>
      <c r="B147" s="21" t="s">
        <v>96</v>
      </c>
      <c r="C147" s="21"/>
      <c r="D147" s="21">
        <f t="shared" si="39"/>
        <v>29</v>
      </c>
      <c r="E147" s="21" t="s">
        <v>109</v>
      </c>
      <c r="F147" s="21">
        <v>29</v>
      </c>
      <c r="G147" s="21" t="s">
        <v>110</v>
      </c>
      <c r="H147" s="21">
        <f>VLOOKUP($L147,怪物模板!$A:$N,MATCH(角色!H$1,模板表头,0),0)</f>
        <v>3</v>
      </c>
      <c r="I147" s="28" t="str">
        <f>VLOOKUP($L147,怪物模板!$A:$N,MATCH(角色!I$1,模板表头,0),0)</f>
        <v>phy</v>
      </c>
      <c r="J147" s="22"/>
      <c r="K147" s="21"/>
      <c r="L147" s="21" t="s">
        <v>204</v>
      </c>
      <c r="M147" s="28" t="str">
        <f>VLOOKUP($L147,怪物模板!$A:$N,MATCH(角色!M$1,模板表头,0),0)</f>
        <v>骷髅射手</v>
      </c>
      <c r="N147" s="28" t="str">
        <f>VLOOKUP($L147,怪物模板!$A:$N,MATCH(角色!N$1,模板表头,0),0)</f>
        <v>统一模板</v>
      </c>
      <c r="O147" s="21" t="str">
        <f>VLOOKUP($L147,怪物模板!$A:$N,MATCH(角色!O$1,模板表头,0),0)</f>
        <v>male</v>
      </c>
      <c r="P147" s="21">
        <v>1</v>
      </c>
      <c r="Q147" s="21">
        <v>1</v>
      </c>
      <c r="R147" s="21">
        <f>VLOOKUP(P147,辅助表!$A$2:$B$10,2,FALSE)</f>
        <v>1</v>
      </c>
      <c r="S147" s="28" t="str">
        <f>VLOOKUP($L147,怪物模板!$A:$N,MATCH(角色!S$1,模板表头,0),0)</f>
        <v>horde</v>
      </c>
      <c r="T147" s="21" t="s">
        <v>85</v>
      </c>
      <c r="U147" s="21"/>
      <c r="V147" s="21"/>
      <c r="W147" s="21"/>
      <c r="X147" s="21"/>
      <c r="Y147" s="21"/>
      <c r="Z147" s="21"/>
      <c r="AA147" s="21"/>
      <c r="AB147" s="21">
        <v>4</v>
      </c>
      <c r="AC147" s="21">
        <v>6</v>
      </c>
      <c r="AD147" s="21"/>
      <c r="AE147" s="21">
        <f t="shared" si="33"/>
        <v>10</v>
      </c>
      <c r="AF147" s="21">
        <f t="shared" si="34"/>
        <v>25</v>
      </c>
      <c r="AG147" s="28" t="str">
        <f>VLOOKUP($L147,怪物模板!$A:$N,MATCH(角色!AG$1,模板表头,0),0)</f>
        <v>misc.5skills</v>
      </c>
      <c r="AH147" s="28">
        <f>VLOOKUP($L147,怪物模板!$A:$N,MATCH(角色!AH$1,模板表头,0),0)</f>
        <v>11690101</v>
      </c>
      <c r="AI147" s="28">
        <f>VLOOKUP($L147,怪物模板!$A:$N,MATCH(角色!AI$1,模板表头,0),0)</f>
        <v>11690102</v>
      </c>
      <c r="AJ147" s="28" t="str">
        <f>VLOOKUP($L147,怪物模板!$A:$N,MATCH(角色!AJ$1,模板表头,0),0)</f>
        <v/>
      </c>
      <c r="AK147" s="28" t="str">
        <f>VLOOKUP($L147,怪物模板!$A:$N,MATCH(角色!AK$1,模板表头,0),0)</f>
        <v/>
      </c>
      <c r="AL147" s="28" t="str">
        <f>IF(VLOOKUP($L147,[1]怪物模板!$A:$N,MATCH([1]角色!AL$1,模板表头,0),0)=0,"",VLOOKUP($L147,[1]怪物模板!$A:$N,MATCH([1]角色!AL$1,模板表头,0),0))</f>
        <v/>
      </c>
      <c r="AM147" s="28" t="str">
        <f>VLOOKUP($L147,怪物模板!$A:$N,MATCH(角色!AM$1,模板表头,0),0)</f>
        <v>skeleton_archer_npc</v>
      </c>
      <c r="AN147" s="21">
        <f t="shared" si="38"/>
        <v>1</v>
      </c>
      <c r="AO147" s="21">
        <v>1</v>
      </c>
      <c r="AP147" s="21"/>
      <c r="AQ147" s="21"/>
      <c r="AR147" s="21"/>
      <c r="AS147" s="21"/>
      <c r="AT147" s="21"/>
      <c r="AU147" s="21">
        <v>230051</v>
      </c>
      <c r="AV147" s="21">
        <v>230282</v>
      </c>
      <c r="AW147" s="21"/>
      <c r="AX147" s="21"/>
      <c r="AY147" s="21"/>
      <c r="AZ147" s="21"/>
      <c r="BA147" s="21"/>
      <c r="BB147" s="22"/>
      <c r="BC147" s="22"/>
      <c r="BD147" s="22"/>
      <c r="BE147" s="22"/>
      <c r="BF147" s="22"/>
      <c r="BG147" s="22"/>
      <c r="BH147" s="22"/>
      <c r="BI147" s="22">
        <f t="shared" si="35"/>
        <v>10000</v>
      </c>
      <c r="BJ147" s="22">
        <f t="shared" si="36"/>
        <v>4000</v>
      </c>
      <c r="BK147" s="22">
        <f t="shared" si="36"/>
        <v>4000</v>
      </c>
      <c r="BL147" s="21"/>
      <c r="BM147" s="21"/>
      <c r="BN147" s="21"/>
      <c r="BO147" s="21"/>
      <c r="BP147" s="21"/>
      <c r="BQ147" s="21"/>
      <c r="BR147" s="21"/>
      <c r="BS147" s="21"/>
      <c r="BT147" s="21"/>
      <c r="BU147" s="23" t="str">
        <f>IF(OR(B147="骷髅战士",B147="骷髅法师"),-0.9,"")</f>
        <v/>
      </c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 t="str">
        <f t="shared" si="29"/>
        <v/>
      </c>
      <c r="CH147" s="21" t="str">
        <f t="shared" si="40"/>
        <v/>
      </c>
      <c r="CI147" s="21" t="str">
        <f t="shared" si="40"/>
        <v/>
      </c>
      <c r="CJ147" s="21" t="str">
        <f t="shared" si="40"/>
        <v/>
      </c>
      <c r="CK147" s="21" t="str">
        <f t="shared" si="40"/>
        <v/>
      </c>
      <c r="CL147" s="21" t="str">
        <f t="shared" si="40"/>
        <v/>
      </c>
      <c r="CM147" s="21" t="str">
        <f t="shared" si="40"/>
        <v/>
      </c>
      <c r="CN147" s="21" t="str">
        <f t="shared" si="40"/>
        <v/>
      </c>
      <c r="CO147" s="21" t="str">
        <f t="shared" si="40"/>
        <v/>
      </c>
    </row>
    <row r="148" spans="1:93" s="34" customFormat="1" ht="16.5" customHeight="1" x14ac:dyDescent="0.3">
      <c r="A148" s="30">
        <v>31040146</v>
      </c>
      <c r="B148" s="30" t="s">
        <v>343</v>
      </c>
      <c r="C148" s="30"/>
      <c r="D148" s="30">
        <f>D147+1</f>
        <v>30</v>
      </c>
      <c r="E148" s="30" t="s">
        <v>109</v>
      </c>
      <c r="F148" s="30">
        <v>30</v>
      </c>
      <c r="G148" s="30" t="s">
        <v>101</v>
      </c>
      <c r="H148" s="21">
        <f>VLOOKUP($L148,怪物模板!$A:$N,MATCH(角色!H$1,模板表头,0),0)</f>
        <v>3</v>
      </c>
      <c r="I148" s="30" t="str">
        <f>VLOOKUP($L148,怪物模板!$A:$N,MATCH(角色!I$1,模板表头,0),0)</f>
        <v>mag</v>
      </c>
      <c r="J148" s="32"/>
      <c r="K148" s="30" t="s">
        <v>302</v>
      </c>
      <c r="L148" s="36" t="s">
        <v>338</v>
      </c>
      <c r="M148" s="30" t="str">
        <f>VLOOKUP($L148,怪物模板!$A:$N,MATCH(角色!M$1,模板表头,0),0)</f>
        <v>黑魔导少女</v>
      </c>
      <c r="N148" s="30" t="str">
        <f>VLOOKUP($L148,怪物模板!$A:$N,MATCH(角色!N$1,模板表头,0),0)</f>
        <v>统一BOSS模板，同英雄技能+酒利用</v>
      </c>
      <c r="O148" s="21" t="str">
        <f>VLOOKUP($L148,怪物模板!$A:$N,MATCH(角色!O$1,模板表头,0),0)</f>
        <v>male</v>
      </c>
      <c r="P148" s="32">
        <v>7</v>
      </c>
      <c r="Q148" s="30">
        <v>4</v>
      </c>
      <c r="R148" s="30">
        <v>4</v>
      </c>
      <c r="S148" s="30" t="str">
        <f>VLOOKUP($L148,怪物模板!$A:$N,MATCH(角色!S$1,模板表头,0),0)</f>
        <v>alliance</v>
      </c>
      <c r="T148" s="30" t="s">
        <v>101</v>
      </c>
      <c r="U148" s="30"/>
      <c r="V148" s="30"/>
      <c r="W148" s="30"/>
      <c r="X148" s="30"/>
      <c r="Y148" s="30"/>
      <c r="Z148" s="30"/>
      <c r="AA148" s="30"/>
      <c r="AB148" s="30">
        <v>4</v>
      </c>
      <c r="AC148" s="30">
        <v>6</v>
      </c>
      <c r="AD148" s="30"/>
      <c r="AE148" s="30">
        <f t="shared" si="33"/>
        <v>100</v>
      </c>
      <c r="AF148" s="30">
        <f t="shared" si="34"/>
        <v>250</v>
      </c>
      <c r="AG148" s="30" t="str">
        <f>VLOOKUP($L148,怪物模板!$A:$N,MATCH(角色!AG$1,模板表头,0),0)</f>
        <v>misc.5skills_is_enemy_second</v>
      </c>
      <c r="AH148" s="30">
        <f>VLOOKUP($L148,怪物模板!$A:$N,MATCH(角色!AH$1,模板表头,0),0)</f>
        <v>11760301</v>
      </c>
      <c r="AI148" s="30">
        <f>VLOOKUP($L148,怪物模板!$A:$N,MATCH(角色!AI$1,模板表头,0),0)</f>
        <v>11760302</v>
      </c>
      <c r="AJ148" s="30">
        <f>VLOOKUP($L148,怪物模板!$A:$N,MATCH(角色!AJ$1,模板表头,0),0)</f>
        <v>11760303</v>
      </c>
      <c r="AK148" s="30">
        <f>VLOOKUP($L148,怪物模板!$A:$N,MATCH(角色!AK$1,模板表头,0),0)</f>
        <v>11760304</v>
      </c>
      <c r="AL148" s="28" t="str">
        <f>IF(VLOOKUP($L148,[1]怪物模板!$A:$N,MATCH([1]角色!AL$1,模板表头,0),0)=0,"",VLOOKUP($L148,[1]怪物模板!$A:$N,MATCH([1]角色!AL$1,模板表头,0),0))</f>
        <v/>
      </c>
      <c r="AM148" s="28" t="str">
        <f>VLOOKUP($L148,怪物模板!$A:$N,MATCH(角色!AM$1,模板表头,0),0)</f>
        <v>antonidas</v>
      </c>
      <c r="AN148" s="30">
        <v>1.5</v>
      </c>
      <c r="AO148" s="30">
        <v>1</v>
      </c>
      <c r="AP148" s="30"/>
      <c r="AQ148" s="30"/>
      <c r="AR148" s="30" t="s">
        <v>201</v>
      </c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2">
        <v>-5000</v>
      </c>
      <c r="BJ148" s="32">
        <f t="shared" si="36"/>
        <v>0</v>
      </c>
      <c r="BK148" s="32">
        <f t="shared" si="36"/>
        <v>0</v>
      </c>
      <c r="BL148" s="30"/>
      <c r="BM148" s="30"/>
      <c r="BN148" s="30"/>
      <c r="BO148" s="30"/>
      <c r="BP148" s="30"/>
      <c r="BQ148" s="30"/>
      <c r="BR148" s="30"/>
      <c r="BS148" s="30"/>
      <c r="BT148" s="30"/>
      <c r="BU148" s="33" t="s">
        <v>200</v>
      </c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>
        <f t="shared" ref="CG148:CO148" si="42">IF($G148="boss",5000,"")</f>
        <v>5000</v>
      </c>
      <c r="CH148" s="30">
        <f t="shared" si="42"/>
        <v>5000</v>
      </c>
      <c r="CI148" s="30">
        <f t="shared" si="42"/>
        <v>5000</v>
      </c>
      <c r="CJ148" s="30">
        <f t="shared" si="42"/>
        <v>5000</v>
      </c>
      <c r="CK148" s="30">
        <f t="shared" si="42"/>
        <v>5000</v>
      </c>
      <c r="CL148" s="30">
        <f t="shared" si="42"/>
        <v>5000</v>
      </c>
      <c r="CM148" s="30">
        <f t="shared" si="42"/>
        <v>5000</v>
      </c>
      <c r="CN148" s="30">
        <f t="shared" si="42"/>
        <v>5000</v>
      </c>
      <c r="CO148" s="30">
        <f t="shared" si="42"/>
        <v>5000</v>
      </c>
    </row>
    <row r="149" spans="1:93" s="35" customFormat="1" ht="16.5" customHeight="1" x14ac:dyDescent="0.3">
      <c r="A149" s="30">
        <v>31040147</v>
      </c>
      <c r="B149" s="30" t="s">
        <v>334</v>
      </c>
      <c r="C149" s="30"/>
      <c r="D149" s="30">
        <v>30</v>
      </c>
      <c r="E149" s="30" t="s">
        <v>109</v>
      </c>
      <c r="F149" s="30">
        <v>30</v>
      </c>
      <c r="G149" s="30" t="s">
        <v>101</v>
      </c>
      <c r="H149" s="21">
        <f>VLOOKUP($L149,怪物模板!$A:$N,MATCH(角色!H$1,模板表头,0),0)</f>
        <v>3</v>
      </c>
      <c r="I149" s="30" t="str">
        <f>VLOOKUP($L149,怪物模板!$A:$N,MATCH(角色!I$1,模板表头,0),0)</f>
        <v>mag</v>
      </c>
      <c r="J149" s="32"/>
      <c r="K149" s="30" t="s">
        <v>303</v>
      </c>
      <c r="L149" s="36" t="s">
        <v>285</v>
      </c>
      <c r="M149" s="30" t="str">
        <f>VLOOKUP($L149,怪物模板!$A:$N,MATCH(角色!M$1,模板表头,0),0)</f>
        <v>瘟疫骑士</v>
      </c>
      <c r="N149" s="30" t="str">
        <f>VLOOKUP($L149,怪物模板!$A:$N,MATCH(角色!N$1,模板表头,0),0)</f>
        <v>同英雄技能</v>
      </c>
      <c r="O149" s="21" t="str">
        <f>VLOOKUP($L149,怪物模板!$A:$N,MATCH(角色!O$1,模板表头,0),0)</f>
        <v>female</v>
      </c>
      <c r="P149" s="32">
        <v>4</v>
      </c>
      <c r="Q149" s="30">
        <v>2</v>
      </c>
      <c r="R149" s="30">
        <v>3</v>
      </c>
      <c r="S149" s="30" t="str">
        <f>VLOOKUP($L149,怪物模板!$A:$N,MATCH(角色!S$1,模板表头,0),0)</f>
        <v>chaos</v>
      </c>
      <c r="T149" s="30" t="s">
        <v>199</v>
      </c>
      <c r="U149" s="30"/>
      <c r="V149" s="30"/>
      <c r="W149" s="30"/>
      <c r="X149" s="30"/>
      <c r="Y149" s="30"/>
      <c r="Z149" s="30"/>
      <c r="AA149" s="30"/>
      <c r="AB149" s="30">
        <v>4</v>
      </c>
      <c r="AC149" s="30">
        <v>6</v>
      </c>
      <c r="AD149" s="30"/>
      <c r="AE149" s="30">
        <f t="shared" si="33"/>
        <v>100</v>
      </c>
      <c r="AF149" s="30">
        <f t="shared" si="34"/>
        <v>250</v>
      </c>
      <c r="AG149" s="30" t="str">
        <f>VLOOKUP($L149,怪物模板!$A:$N,MATCH(角色!AG$1,模板表头,0),0)</f>
        <v>misc.5skills</v>
      </c>
      <c r="AH149" s="30">
        <f>VLOOKUP($L149,怪物模板!$A:$N,MATCH(角色!AH$1,模板表头,0),0)</f>
        <v>11860101</v>
      </c>
      <c r="AI149" s="30">
        <f>VLOOKUP($L149,怪物模板!$A:$N,MATCH(角色!AI$1,模板表头,0),0)</f>
        <v>11860102</v>
      </c>
      <c r="AJ149" s="30">
        <f>VLOOKUP($L149,怪物模板!$A:$N,MATCH(角色!AJ$1,模板表头,0),0)</f>
        <v>11860103</v>
      </c>
      <c r="AK149" s="30" t="str">
        <f>VLOOKUP($L149,怪物模板!$A:$N,MATCH(角色!AK$1,模板表头,0),0)</f>
        <v/>
      </c>
      <c r="AL149" s="28" t="str">
        <f>IF(VLOOKUP($L149,[1]怪物模板!$A:$N,MATCH([1]角色!AL$1,模板表头,0),0)=0,"",VLOOKUP($L149,[1]怪物模板!$A:$N,MATCH([1]角色!AL$1,模板表头,0),0))</f>
        <v/>
      </c>
      <c r="AM149" s="28" t="str">
        <f>VLOOKUP($L149,怪物模板!$A:$N,MATCH(角色!AM$1,模板表头,0),0)</f>
        <v>sylvanas</v>
      </c>
      <c r="AN149" s="30">
        <v>1.5</v>
      </c>
      <c r="AO149" s="30">
        <v>1</v>
      </c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2">
        <v>-5000</v>
      </c>
      <c r="BJ149" s="32">
        <f t="shared" si="36"/>
        <v>0</v>
      </c>
      <c r="BK149" s="32">
        <f t="shared" si="36"/>
        <v>0</v>
      </c>
      <c r="BL149" s="30"/>
      <c r="BM149" s="30"/>
      <c r="BN149" s="30"/>
      <c r="BO149" s="30"/>
      <c r="BP149" s="30"/>
      <c r="BQ149" s="30"/>
      <c r="BR149" s="30"/>
      <c r="BS149" s="30"/>
      <c r="BT149" s="30"/>
      <c r="BU149" s="33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>
        <f t="shared" si="29"/>
        <v>5000</v>
      </c>
      <c r="CH149" s="30">
        <f t="shared" si="40"/>
        <v>5000</v>
      </c>
      <c r="CI149" s="30">
        <f t="shared" si="40"/>
        <v>5000</v>
      </c>
      <c r="CJ149" s="30">
        <f t="shared" si="40"/>
        <v>5000</v>
      </c>
      <c r="CK149" s="30">
        <f t="shared" si="40"/>
        <v>5000</v>
      </c>
      <c r="CL149" s="30">
        <f t="shared" si="40"/>
        <v>5000</v>
      </c>
      <c r="CM149" s="30">
        <f t="shared" si="40"/>
        <v>5000</v>
      </c>
      <c r="CN149" s="30">
        <f t="shared" si="40"/>
        <v>5000</v>
      </c>
      <c r="CO149" s="30">
        <f t="shared" si="40"/>
        <v>5000</v>
      </c>
    </row>
    <row r="150" spans="1:93" s="3" customFormat="1" ht="16.5" customHeight="1" x14ac:dyDescent="0.3">
      <c r="A150" s="21">
        <v>31040148</v>
      </c>
      <c r="B150" s="21" t="s">
        <v>207</v>
      </c>
      <c r="C150" s="21"/>
      <c r="D150" s="21">
        <v>30</v>
      </c>
      <c r="E150" s="21" t="s">
        <v>109</v>
      </c>
      <c r="F150" s="21">
        <v>30</v>
      </c>
      <c r="G150" s="21" t="s">
        <v>111</v>
      </c>
      <c r="H150" s="21">
        <f>VLOOKUP($L150,怪物模板!$A:$N,MATCH(角色!H$1,模板表头,0),0)</f>
        <v>1</v>
      </c>
      <c r="I150" s="28" t="str">
        <f>VLOOKUP($L150,怪物模板!$A:$N,MATCH(角色!I$1,模板表头,0),0)</f>
        <v>mag</v>
      </c>
      <c r="J150" s="22"/>
      <c r="K150" s="21"/>
      <c r="L150" s="21" t="s">
        <v>207</v>
      </c>
      <c r="M150" s="28" t="str">
        <f>VLOOKUP($L150,怪物模板!$A:$N,MATCH(角色!M$1,模板表头,0),0)</f>
        <v>无对应英雄</v>
      </c>
      <c r="N150" s="28" t="str">
        <f>VLOOKUP($L150,怪物模板!$A:$N,MATCH(角色!N$1,模板表头,0),0)</f>
        <v>统一模板</v>
      </c>
      <c r="O150" s="21" t="str">
        <f>VLOOKUP($L150,怪物模板!$A:$N,MATCH(角色!O$1,模板表头,0),0)</f>
        <v>male</v>
      </c>
      <c r="P150" s="22">
        <v>4</v>
      </c>
      <c r="Q150" s="21">
        <v>2</v>
      </c>
      <c r="R150" s="21">
        <v>3</v>
      </c>
      <c r="S150" s="28" t="str">
        <f>VLOOKUP($L150,怪物模板!$A:$N,MATCH(角色!S$1,模板表头,0),0)</f>
        <v>horde</v>
      </c>
      <c r="T150" s="21" t="s">
        <v>199</v>
      </c>
      <c r="U150" s="21"/>
      <c r="V150" s="21"/>
      <c r="W150" s="21"/>
      <c r="X150" s="21"/>
      <c r="Y150" s="21"/>
      <c r="Z150" s="21"/>
      <c r="AA150" s="21"/>
      <c r="AB150" s="21">
        <v>4</v>
      </c>
      <c r="AC150" s="21">
        <v>6</v>
      </c>
      <c r="AD150" s="21"/>
      <c r="AE150" s="21">
        <f t="shared" si="33"/>
        <v>40</v>
      </c>
      <c r="AF150" s="21">
        <f t="shared" si="34"/>
        <v>100</v>
      </c>
      <c r="AG150" s="28" t="str">
        <f>VLOOKUP($L150,怪物模板!$A:$N,MATCH(角色!AG$1,模板表头,0),0)</f>
        <v>misc.5skills_third_target_is_valid</v>
      </c>
      <c r="AH150" s="28">
        <f>VLOOKUP($L150,怪物模板!$A:$N,MATCH(角色!AH$1,模板表头,0),0)</f>
        <v>11870101</v>
      </c>
      <c r="AI150" s="28">
        <f>VLOOKUP($L150,怪物模板!$A:$N,MATCH(角色!AI$1,模板表头,0),0)</f>
        <v>11999518</v>
      </c>
      <c r="AJ150" s="28">
        <f>VLOOKUP($L150,怪物模板!$A:$N,MATCH(角色!AJ$1,模板表头,0),0)</f>
        <v>11870103</v>
      </c>
      <c r="AK150" s="28" t="str">
        <f>VLOOKUP($L150,怪物模板!$A:$N,MATCH(角色!AK$1,模板表头,0),0)</f>
        <v/>
      </c>
      <c r="AL150" s="28" t="str">
        <f>IF(VLOOKUP($L150,[1]怪物模板!$A:$N,MATCH([1]角色!AL$1,模板表头,0),0)=0,"",VLOOKUP($L150,[1]怪物模板!$A:$N,MATCH([1]角色!AL$1,模板表头,0),0))</f>
        <v/>
      </c>
      <c r="AM150" s="28" t="str">
        <f>VLOOKUP($L150,怪物模板!$A:$N,MATCH(角色!AM$1,模板表头,0),0)</f>
        <v>senjin_shieldman_boss</v>
      </c>
      <c r="AN150" s="21">
        <v>0.9</v>
      </c>
      <c r="AO150" s="21">
        <v>1</v>
      </c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2"/>
      <c r="BC150" s="22"/>
      <c r="BD150" s="22"/>
      <c r="BE150" s="22"/>
      <c r="BF150" s="22"/>
      <c r="BG150" s="22"/>
      <c r="BH150" s="22"/>
      <c r="BI150" s="22">
        <f t="shared" si="35"/>
        <v>10000</v>
      </c>
      <c r="BJ150" s="22">
        <f t="shared" si="36"/>
        <v>4000</v>
      </c>
      <c r="BK150" s="22">
        <f t="shared" si="36"/>
        <v>4000</v>
      </c>
      <c r="BL150" s="21"/>
      <c r="BM150" s="21"/>
      <c r="BN150" s="21"/>
      <c r="BO150" s="21"/>
      <c r="BP150" s="21"/>
      <c r="BQ150" s="21"/>
      <c r="BR150" s="21"/>
      <c r="BS150" s="21"/>
      <c r="BT150" s="21"/>
      <c r="BU150" s="23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 t="str">
        <f t="shared" si="29"/>
        <v/>
      </c>
      <c r="CH150" s="21" t="str">
        <f t="shared" si="40"/>
        <v/>
      </c>
      <c r="CI150" s="21" t="str">
        <f t="shared" si="40"/>
        <v/>
      </c>
      <c r="CJ150" s="21" t="str">
        <f t="shared" si="40"/>
        <v/>
      </c>
      <c r="CK150" s="21" t="str">
        <f t="shared" si="40"/>
        <v/>
      </c>
      <c r="CL150" s="21" t="str">
        <f t="shared" si="40"/>
        <v/>
      </c>
      <c r="CM150" s="21" t="str">
        <f t="shared" si="40"/>
        <v/>
      </c>
      <c r="CN150" s="21" t="str">
        <f t="shared" si="40"/>
        <v/>
      </c>
      <c r="CO150" s="21" t="str">
        <f t="shared" si="40"/>
        <v/>
      </c>
    </row>
    <row r="151" spans="1:93" s="3" customFormat="1" ht="16.5" customHeight="1" x14ac:dyDescent="0.3">
      <c r="A151" s="21">
        <v>31040149</v>
      </c>
      <c r="B151" s="21" t="s">
        <v>197</v>
      </c>
      <c r="C151" s="21"/>
      <c r="D151" s="21">
        <v>30</v>
      </c>
      <c r="E151" s="21" t="s">
        <v>109</v>
      </c>
      <c r="F151" s="21">
        <v>30</v>
      </c>
      <c r="G151" s="21" t="s">
        <v>111</v>
      </c>
      <c r="H151" s="21">
        <f>VLOOKUP($L151,怪物模板!$A:$N,MATCH(角色!H$1,模板表头,0),0)</f>
        <v>4</v>
      </c>
      <c r="I151" s="28" t="str">
        <f>VLOOKUP($L151,怪物模板!$A:$N,MATCH(角色!I$1,模板表头,0),0)</f>
        <v>mag</v>
      </c>
      <c r="J151" s="22"/>
      <c r="K151" s="21"/>
      <c r="L151" s="21" t="s">
        <v>197</v>
      </c>
      <c r="M151" s="28" t="str">
        <f>VLOOKUP($L151,怪物模板!$A:$N,MATCH(角色!M$1,模板表头,0),0)</f>
        <v>无对应英雄</v>
      </c>
      <c r="N151" s="28" t="str">
        <f>VLOOKUP($L151,怪物模板!$A:$N,MATCH(角色!N$1,模板表头,0),0)</f>
        <v>统一模板</v>
      </c>
      <c r="O151" s="21" t="str">
        <f>VLOOKUP($L151,怪物模板!$A:$N,MATCH(角色!O$1,模板表头,0),0)</f>
        <v>male</v>
      </c>
      <c r="P151" s="22">
        <v>4</v>
      </c>
      <c r="Q151" s="21">
        <v>2</v>
      </c>
      <c r="R151" s="21">
        <v>3</v>
      </c>
      <c r="S151" s="28" t="str">
        <f>VLOOKUP($L151,怪物模板!$A:$N,MATCH(角色!S$1,模板表头,0),0)</f>
        <v>alliance</v>
      </c>
      <c r="T151" s="21" t="s">
        <v>199</v>
      </c>
      <c r="U151" s="21"/>
      <c r="V151" s="21"/>
      <c r="W151" s="21"/>
      <c r="X151" s="21"/>
      <c r="Y151" s="21"/>
      <c r="Z151" s="21"/>
      <c r="AA151" s="21"/>
      <c r="AB151" s="21">
        <v>4</v>
      </c>
      <c r="AC151" s="21">
        <v>6</v>
      </c>
      <c r="AD151" s="21"/>
      <c r="AE151" s="21">
        <f t="shared" si="33"/>
        <v>40</v>
      </c>
      <c r="AF151" s="21">
        <f t="shared" si="34"/>
        <v>100</v>
      </c>
      <c r="AG151" s="28" t="str">
        <f>VLOOKUP($L151,怪物模板!$A:$N,MATCH(角色!AG$1,模板表头,0),0)</f>
        <v>misc.5skills_friendly_ratio</v>
      </c>
      <c r="AH151" s="28">
        <f>VLOOKUP($L151,怪物模板!$A:$N,MATCH(角色!AH$1,模板表头,0),0)</f>
        <v>11980501</v>
      </c>
      <c r="AI151" s="28">
        <f>VLOOKUP($L151,怪物模板!$A:$N,MATCH(角色!AI$1,模板表头,0),0)</f>
        <v>11980502</v>
      </c>
      <c r="AJ151" s="28" t="str">
        <f>VLOOKUP($L151,怪物模板!$A:$N,MATCH(角色!AJ$1,模板表头,0),0)</f>
        <v/>
      </c>
      <c r="AK151" s="28" t="str">
        <f>VLOOKUP($L151,怪物模板!$A:$N,MATCH(角色!AK$1,模板表头,0),0)</f>
        <v/>
      </c>
      <c r="AL151" s="28" t="str">
        <f>IF(VLOOKUP($L151,[1]怪物模板!$A:$N,MATCH([1]角色!AL$1,模板表头,0),0)=0,"",VLOOKUP($L151,[1]怪物模板!$A:$N,MATCH([1]角色!AL$1,模板表头,0),0))</f>
        <v/>
      </c>
      <c r="AM151" s="28" t="str">
        <f>VLOOKUP($L151,怪物模板!$A:$N,MATCH(角色!AM$1,模板表头,0),0)</f>
        <v>holy_priest_npc</v>
      </c>
      <c r="AN151" s="21">
        <v>0.9</v>
      </c>
      <c r="AO151" s="21">
        <v>1</v>
      </c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2"/>
      <c r="BC151" s="22"/>
      <c r="BD151" s="22"/>
      <c r="BE151" s="22"/>
      <c r="BF151" s="22"/>
      <c r="BG151" s="22"/>
      <c r="BH151" s="22"/>
      <c r="BI151" s="22">
        <f t="shared" si="35"/>
        <v>10000</v>
      </c>
      <c r="BJ151" s="22">
        <f t="shared" si="36"/>
        <v>4000</v>
      </c>
      <c r="BK151" s="22">
        <f t="shared" si="36"/>
        <v>4000</v>
      </c>
      <c r="BL151" s="21"/>
      <c r="BM151" s="21"/>
      <c r="BN151" s="21"/>
      <c r="BO151" s="21"/>
      <c r="BP151" s="21"/>
      <c r="BQ151" s="21"/>
      <c r="BR151" s="21"/>
      <c r="BS151" s="21"/>
      <c r="BT151" s="21"/>
      <c r="BU151" s="23" t="s">
        <v>200</v>
      </c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 t="str">
        <f t="shared" si="29"/>
        <v/>
      </c>
      <c r="CH151" s="21" t="str">
        <f t="shared" si="40"/>
        <v/>
      </c>
      <c r="CI151" s="21" t="str">
        <f t="shared" si="40"/>
        <v/>
      </c>
      <c r="CJ151" s="21" t="str">
        <f t="shared" si="40"/>
        <v/>
      </c>
      <c r="CK151" s="21" t="str">
        <f t="shared" si="40"/>
        <v/>
      </c>
      <c r="CL151" s="21" t="str">
        <f t="shared" si="40"/>
        <v/>
      </c>
      <c r="CM151" s="21" t="str">
        <f t="shared" si="40"/>
        <v/>
      </c>
      <c r="CN151" s="21" t="str">
        <f t="shared" si="40"/>
        <v/>
      </c>
      <c r="CO151" s="21" t="str">
        <f t="shared" si="40"/>
        <v/>
      </c>
    </row>
    <row r="152" spans="1:93" ht="16.5" customHeight="1" x14ac:dyDescent="0.3">
      <c r="A152" s="21">
        <v>31040150</v>
      </c>
      <c r="B152" s="21" t="s">
        <v>98</v>
      </c>
      <c r="C152" s="21"/>
      <c r="D152" s="21">
        <v>30</v>
      </c>
      <c r="E152" s="21" t="s">
        <v>109</v>
      </c>
      <c r="F152" s="21">
        <v>30</v>
      </c>
      <c r="G152" s="21" t="s">
        <v>110</v>
      </c>
      <c r="H152" s="21">
        <f>VLOOKUP($L152,怪物模板!$A:$N,MATCH(角色!H$1,模板表头,0),0)</f>
        <v>4</v>
      </c>
      <c r="I152" s="28" t="str">
        <f>VLOOKUP($L152,怪物模板!$A:$N,MATCH(角色!I$1,模板表头,0),0)</f>
        <v>mag</v>
      </c>
      <c r="J152" s="22"/>
      <c r="K152" s="21"/>
      <c r="L152" s="21" t="s">
        <v>98</v>
      </c>
      <c r="M152" s="28" t="str">
        <f>VLOOKUP($L152,怪物模板!$A:$N,MATCH(角色!M$1,模板表头,0),0)</f>
        <v>无对应英雄</v>
      </c>
      <c r="N152" s="28" t="str">
        <f>VLOOKUP($L152,怪物模板!$A:$N,MATCH(角色!N$1,模板表头,0),0)</f>
        <v>统一模板</v>
      </c>
      <c r="O152" s="21" t="str">
        <f>VLOOKUP($L152,怪物模板!$A:$N,MATCH(角色!O$1,模板表头,0),0)</f>
        <v>female</v>
      </c>
      <c r="P152" s="22">
        <v>4</v>
      </c>
      <c r="Q152" s="21">
        <v>3</v>
      </c>
      <c r="R152" s="21">
        <v>3</v>
      </c>
      <c r="S152" s="28" t="str">
        <f>VLOOKUP($L152,怪物模板!$A:$N,MATCH(角色!S$1,模板表头,0),0)</f>
        <v>chaos</v>
      </c>
      <c r="T152" s="21" t="s">
        <v>199</v>
      </c>
      <c r="U152" s="21"/>
      <c r="V152" s="21"/>
      <c r="W152" s="21"/>
      <c r="X152" s="21"/>
      <c r="Y152" s="21"/>
      <c r="Z152" s="21"/>
      <c r="AA152" s="21"/>
      <c r="AB152" s="21">
        <v>4</v>
      </c>
      <c r="AC152" s="21">
        <v>6</v>
      </c>
      <c r="AD152" s="21"/>
      <c r="AE152" s="21">
        <f t="shared" si="33"/>
        <v>10</v>
      </c>
      <c r="AF152" s="21">
        <f t="shared" si="34"/>
        <v>25</v>
      </c>
      <c r="AG152" s="28" t="str">
        <f>VLOOKUP($L152,怪物模板!$A:$N,MATCH(角色!AG$1,模板表头,0),0)</f>
        <v>misc.5skills_friendly_ratio</v>
      </c>
      <c r="AH152" s="28">
        <f>VLOOKUP($L152,怪物模板!$A:$N,MATCH(角色!AH$1,模板表头,0),0)</f>
        <v>11670201</v>
      </c>
      <c r="AI152" s="28">
        <f>VLOOKUP($L152,怪物模板!$A:$N,MATCH(角色!AI$1,模板表头,0),0)</f>
        <v>11670202</v>
      </c>
      <c r="AJ152" s="28">
        <f>VLOOKUP($L152,怪物模板!$A:$N,MATCH(角色!AJ$1,模板表头,0),0)</f>
        <v>11670203</v>
      </c>
      <c r="AK152" s="28" t="str">
        <f>VLOOKUP($L152,怪物模板!$A:$N,MATCH(角色!AK$1,模板表头,0),0)</f>
        <v/>
      </c>
      <c r="AL152" s="28" t="str">
        <f>IF(VLOOKUP($L152,[1]怪物模板!$A:$N,MATCH([1]角色!AL$1,模板表头,0),0)=0,"",VLOOKUP($L152,[1]怪物模板!$A:$N,MATCH([1]角色!AL$1,模板表头,0),0))</f>
        <v/>
      </c>
      <c r="AM152" s="28" t="str">
        <f>VLOOKUP($L152,怪物模板!$A:$N,MATCH(角色!AM$1,模板表头,0),0)</f>
        <v>scarlet_priest</v>
      </c>
      <c r="AN152" s="21">
        <v>1</v>
      </c>
      <c r="AO152" s="21">
        <v>1</v>
      </c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2"/>
      <c r="BC152" s="22"/>
      <c r="BD152" s="22"/>
      <c r="BE152" s="22"/>
      <c r="BF152" s="22"/>
      <c r="BG152" s="22"/>
      <c r="BH152" s="22"/>
      <c r="BI152" s="22">
        <f t="shared" si="35"/>
        <v>10000</v>
      </c>
      <c r="BJ152" s="22">
        <f t="shared" si="36"/>
        <v>4000</v>
      </c>
      <c r="BK152" s="22">
        <f t="shared" si="36"/>
        <v>4000</v>
      </c>
      <c r="BL152" s="21"/>
      <c r="BM152" s="21"/>
      <c r="BN152" s="21"/>
      <c r="BO152" s="21"/>
      <c r="BP152" s="21"/>
      <c r="BQ152" s="21"/>
      <c r="BR152" s="21"/>
      <c r="BS152" s="21"/>
      <c r="BT152" s="21"/>
      <c r="BU152" s="23" t="s">
        <v>200</v>
      </c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 t="str">
        <f t="shared" si="29"/>
        <v/>
      </c>
      <c r="CH152" s="21" t="str">
        <f t="shared" si="40"/>
        <v/>
      </c>
      <c r="CI152" s="21" t="str">
        <f t="shared" si="40"/>
        <v/>
      </c>
      <c r="CJ152" s="21" t="str">
        <f t="shared" si="40"/>
        <v/>
      </c>
      <c r="CK152" s="21" t="str">
        <f t="shared" si="40"/>
        <v/>
      </c>
      <c r="CL152" s="21" t="str">
        <f t="shared" si="40"/>
        <v/>
      </c>
      <c r="CM152" s="21" t="str">
        <f t="shared" si="40"/>
        <v/>
      </c>
      <c r="CN152" s="21" t="str">
        <f t="shared" si="40"/>
        <v/>
      </c>
      <c r="CO152" s="21" t="str">
        <f t="shared" si="40"/>
        <v/>
      </c>
    </row>
    <row r="153" spans="1:93" s="5" customFormat="1" ht="16.5" customHeight="1" x14ac:dyDescent="0.3">
      <c r="A153" s="21">
        <v>31040151</v>
      </c>
      <c r="B153" s="21" t="s">
        <v>84</v>
      </c>
      <c r="C153" s="21"/>
      <c r="D153" s="21">
        <f>D149+1</f>
        <v>31</v>
      </c>
      <c r="E153" s="21" t="s">
        <v>109</v>
      </c>
      <c r="F153" s="21">
        <v>31</v>
      </c>
      <c r="G153" s="21" t="s">
        <v>110</v>
      </c>
      <c r="H153" s="21">
        <f>VLOOKUP($L153,怪物模板!$A:$N,MATCH(角色!H$1,模板表头,0),0)</f>
        <v>2</v>
      </c>
      <c r="I153" s="28" t="str">
        <f>VLOOKUP($L153,怪物模板!$A:$N,MATCH(角色!I$1,模板表头,0),0)</f>
        <v>phy</v>
      </c>
      <c r="J153" s="22"/>
      <c r="K153" s="21"/>
      <c r="L153" s="21" t="s">
        <v>277</v>
      </c>
      <c r="M153" s="28" t="str">
        <f>VLOOKUP($L153,怪物模板!$A:$N,MATCH(角色!M$1,模板表头,0),0)</f>
        <v>无对应英雄</v>
      </c>
      <c r="N153" s="28" t="str">
        <f>VLOOKUP($L153,怪物模板!$A:$N,MATCH(角色!N$1,模板表头,0),0)</f>
        <v>统一模板</v>
      </c>
      <c r="O153" s="21" t="str">
        <f>VLOOKUP($L153,怪物模板!$A:$N,MATCH(角色!O$1,模板表头,0),0)</f>
        <v>male</v>
      </c>
      <c r="P153" s="22">
        <v>1</v>
      </c>
      <c r="Q153" s="21">
        <v>1</v>
      </c>
      <c r="R153" s="21">
        <f>VLOOKUP(P153,辅助表!$A$2:$B$10,2,FALSE)</f>
        <v>1</v>
      </c>
      <c r="S153" s="28" t="str">
        <f>VLOOKUP($L153,怪物模板!$A:$N,MATCH(角色!S$1,模板表头,0),0)</f>
        <v>chaos</v>
      </c>
      <c r="T153" s="21" t="s">
        <v>85</v>
      </c>
      <c r="U153" s="21"/>
      <c r="V153" s="21"/>
      <c r="W153" s="21"/>
      <c r="X153" s="21"/>
      <c r="Y153" s="21"/>
      <c r="Z153" s="21"/>
      <c r="AA153" s="21"/>
      <c r="AB153" s="21">
        <v>4</v>
      </c>
      <c r="AC153" s="21">
        <v>6</v>
      </c>
      <c r="AD153" s="21"/>
      <c r="AE153" s="21">
        <f t="shared" si="33"/>
        <v>10</v>
      </c>
      <c r="AF153" s="21">
        <f t="shared" si="34"/>
        <v>25</v>
      </c>
      <c r="AG153" s="28" t="str">
        <f>VLOOKUP($L153,怪物模板!$A:$N,MATCH(角色!AG$1,模板表头,0),0)</f>
        <v>misc.5skills_self_hp_ratio</v>
      </c>
      <c r="AH153" s="28">
        <f>VLOOKUP($L153,怪物模板!$A:$N,MATCH(角色!AH$1,模板表头,0),0)</f>
        <v>11990101</v>
      </c>
      <c r="AI153" s="28">
        <f>VLOOKUP($L153,怪物模板!$A:$N,MATCH(角色!AI$1,模板表头,0),0)</f>
        <v>11990102</v>
      </c>
      <c r="AJ153" s="28" t="str">
        <f>VLOOKUP($L153,怪物模板!$A:$N,MATCH(角色!AJ$1,模板表头,0),0)</f>
        <v/>
      </c>
      <c r="AK153" s="28" t="str">
        <f>VLOOKUP($L153,怪物模板!$A:$N,MATCH(角色!AK$1,模板表头,0),0)</f>
        <v/>
      </c>
      <c r="AL153" s="28" t="str">
        <f>IF(VLOOKUP($L153,[1]怪物模板!$A:$N,MATCH([1]角色!AL$1,模板表头,0),0)=0,"",VLOOKUP($L153,[1]怪物模板!$A:$N,MATCH([1]角色!AL$1,模板表头,0),0))</f>
        <v/>
      </c>
      <c r="AM153" s="28" t="str">
        <f>VLOOKUP($L153,怪物模板!$A:$N,MATCH(角色!AM$1,模板表头,0),0)</f>
        <v>treant</v>
      </c>
      <c r="AN153" s="21">
        <f t="shared" si="38"/>
        <v>1</v>
      </c>
      <c r="AO153" s="21">
        <v>1</v>
      </c>
      <c r="AP153" s="21"/>
      <c r="AQ153" s="21"/>
      <c r="AR153" s="21"/>
      <c r="AS153" s="21"/>
      <c r="AT153" s="21"/>
      <c r="AU153" s="21">
        <v>230021</v>
      </c>
      <c r="AV153" s="21">
        <v>230292</v>
      </c>
      <c r="AW153" s="21">
        <v>230123</v>
      </c>
      <c r="AX153" s="21"/>
      <c r="AY153" s="21"/>
      <c r="AZ153" s="21"/>
      <c r="BA153" s="21"/>
      <c r="BB153" s="22"/>
      <c r="BC153" s="22"/>
      <c r="BD153" s="22"/>
      <c r="BE153" s="22"/>
      <c r="BF153" s="22"/>
      <c r="BG153" s="22"/>
      <c r="BH153" s="22"/>
      <c r="BI153" s="22">
        <f t="shared" si="35"/>
        <v>10000</v>
      </c>
      <c r="BJ153" s="22">
        <f t="shared" si="36"/>
        <v>4000</v>
      </c>
      <c r="BK153" s="22">
        <f t="shared" si="36"/>
        <v>4000</v>
      </c>
      <c r="BL153" s="21"/>
      <c r="BM153" s="21"/>
      <c r="BN153" s="21"/>
      <c r="BO153" s="21"/>
      <c r="BP153" s="21"/>
      <c r="BQ153" s="21"/>
      <c r="BR153" s="21"/>
      <c r="BS153" s="21"/>
      <c r="BT153" s="21"/>
      <c r="BU153" s="23" t="str">
        <f t="shared" ref="BU153:BU162" si="43">IF(OR(B153="骷髅战士",B153="骷髅法师"),-0.9,"")</f>
        <v/>
      </c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 t="str">
        <f t="shared" si="29"/>
        <v/>
      </c>
      <c r="CH153" s="21" t="str">
        <f t="shared" si="40"/>
        <v/>
      </c>
      <c r="CI153" s="21" t="str">
        <f t="shared" si="40"/>
        <v/>
      </c>
      <c r="CJ153" s="21" t="str">
        <f t="shared" si="40"/>
        <v/>
      </c>
      <c r="CK153" s="21" t="str">
        <f t="shared" si="40"/>
        <v/>
      </c>
      <c r="CL153" s="21" t="str">
        <f t="shared" si="40"/>
        <v/>
      </c>
      <c r="CM153" s="21" t="str">
        <f t="shared" si="40"/>
        <v/>
      </c>
      <c r="CN153" s="21" t="str">
        <f t="shared" si="40"/>
        <v/>
      </c>
      <c r="CO153" s="21" t="str">
        <f t="shared" si="40"/>
        <v/>
      </c>
    </row>
    <row r="154" spans="1:93" s="5" customFormat="1" ht="16.5" customHeight="1" x14ac:dyDescent="0.3">
      <c r="A154" s="21">
        <v>31040152</v>
      </c>
      <c r="B154" s="21" t="s">
        <v>84</v>
      </c>
      <c r="C154" s="21"/>
      <c r="D154" s="21">
        <f>D150+1</f>
        <v>31</v>
      </c>
      <c r="E154" s="21" t="s">
        <v>109</v>
      </c>
      <c r="F154" s="21">
        <v>31</v>
      </c>
      <c r="G154" s="21" t="s">
        <v>110</v>
      </c>
      <c r="H154" s="21">
        <f>VLOOKUP($L154,怪物模板!$A:$N,MATCH(角色!H$1,模板表头,0),0)</f>
        <v>2</v>
      </c>
      <c r="I154" s="28" t="str">
        <f>VLOOKUP($L154,怪物模板!$A:$N,MATCH(角色!I$1,模板表头,0),0)</f>
        <v>phy</v>
      </c>
      <c r="J154" s="22"/>
      <c r="K154" s="21"/>
      <c r="L154" s="21" t="s">
        <v>277</v>
      </c>
      <c r="M154" s="28" t="str">
        <f>VLOOKUP($L154,怪物模板!$A:$N,MATCH(角色!M$1,模板表头,0),0)</f>
        <v>无对应英雄</v>
      </c>
      <c r="N154" s="28" t="str">
        <f>VLOOKUP($L154,怪物模板!$A:$N,MATCH(角色!N$1,模板表头,0),0)</f>
        <v>统一模板</v>
      </c>
      <c r="O154" s="21" t="str">
        <f>VLOOKUP($L154,怪物模板!$A:$N,MATCH(角色!O$1,模板表头,0),0)</f>
        <v>male</v>
      </c>
      <c r="P154" s="22">
        <v>1</v>
      </c>
      <c r="Q154" s="21">
        <v>1</v>
      </c>
      <c r="R154" s="21">
        <f>VLOOKUP(P154,辅助表!$A$2:$B$10,2,FALSE)</f>
        <v>1</v>
      </c>
      <c r="S154" s="28" t="str">
        <f>VLOOKUP($L154,怪物模板!$A:$N,MATCH(角色!S$1,模板表头,0),0)</f>
        <v>chaos</v>
      </c>
      <c r="T154" s="21" t="s">
        <v>85</v>
      </c>
      <c r="U154" s="21"/>
      <c r="V154" s="21"/>
      <c r="W154" s="21"/>
      <c r="X154" s="21"/>
      <c r="Y154" s="21"/>
      <c r="Z154" s="21"/>
      <c r="AA154" s="21"/>
      <c r="AB154" s="21">
        <v>4</v>
      </c>
      <c r="AC154" s="21">
        <v>6</v>
      </c>
      <c r="AD154" s="21"/>
      <c r="AE154" s="21">
        <f t="shared" si="33"/>
        <v>10</v>
      </c>
      <c r="AF154" s="21">
        <f t="shared" si="34"/>
        <v>25</v>
      </c>
      <c r="AG154" s="28" t="str">
        <f>VLOOKUP($L154,怪物模板!$A:$N,MATCH(角色!AG$1,模板表头,0),0)</f>
        <v>misc.5skills_self_hp_ratio</v>
      </c>
      <c r="AH154" s="28">
        <f>VLOOKUP($L154,怪物模板!$A:$N,MATCH(角色!AH$1,模板表头,0),0)</f>
        <v>11990101</v>
      </c>
      <c r="AI154" s="28">
        <f>VLOOKUP($L154,怪物模板!$A:$N,MATCH(角色!AI$1,模板表头,0),0)</f>
        <v>11990102</v>
      </c>
      <c r="AJ154" s="28" t="str">
        <f>VLOOKUP($L154,怪物模板!$A:$N,MATCH(角色!AJ$1,模板表头,0),0)</f>
        <v/>
      </c>
      <c r="AK154" s="28" t="str">
        <f>VLOOKUP($L154,怪物模板!$A:$N,MATCH(角色!AK$1,模板表头,0),0)</f>
        <v/>
      </c>
      <c r="AL154" s="28" t="str">
        <f>IF(VLOOKUP($L154,[1]怪物模板!$A:$N,MATCH([1]角色!AL$1,模板表头,0),0)=0,"",VLOOKUP($L154,[1]怪物模板!$A:$N,MATCH([1]角色!AL$1,模板表头,0),0))</f>
        <v/>
      </c>
      <c r="AM154" s="28" t="str">
        <f>VLOOKUP($L154,怪物模板!$A:$N,MATCH(角色!AM$1,模板表头,0),0)</f>
        <v>treant</v>
      </c>
      <c r="AN154" s="21">
        <f t="shared" si="38"/>
        <v>1</v>
      </c>
      <c r="AO154" s="21">
        <v>1</v>
      </c>
      <c r="AP154" s="21"/>
      <c r="AQ154" s="21"/>
      <c r="AR154" s="21"/>
      <c r="AS154" s="21"/>
      <c r="AT154" s="21"/>
      <c r="AU154" s="21">
        <v>230021</v>
      </c>
      <c r="AV154" s="21">
        <v>230292</v>
      </c>
      <c r="AW154" s="21">
        <v>230123</v>
      </c>
      <c r="AX154" s="21"/>
      <c r="AY154" s="21"/>
      <c r="AZ154" s="21"/>
      <c r="BA154" s="21"/>
      <c r="BB154" s="22"/>
      <c r="BC154" s="22"/>
      <c r="BD154" s="22"/>
      <c r="BE154" s="22"/>
      <c r="BF154" s="22"/>
      <c r="BG154" s="22"/>
      <c r="BH154" s="22"/>
      <c r="BI154" s="22">
        <f t="shared" si="35"/>
        <v>10000</v>
      </c>
      <c r="BJ154" s="22">
        <f t="shared" si="36"/>
        <v>4000</v>
      </c>
      <c r="BK154" s="22">
        <f t="shared" si="36"/>
        <v>4000</v>
      </c>
      <c r="BL154" s="21"/>
      <c r="BM154" s="21"/>
      <c r="BN154" s="21"/>
      <c r="BO154" s="21"/>
      <c r="BP154" s="21"/>
      <c r="BQ154" s="21"/>
      <c r="BR154" s="21"/>
      <c r="BS154" s="21"/>
      <c r="BT154" s="21"/>
      <c r="BU154" s="23" t="str">
        <f t="shared" si="43"/>
        <v/>
      </c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 t="str">
        <f t="shared" si="29"/>
        <v/>
      </c>
      <c r="CH154" s="21" t="str">
        <f t="shared" si="40"/>
        <v/>
      </c>
      <c r="CI154" s="21" t="str">
        <f t="shared" si="40"/>
        <v/>
      </c>
      <c r="CJ154" s="21" t="str">
        <f t="shared" si="40"/>
        <v/>
      </c>
      <c r="CK154" s="21" t="str">
        <f t="shared" si="40"/>
        <v/>
      </c>
      <c r="CL154" s="21" t="str">
        <f t="shared" si="40"/>
        <v/>
      </c>
      <c r="CM154" s="21" t="str">
        <f t="shared" si="40"/>
        <v/>
      </c>
      <c r="CN154" s="21" t="str">
        <f t="shared" si="40"/>
        <v/>
      </c>
      <c r="CO154" s="21" t="str">
        <f t="shared" si="40"/>
        <v/>
      </c>
    </row>
    <row r="155" spans="1:93" s="5" customFormat="1" ht="16.5" customHeight="1" x14ac:dyDescent="0.3">
      <c r="A155" s="21">
        <v>31040153</v>
      </c>
      <c r="B155" s="21" t="s">
        <v>86</v>
      </c>
      <c r="C155" s="21"/>
      <c r="D155" s="21">
        <f>D151+1</f>
        <v>31</v>
      </c>
      <c r="E155" s="21" t="s">
        <v>109</v>
      </c>
      <c r="F155" s="21">
        <v>31</v>
      </c>
      <c r="G155" s="21" t="s">
        <v>110</v>
      </c>
      <c r="H155" s="21">
        <f>VLOOKUP($L155,怪物模板!$A:$N,MATCH(角色!H$1,模板表头,0),0)</f>
        <v>2</v>
      </c>
      <c r="I155" s="28" t="str">
        <f>VLOOKUP($L155,怪物模板!$A:$N,MATCH(角色!I$1,模板表头,0),0)</f>
        <v>phy</v>
      </c>
      <c r="J155" s="22"/>
      <c r="K155" s="21"/>
      <c r="L155" s="21" t="s">
        <v>86</v>
      </c>
      <c r="M155" s="28" t="str">
        <f>VLOOKUP($L155,怪物模板!$A:$N,MATCH(角色!M$1,模板表头,0),0)</f>
        <v>无对应英雄</v>
      </c>
      <c r="N155" s="28" t="str">
        <f>VLOOKUP($L155,怪物模板!$A:$N,MATCH(角色!N$1,模板表头,0),0)</f>
        <v>新增突袭小招，大招改为引导</v>
      </c>
      <c r="O155" s="21" t="str">
        <f>VLOOKUP($L155,怪物模板!$A:$N,MATCH(角色!O$1,模板表头,0),0)</f>
        <v>male</v>
      </c>
      <c r="P155" s="22">
        <v>3</v>
      </c>
      <c r="Q155" s="21">
        <v>2</v>
      </c>
      <c r="R155" s="21">
        <f>VLOOKUP(P155,辅助表!$A$2:$B$10,2,FALSE)</f>
        <v>2</v>
      </c>
      <c r="S155" s="28" t="str">
        <f>VLOOKUP($L155,怪物模板!$A:$N,MATCH(角色!S$1,模板表头,0),0)</f>
        <v>horde</v>
      </c>
      <c r="T155" s="21" t="s">
        <v>85</v>
      </c>
      <c r="U155" s="21"/>
      <c r="V155" s="21"/>
      <c r="W155" s="21"/>
      <c r="X155" s="21"/>
      <c r="Y155" s="21"/>
      <c r="Z155" s="21"/>
      <c r="AA155" s="21"/>
      <c r="AB155" s="21">
        <v>4</v>
      </c>
      <c r="AC155" s="21">
        <v>6</v>
      </c>
      <c r="AD155" s="21"/>
      <c r="AE155" s="21">
        <f t="shared" si="33"/>
        <v>10</v>
      </c>
      <c r="AF155" s="21">
        <f t="shared" si="34"/>
        <v>25</v>
      </c>
      <c r="AG155" s="28" t="str">
        <f>VLOOKUP($L155,怪物模板!$A:$N,MATCH(角色!AG$1,模板表头,0),0)</f>
        <v>misc.5skills</v>
      </c>
      <c r="AH155" s="28">
        <f>VLOOKUP($L155,怪物模板!$A:$N,MATCH(角色!AH$1,模板表头,0),0)</f>
        <v>11980101</v>
      </c>
      <c r="AI155" s="28">
        <f>VLOOKUP($L155,怪物模板!$A:$N,MATCH(角色!AI$1,模板表头,0),0)</f>
        <v>11999536</v>
      </c>
      <c r="AJ155" s="28">
        <f>VLOOKUP($L155,怪物模板!$A:$N,MATCH(角色!AJ$1,模板表头,0),0)</f>
        <v>11999537</v>
      </c>
      <c r="AK155" s="28" t="str">
        <f>VLOOKUP($L155,怪物模板!$A:$N,MATCH(角色!AK$1,模板表头,0),0)</f>
        <v/>
      </c>
      <c r="AL155" s="28" t="str">
        <f>IF(VLOOKUP($L155,[1]怪物模板!$A:$N,MATCH([1]角色!AL$1,模板表头,0),0)=0,"",VLOOKUP($L155,[1]怪物模板!$A:$N,MATCH([1]角色!AL$1,模板表头,0),0))</f>
        <v/>
      </c>
      <c r="AM155" s="28" t="str">
        <f>VLOOKUP($L155,怪物模板!$A:$N,MATCH(角色!AM$1,模板表头,0),0)</f>
        <v>rogue</v>
      </c>
      <c r="AN155" s="21">
        <f t="shared" si="38"/>
        <v>1</v>
      </c>
      <c r="AO155" s="21">
        <v>1</v>
      </c>
      <c r="AP155" s="21"/>
      <c r="AQ155" s="21"/>
      <c r="AR155" s="21"/>
      <c r="AS155" s="21"/>
      <c r="AT155" s="21"/>
      <c r="AU155" s="21">
        <v>230011</v>
      </c>
      <c r="AV155" s="21">
        <v>230302</v>
      </c>
      <c r="AW155" s="21">
        <v>230163</v>
      </c>
      <c r="AX155" s="21"/>
      <c r="AY155" s="21"/>
      <c r="AZ155" s="21"/>
      <c r="BA155" s="21"/>
      <c r="BB155" s="22"/>
      <c r="BC155" s="22"/>
      <c r="BD155" s="22"/>
      <c r="BE155" s="22"/>
      <c r="BF155" s="22"/>
      <c r="BG155" s="22"/>
      <c r="BH155" s="22"/>
      <c r="BI155" s="22">
        <f t="shared" si="35"/>
        <v>10000</v>
      </c>
      <c r="BJ155" s="22">
        <f t="shared" si="36"/>
        <v>4000</v>
      </c>
      <c r="BK155" s="22">
        <f t="shared" si="36"/>
        <v>4000</v>
      </c>
      <c r="BL155" s="21"/>
      <c r="BM155" s="21"/>
      <c r="BN155" s="21"/>
      <c r="BO155" s="21"/>
      <c r="BP155" s="21"/>
      <c r="BQ155" s="21"/>
      <c r="BR155" s="21"/>
      <c r="BS155" s="21"/>
      <c r="BT155" s="21"/>
      <c r="BU155" s="23" t="str">
        <f t="shared" si="43"/>
        <v/>
      </c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 t="str">
        <f t="shared" si="29"/>
        <v/>
      </c>
      <c r="CH155" s="21" t="str">
        <f t="shared" si="40"/>
        <v/>
      </c>
      <c r="CI155" s="21" t="str">
        <f t="shared" si="40"/>
        <v/>
      </c>
      <c r="CJ155" s="21" t="str">
        <f t="shared" si="40"/>
        <v/>
      </c>
      <c r="CK155" s="21" t="str">
        <f t="shared" si="40"/>
        <v/>
      </c>
      <c r="CL155" s="21" t="str">
        <f t="shared" si="40"/>
        <v/>
      </c>
      <c r="CM155" s="21" t="str">
        <f t="shared" si="40"/>
        <v/>
      </c>
      <c r="CN155" s="21" t="str">
        <f t="shared" si="40"/>
        <v/>
      </c>
      <c r="CO155" s="21" t="str">
        <f t="shared" si="40"/>
        <v/>
      </c>
    </row>
    <row r="156" spans="1:93" s="5" customFormat="1" ht="16.5" customHeight="1" x14ac:dyDescent="0.3">
      <c r="A156" s="21">
        <v>31040154</v>
      </c>
      <c r="B156" s="21" t="s">
        <v>90</v>
      </c>
      <c r="C156" s="21"/>
      <c r="D156" s="21">
        <f>D152+1</f>
        <v>31</v>
      </c>
      <c r="E156" s="21" t="s">
        <v>109</v>
      </c>
      <c r="F156" s="21">
        <v>31</v>
      </c>
      <c r="G156" s="21" t="s">
        <v>110</v>
      </c>
      <c r="H156" s="21">
        <f>VLOOKUP($L156,怪物模板!$A:$N,MATCH(角色!H$1,模板表头,0),0)</f>
        <v>3</v>
      </c>
      <c r="I156" s="28" t="str">
        <f>VLOOKUP($L156,怪物模板!$A:$N,MATCH(角色!I$1,模板表头,0),0)</f>
        <v>mag</v>
      </c>
      <c r="J156" s="22"/>
      <c r="K156" s="21"/>
      <c r="L156" s="21" t="s">
        <v>275</v>
      </c>
      <c r="M156" s="28" t="str">
        <f>VLOOKUP($L156,怪物模板!$A:$N,MATCH(角色!M$1,模板表头,0),0)</f>
        <v>火焰术士</v>
      </c>
      <c r="N156" s="28" t="str">
        <f>VLOOKUP($L156,怪物模板!$A:$N,MATCH(角色!N$1,模板表头,0),0)</f>
        <v>大招加引导版，加酒利用</v>
      </c>
      <c r="O156" s="21" t="str">
        <f>VLOOKUP($L156,怪物模板!$A:$N,MATCH(角色!O$1,模板表头,0),0)</f>
        <v>female</v>
      </c>
      <c r="P156" s="22">
        <v>3</v>
      </c>
      <c r="Q156" s="21">
        <v>2</v>
      </c>
      <c r="R156" s="21">
        <f>VLOOKUP(P156,辅助表!$A$2:$B$10,2,FALSE)</f>
        <v>2</v>
      </c>
      <c r="S156" s="28" t="str">
        <f>VLOOKUP($L156,怪物模板!$A:$N,MATCH(角色!S$1,模板表头,0),0)</f>
        <v>alliance</v>
      </c>
      <c r="T156" s="21" t="s">
        <v>85</v>
      </c>
      <c r="U156" s="21"/>
      <c r="V156" s="21"/>
      <c r="W156" s="21"/>
      <c r="X156" s="21"/>
      <c r="Y156" s="21"/>
      <c r="Z156" s="21"/>
      <c r="AA156" s="21"/>
      <c r="AB156" s="21">
        <v>4</v>
      </c>
      <c r="AC156" s="21">
        <v>6</v>
      </c>
      <c r="AD156" s="21"/>
      <c r="AE156" s="21">
        <f t="shared" si="33"/>
        <v>10</v>
      </c>
      <c r="AF156" s="21">
        <f t="shared" si="34"/>
        <v>25</v>
      </c>
      <c r="AG156" s="28" t="str">
        <f>VLOOKUP($L156,怪物模板!$A:$N,MATCH(角色!AG$1,模板表头,0),0)</f>
        <v>misc.5skills</v>
      </c>
      <c r="AH156" s="28">
        <f>VLOOKUP($L156,怪物模板!$A:$N,MATCH(角色!AH$1,模板表头,0),0)</f>
        <v>11980401</v>
      </c>
      <c r="AI156" s="28">
        <f>VLOOKUP($L156,怪物模板!$A:$N,MATCH(角色!AI$1,模板表头,0),0)</f>
        <v>11980402</v>
      </c>
      <c r="AJ156" s="28">
        <f>VLOOKUP($L156,怪物模板!$A:$N,MATCH(角色!AJ$1,模板表头,0),0)</f>
        <v>11999535</v>
      </c>
      <c r="AK156" s="28" t="str">
        <f>VLOOKUP($L156,怪物模板!$A:$N,MATCH(角色!AK$1,模板表头,0),0)</f>
        <v/>
      </c>
      <c r="AL156" s="28" t="str">
        <f>IF(VLOOKUP($L156,[1]怪物模板!$A:$N,MATCH([1]角色!AL$1,模板表头,0),0)=0,"",VLOOKUP($L156,[1]怪物模板!$A:$N,MATCH([1]角色!AL$1,模板表头,0),0))</f>
        <v/>
      </c>
      <c r="AM156" s="28" t="str">
        <f>VLOOKUP($L156,怪物模板!$A:$N,MATCH(角色!AM$1,模板表头,0),0)</f>
        <v>flame_npc</v>
      </c>
      <c r="AN156" s="21">
        <f t="shared" si="38"/>
        <v>1</v>
      </c>
      <c r="AO156" s="21">
        <v>1</v>
      </c>
      <c r="AP156" s="21"/>
      <c r="AQ156" s="21"/>
      <c r="AR156" s="21"/>
      <c r="AS156" s="21"/>
      <c r="AT156" s="21"/>
      <c r="AU156" s="21">
        <v>230011</v>
      </c>
      <c r="AV156" s="21">
        <v>230302</v>
      </c>
      <c r="AW156" s="21">
        <v>230163</v>
      </c>
      <c r="AX156" s="21"/>
      <c r="AY156" s="21"/>
      <c r="AZ156" s="21"/>
      <c r="BA156" s="21"/>
      <c r="BB156" s="22"/>
      <c r="BC156" s="22"/>
      <c r="BD156" s="22"/>
      <c r="BE156" s="22"/>
      <c r="BF156" s="22"/>
      <c r="BG156" s="22"/>
      <c r="BH156" s="22"/>
      <c r="BI156" s="22">
        <f t="shared" si="35"/>
        <v>10000</v>
      </c>
      <c r="BJ156" s="22">
        <f t="shared" si="36"/>
        <v>4000</v>
      </c>
      <c r="BK156" s="22">
        <f t="shared" si="36"/>
        <v>4000</v>
      </c>
      <c r="BL156" s="21"/>
      <c r="BM156" s="21"/>
      <c r="BN156" s="21"/>
      <c r="BO156" s="21"/>
      <c r="BP156" s="21"/>
      <c r="BQ156" s="21"/>
      <c r="BR156" s="21"/>
      <c r="BS156" s="21"/>
      <c r="BT156" s="21"/>
      <c r="BU156" s="23" t="str">
        <f t="shared" si="43"/>
        <v/>
      </c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 t="str">
        <f t="shared" si="29"/>
        <v/>
      </c>
      <c r="CH156" s="21" t="str">
        <f t="shared" si="40"/>
        <v/>
      </c>
      <c r="CI156" s="21" t="str">
        <f t="shared" si="40"/>
        <v/>
      </c>
      <c r="CJ156" s="21" t="str">
        <f t="shared" si="40"/>
        <v/>
      </c>
      <c r="CK156" s="21" t="str">
        <f t="shared" si="40"/>
        <v/>
      </c>
      <c r="CL156" s="21" t="str">
        <f t="shared" si="40"/>
        <v/>
      </c>
      <c r="CM156" s="21" t="str">
        <f t="shared" si="40"/>
        <v/>
      </c>
      <c r="CN156" s="21" t="str">
        <f t="shared" si="40"/>
        <v/>
      </c>
      <c r="CO156" s="21" t="str">
        <f t="shared" si="40"/>
        <v/>
      </c>
    </row>
    <row r="157" spans="1:93" s="5" customFormat="1" x14ac:dyDescent="0.3">
      <c r="A157" s="21">
        <v>31040155</v>
      </c>
      <c r="B157" s="21" t="s">
        <v>95</v>
      </c>
      <c r="C157" s="21"/>
      <c r="D157" s="21">
        <f>D148+1</f>
        <v>31</v>
      </c>
      <c r="E157" s="21" t="s">
        <v>109</v>
      </c>
      <c r="F157" s="21">
        <v>31</v>
      </c>
      <c r="G157" s="21" t="s">
        <v>110</v>
      </c>
      <c r="H157" s="21">
        <f>VLOOKUP($L157,怪物模板!$A:$N,MATCH(角色!H$1,模板表头,0),0)</f>
        <v>3</v>
      </c>
      <c r="I157" s="28" t="str">
        <f>VLOOKUP($L157,怪物模板!$A:$N,MATCH(角色!I$1,模板表头,0),0)</f>
        <v>mag</v>
      </c>
      <c r="J157" s="22"/>
      <c r="K157" s="21"/>
      <c r="L157" s="21" t="s">
        <v>285</v>
      </c>
      <c r="M157" s="28" t="str">
        <f>VLOOKUP($L157,怪物模板!$A:$N,MATCH(角色!M$1,模板表头,0),0)</f>
        <v>瘟疫骑士</v>
      </c>
      <c r="N157" s="28" t="str">
        <f>VLOOKUP($L157,怪物模板!$A:$N,MATCH(角色!N$1,模板表头,0),0)</f>
        <v>同英雄技能</v>
      </c>
      <c r="O157" s="21" t="str">
        <f>VLOOKUP($L157,怪物模板!$A:$N,MATCH(角色!O$1,模板表头,0),0)</f>
        <v>female</v>
      </c>
      <c r="P157" s="21">
        <v>7</v>
      </c>
      <c r="Q157" s="21">
        <v>3</v>
      </c>
      <c r="R157" s="21">
        <f>VLOOKUP(P157,辅助表!$A$2:$B$10,2,FALSE)</f>
        <v>4</v>
      </c>
      <c r="S157" s="28" t="str">
        <f>VLOOKUP($L157,怪物模板!$A:$N,MATCH(角色!S$1,模板表头,0),0)</f>
        <v>chaos</v>
      </c>
      <c r="T157" s="21" t="s">
        <v>85</v>
      </c>
      <c r="U157" s="21"/>
      <c r="V157" s="21"/>
      <c r="W157" s="21"/>
      <c r="X157" s="21"/>
      <c r="Y157" s="21"/>
      <c r="Z157" s="21"/>
      <c r="AA157" s="21"/>
      <c r="AB157" s="21">
        <v>4</v>
      </c>
      <c r="AC157" s="21">
        <v>6</v>
      </c>
      <c r="AD157" s="21"/>
      <c r="AE157" s="21">
        <f t="shared" si="33"/>
        <v>10</v>
      </c>
      <c r="AF157" s="21">
        <f t="shared" si="34"/>
        <v>25</v>
      </c>
      <c r="AG157" s="28" t="str">
        <f>VLOOKUP($L157,怪物模板!$A:$N,MATCH(角色!AG$1,模板表头,0),0)</f>
        <v>misc.5skills</v>
      </c>
      <c r="AH157" s="28">
        <f>VLOOKUP($L157,怪物模板!$A:$N,MATCH(角色!AH$1,模板表头,0),0)</f>
        <v>11860101</v>
      </c>
      <c r="AI157" s="28">
        <f>VLOOKUP($L157,怪物模板!$A:$N,MATCH(角色!AI$1,模板表头,0),0)</f>
        <v>11860102</v>
      </c>
      <c r="AJ157" s="28">
        <f>VLOOKUP($L157,怪物模板!$A:$N,MATCH(角色!AJ$1,模板表头,0),0)</f>
        <v>11860103</v>
      </c>
      <c r="AK157" s="28" t="str">
        <f>VLOOKUP($L157,怪物模板!$A:$N,MATCH(角色!AK$1,模板表头,0),0)</f>
        <v/>
      </c>
      <c r="AL157" s="28" t="str">
        <f>IF(VLOOKUP($L157,[1]怪物模板!$A:$N,MATCH([1]角色!AL$1,模板表头,0),0)=0,"",VLOOKUP($L157,[1]怪物模板!$A:$N,MATCH([1]角色!AL$1,模板表头,0),0))</f>
        <v/>
      </c>
      <c r="AM157" s="28" t="str">
        <f>VLOOKUP($L157,怪物模板!$A:$N,MATCH(角色!AM$1,模板表头,0),0)</f>
        <v>sylvanas</v>
      </c>
      <c r="AN157" s="21">
        <f t="shared" si="38"/>
        <v>1</v>
      </c>
      <c r="AO157" s="21">
        <v>1</v>
      </c>
      <c r="AP157" s="21"/>
      <c r="AQ157" s="21"/>
      <c r="AR157" s="21"/>
      <c r="AS157" s="21"/>
      <c r="AT157" s="21"/>
      <c r="AU157" s="21">
        <v>230011</v>
      </c>
      <c r="AV157" s="21">
        <v>230272</v>
      </c>
      <c r="AW157" s="21">
        <v>230153</v>
      </c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2">
        <f t="shared" si="35"/>
        <v>10000</v>
      </c>
      <c r="BJ157" s="22">
        <f t="shared" si="36"/>
        <v>4000</v>
      </c>
      <c r="BK157" s="22">
        <f t="shared" si="36"/>
        <v>4000</v>
      </c>
      <c r="BL157" s="21"/>
      <c r="BM157" s="21"/>
      <c r="BN157" s="21"/>
      <c r="BO157" s="21"/>
      <c r="BP157" s="21"/>
      <c r="BQ157" s="21"/>
      <c r="BR157" s="21"/>
      <c r="BS157" s="21"/>
      <c r="BT157" s="21"/>
      <c r="BU157" s="23" t="str">
        <f t="shared" si="43"/>
        <v/>
      </c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 t="str">
        <f t="shared" si="29"/>
        <v/>
      </c>
      <c r="CH157" s="21" t="str">
        <f t="shared" si="40"/>
        <v/>
      </c>
      <c r="CI157" s="21" t="str">
        <f t="shared" si="40"/>
        <v/>
      </c>
      <c r="CJ157" s="21" t="str">
        <f t="shared" si="40"/>
        <v/>
      </c>
      <c r="CK157" s="21" t="str">
        <f t="shared" si="40"/>
        <v/>
      </c>
      <c r="CL157" s="21" t="str">
        <f t="shared" si="40"/>
        <v/>
      </c>
      <c r="CM157" s="21" t="str">
        <f t="shared" si="40"/>
        <v/>
      </c>
      <c r="CN157" s="21" t="str">
        <f t="shared" si="40"/>
        <v/>
      </c>
      <c r="CO157" s="21" t="str">
        <f t="shared" si="40"/>
        <v/>
      </c>
    </row>
    <row r="158" spans="1:93" ht="16.5" customHeight="1" x14ac:dyDescent="0.3">
      <c r="A158" s="21">
        <v>31040156</v>
      </c>
      <c r="B158" s="21" t="s">
        <v>86</v>
      </c>
      <c r="C158" s="21"/>
      <c r="D158" s="21">
        <f t="shared" si="39"/>
        <v>32</v>
      </c>
      <c r="E158" s="21" t="s">
        <v>109</v>
      </c>
      <c r="F158" s="21">
        <v>32</v>
      </c>
      <c r="G158" s="21" t="s">
        <v>110</v>
      </c>
      <c r="H158" s="21">
        <f>VLOOKUP($L158,怪物模板!$A:$N,MATCH(角色!H$1,模板表头,0),0)</f>
        <v>2</v>
      </c>
      <c r="I158" s="28" t="str">
        <f>VLOOKUP($L158,怪物模板!$A:$N,MATCH(角色!I$1,模板表头,0),0)</f>
        <v>phy</v>
      </c>
      <c r="J158" s="22"/>
      <c r="K158" s="21"/>
      <c r="L158" s="21" t="s">
        <v>86</v>
      </c>
      <c r="M158" s="28" t="str">
        <f>VLOOKUP($L158,怪物模板!$A:$N,MATCH(角色!M$1,模板表头,0),0)</f>
        <v>无对应英雄</v>
      </c>
      <c r="N158" s="28" t="str">
        <f>VLOOKUP($L158,怪物模板!$A:$N,MATCH(角色!N$1,模板表头,0),0)</f>
        <v>新增突袭小招，大招改为引导</v>
      </c>
      <c r="O158" s="21" t="str">
        <f>VLOOKUP($L158,怪物模板!$A:$N,MATCH(角色!O$1,模板表头,0),0)</f>
        <v>male</v>
      </c>
      <c r="P158" s="22">
        <v>3</v>
      </c>
      <c r="Q158" s="21">
        <v>3</v>
      </c>
      <c r="R158" s="21">
        <f>VLOOKUP(P158,辅助表!$A$2:$B$10,2,FALSE)</f>
        <v>2</v>
      </c>
      <c r="S158" s="28" t="str">
        <f>VLOOKUP($L158,怪物模板!$A:$N,MATCH(角色!S$1,模板表头,0),0)</f>
        <v>horde</v>
      </c>
      <c r="T158" s="21" t="s">
        <v>85</v>
      </c>
      <c r="U158" s="21"/>
      <c r="V158" s="21"/>
      <c r="W158" s="21"/>
      <c r="X158" s="21"/>
      <c r="Y158" s="21"/>
      <c r="Z158" s="21"/>
      <c r="AA158" s="21"/>
      <c r="AB158" s="21">
        <v>4</v>
      </c>
      <c r="AC158" s="21">
        <v>6</v>
      </c>
      <c r="AD158" s="21"/>
      <c r="AE158" s="21">
        <f t="shared" si="33"/>
        <v>10</v>
      </c>
      <c r="AF158" s="21">
        <f t="shared" si="34"/>
        <v>25</v>
      </c>
      <c r="AG158" s="28" t="str">
        <f>VLOOKUP($L158,怪物模板!$A:$N,MATCH(角色!AG$1,模板表头,0),0)</f>
        <v>misc.5skills</v>
      </c>
      <c r="AH158" s="28">
        <f>VLOOKUP($L158,怪物模板!$A:$N,MATCH(角色!AH$1,模板表头,0),0)</f>
        <v>11980101</v>
      </c>
      <c r="AI158" s="28">
        <f>VLOOKUP($L158,怪物模板!$A:$N,MATCH(角色!AI$1,模板表头,0),0)</f>
        <v>11999536</v>
      </c>
      <c r="AJ158" s="28">
        <f>VLOOKUP($L158,怪物模板!$A:$N,MATCH(角色!AJ$1,模板表头,0),0)</f>
        <v>11999537</v>
      </c>
      <c r="AK158" s="28" t="str">
        <f>VLOOKUP($L158,怪物模板!$A:$N,MATCH(角色!AK$1,模板表头,0),0)</f>
        <v/>
      </c>
      <c r="AL158" s="28" t="str">
        <f>IF(VLOOKUP($L158,[1]怪物模板!$A:$N,MATCH([1]角色!AL$1,模板表头,0),0)=0,"",VLOOKUP($L158,[1]怪物模板!$A:$N,MATCH([1]角色!AL$1,模板表头,0),0))</f>
        <v/>
      </c>
      <c r="AM158" s="28" t="str">
        <f>VLOOKUP($L158,怪物模板!$A:$N,MATCH(角色!AM$1,模板表头,0),0)</f>
        <v>rogue</v>
      </c>
      <c r="AN158" s="21">
        <f t="shared" si="38"/>
        <v>1</v>
      </c>
      <c r="AO158" s="21">
        <v>1</v>
      </c>
      <c r="AP158" s="21"/>
      <c r="AQ158" s="21"/>
      <c r="AR158" s="21"/>
      <c r="AS158" s="21"/>
      <c r="AT158" s="21"/>
      <c r="AU158" s="21">
        <v>230011</v>
      </c>
      <c r="AV158" s="21">
        <v>230302</v>
      </c>
      <c r="AW158" s="21">
        <v>230163</v>
      </c>
      <c r="AX158" s="21"/>
      <c r="AY158" s="21"/>
      <c r="AZ158" s="21"/>
      <c r="BA158" s="21"/>
      <c r="BB158" s="22"/>
      <c r="BC158" s="22"/>
      <c r="BD158" s="22"/>
      <c r="BE158" s="22"/>
      <c r="BF158" s="22"/>
      <c r="BG158" s="22"/>
      <c r="BH158" s="22"/>
      <c r="BI158" s="22">
        <f t="shared" si="35"/>
        <v>10000</v>
      </c>
      <c r="BJ158" s="22">
        <f t="shared" si="36"/>
        <v>4000</v>
      </c>
      <c r="BK158" s="22">
        <f t="shared" si="36"/>
        <v>4000</v>
      </c>
      <c r="BL158" s="21"/>
      <c r="BM158" s="21"/>
      <c r="BN158" s="21"/>
      <c r="BO158" s="21"/>
      <c r="BP158" s="21"/>
      <c r="BQ158" s="21"/>
      <c r="BR158" s="21"/>
      <c r="BS158" s="21"/>
      <c r="BT158" s="21"/>
      <c r="BU158" s="23" t="str">
        <f t="shared" si="43"/>
        <v/>
      </c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 t="str">
        <f t="shared" si="29"/>
        <v/>
      </c>
      <c r="CH158" s="21" t="str">
        <f t="shared" si="40"/>
        <v/>
      </c>
      <c r="CI158" s="21" t="str">
        <f t="shared" si="40"/>
        <v/>
      </c>
      <c r="CJ158" s="21" t="str">
        <f t="shared" si="40"/>
        <v/>
      </c>
      <c r="CK158" s="21" t="str">
        <f t="shared" si="40"/>
        <v/>
      </c>
      <c r="CL158" s="21" t="str">
        <f t="shared" si="40"/>
        <v/>
      </c>
      <c r="CM158" s="21" t="str">
        <f t="shared" si="40"/>
        <v/>
      </c>
      <c r="CN158" s="21" t="str">
        <f t="shared" si="40"/>
        <v/>
      </c>
      <c r="CO158" s="21" t="str">
        <f t="shared" si="40"/>
        <v/>
      </c>
    </row>
    <row r="159" spans="1:93" ht="16.5" customHeight="1" x14ac:dyDescent="0.3">
      <c r="A159" s="21">
        <v>31040157</v>
      </c>
      <c r="B159" s="21" t="s">
        <v>86</v>
      </c>
      <c r="C159" s="21"/>
      <c r="D159" s="21">
        <f t="shared" si="39"/>
        <v>32</v>
      </c>
      <c r="E159" s="21" t="s">
        <v>109</v>
      </c>
      <c r="F159" s="21">
        <v>32</v>
      </c>
      <c r="G159" s="21" t="s">
        <v>110</v>
      </c>
      <c r="H159" s="21">
        <f>VLOOKUP($L159,怪物模板!$A:$N,MATCH(角色!H$1,模板表头,0),0)</f>
        <v>2</v>
      </c>
      <c r="I159" s="28" t="str">
        <f>VLOOKUP($L159,怪物模板!$A:$N,MATCH(角色!I$1,模板表头,0),0)</f>
        <v>phy</v>
      </c>
      <c r="J159" s="22"/>
      <c r="K159" s="21"/>
      <c r="L159" s="21" t="s">
        <v>86</v>
      </c>
      <c r="M159" s="28" t="str">
        <f>VLOOKUP($L159,怪物模板!$A:$N,MATCH(角色!M$1,模板表头,0),0)</f>
        <v>无对应英雄</v>
      </c>
      <c r="N159" s="28" t="str">
        <f>VLOOKUP($L159,怪物模板!$A:$N,MATCH(角色!N$1,模板表头,0),0)</f>
        <v>新增突袭小招，大招改为引导</v>
      </c>
      <c r="O159" s="21" t="str">
        <f>VLOOKUP($L159,怪物模板!$A:$N,MATCH(角色!O$1,模板表头,0),0)</f>
        <v>male</v>
      </c>
      <c r="P159" s="22">
        <v>3</v>
      </c>
      <c r="Q159" s="21">
        <v>2</v>
      </c>
      <c r="R159" s="21">
        <f>VLOOKUP(P159,辅助表!$A$2:$B$10,2,FALSE)</f>
        <v>2</v>
      </c>
      <c r="S159" s="28" t="str">
        <f>VLOOKUP($L159,怪物模板!$A:$N,MATCH(角色!S$1,模板表头,0),0)</f>
        <v>horde</v>
      </c>
      <c r="T159" s="21" t="s">
        <v>88</v>
      </c>
      <c r="U159" s="21"/>
      <c r="V159" s="21"/>
      <c r="W159" s="21"/>
      <c r="X159" s="21"/>
      <c r="Y159" s="21"/>
      <c r="Z159" s="21"/>
      <c r="AA159" s="21"/>
      <c r="AB159" s="21">
        <v>4</v>
      </c>
      <c r="AC159" s="21">
        <v>6</v>
      </c>
      <c r="AD159" s="21"/>
      <c r="AE159" s="21">
        <f t="shared" si="33"/>
        <v>10</v>
      </c>
      <c r="AF159" s="21">
        <f t="shared" si="34"/>
        <v>25</v>
      </c>
      <c r="AG159" s="28" t="str">
        <f>VLOOKUP($L159,怪物模板!$A:$N,MATCH(角色!AG$1,模板表头,0),0)</f>
        <v>misc.5skills</v>
      </c>
      <c r="AH159" s="28">
        <f>VLOOKUP($L159,怪物模板!$A:$N,MATCH(角色!AH$1,模板表头,0),0)</f>
        <v>11980101</v>
      </c>
      <c r="AI159" s="28">
        <f>VLOOKUP($L159,怪物模板!$A:$N,MATCH(角色!AI$1,模板表头,0),0)</f>
        <v>11999536</v>
      </c>
      <c r="AJ159" s="28">
        <f>VLOOKUP($L159,怪物模板!$A:$N,MATCH(角色!AJ$1,模板表头,0),0)</f>
        <v>11999537</v>
      </c>
      <c r="AK159" s="28" t="str">
        <f>VLOOKUP($L159,怪物模板!$A:$N,MATCH(角色!AK$1,模板表头,0),0)</f>
        <v/>
      </c>
      <c r="AL159" s="28" t="str">
        <f>IF(VLOOKUP($L159,[1]怪物模板!$A:$N,MATCH([1]角色!AL$1,模板表头,0),0)=0,"",VLOOKUP($L159,[1]怪物模板!$A:$N,MATCH([1]角色!AL$1,模板表头,0),0))</f>
        <v/>
      </c>
      <c r="AM159" s="28" t="str">
        <f>VLOOKUP($L159,怪物模板!$A:$N,MATCH(角色!AM$1,模板表头,0),0)</f>
        <v>rogue</v>
      </c>
      <c r="AN159" s="21">
        <f t="shared" si="38"/>
        <v>1</v>
      </c>
      <c r="AO159" s="21">
        <v>1</v>
      </c>
      <c r="AP159" s="21"/>
      <c r="AQ159" s="21"/>
      <c r="AR159" s="21"/>
      <c r="AS159" s="21"/>
      <c r="AT159" s="21"/>
      <c r="AU159" s="21">
        <v>230011</v>
      </c>
      <c r="AV159" s="21">
        <v>230302</v>
      </c>
      <c r="AW159" s="21">
        <v>230163</v>
      </c>
      <c r="AX159" s="21"/>
      <c r="AY159" s="21"/>
      <c r="AZ159" s="21"/>
      <c r="BA159" s="21"/>
      <c r="BB159" s="22"/>
      <c r="BC159" s="22"/>
      <c r="BD159" s="22"/>
      <c r="BE159" s="22"/>
      <c r="BF159" s="22"/>
      <c r="BG159" s="22"/>
      <c r="BH159" s="22"/>
      <c r="BI159" s="22">
        <f t="shared" si="35"/>
        <v>10000</v>
      </c>
      <c r="BJ159" s="22">
        <f t="shared" si="36"/>
        <v>4000</v>
      </c>
      <c r="BK159" s="22">
        <f t="shared" si="36"/>
        <v>4000</v>
      </c>
      <c r="BL159" s="21"/>
      <c r="BM159" s="21"/>
      <c r="BN159" s="21"/>
      <c r="BO159" s="21"/>
      <c r="BP159" s="21"/>
      <c r="BQ159" s="21"/>
      <c r="BR159" s="21"/>
      <c r="BS159" s="21"/>
      <c r="BT159" s="21"/>
      <c r="BU159" s="23" t="str">
        <f t="shared" si="43"/>
        <v/>
      </c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 t="str">
        <f t="shared" si="29"/>
        <v/>
      </c>
      <c r="CH159" s="21" t="str">
        <f t="shared" si="40"/>
        <v/>
      </c>
      <c r="CI159" s="21" t="str">
        <f t="shared" si="40"/>
        <v/>
      </c>
      <c r="CJ159" s="21" t="str">
        <f t="shared" si="40"/>
        <v/>
      </c>
      <c r="CK159" s="21" t="str">
        <f t="shared" si="40"/>
        <v/>
      </c>
      <c r="CL159" s="21" t="str">
        <f t="shared" si="40"/>
        <v/>
      </c>
      <c r="CM159" s="21" t="str">
        <f t="shared" si="40"/>
        <v/>
      </c>
      <c r="CN159" s="21" t="str">
        <f t="shared" si="40"/>
        <v/>
      </c>
      <c r="CO159" s="21" t="str">
        <f t="shared" si="40"/>
        <v/>
      </c>
    </row>
    <row r="160" spans="1:93" ht="16.5" customHeight="1" x14ac:dyDescent="0.3">
      <c r="A160" s="21">
        <v>31040158</v>
      </c>
      <c r="B160" s="21" t="s">
        <v>90</v>
      </c>
      <c r="C160" s="21"/>
      <c r="D160" s="21">
        <f t="shared" si="39"/>
        <v>32</v>
      </c>
      <c r="E160" s="21" t="s">
        <v>109</v>
      </c>
      <c r="F160" s="21">
        <v>32</v>
      </c>
      <c r="G160" s="21" t="s">
        <v>110</v>
      </c>
      <c r="H160" s="21">
        <f>VLOOKUP($L160,怪物模板!$A:$N,MATCH(角色!H$1,模板表头,0),0)</f>
        <v>3</v>
      </c>
      <c r="I160" s="28" t="str">
        <f>VLOOKUP($L160,怪物模板!$A:$N,MATCH(角色!I$1,模板表头,0),0)</f>
        <v>mag</v>
      </c>
      <c r="J160" s="22"/>
      <c r="K160" s="21"/>
      <c r="L160" s="21" t="s">
        <v>275</v>
      </c>
      <c r="M160" s="28" t="str">
        <f>VLOOKUP($L160,怪物模板!$A:$N,MATCH(角色!M$1,模板表头,0),0)</f>
        <v>火焰术士</v>
      </c>
      <c r="N160" s="28" t="str">
        <f>VLOOKUP($L160,怪物模板!$A:$N,MATCH(角色!N$1,模板表头,0),0)</f>
        <v>大招加引导版，加酒利用</v>
      </c>
      <c r="O160" s="21" t="str">
        <f>VLOOKUP($L160,怪物模板!$A:$N,MATCH(角色!O$1,模板表头,0),0)</f>
        <v>female</v>
      </c>
      <c r="P160" s="22">
        <v>3</v>
      </c>
      <c r="Q160" s="21">
        <v>2</v>
      </c>
      <c r="R160" s="21">
        <f>VLOOKUP(P160,辅助表!$A$2:$B$10,2,FALSE)</f>
        <v>2</v>
      </c>
      <c r="S160" s="28" t="str">
        <f>VLOOKUP($L160,怪物模板!$A:$N,MATCH(角色!S$1,模板表头,0),0)</f>
        <v>alliance</v>
      </c>
      <c r="T160" s="21" t="s">
        <v>85</v>
      </c>
      <c r="U160" s="21"/>
      <c r="V160" s="21"/>
      <c r="W160" s="21"/>
      <c r="X160" s="21"/>
      <c r="Y160" s="21"/>
      <c r="Z160" s="21"/>
      <c r="AA160" s="21"/>
      <c r="AB160" s="21">
        <v>4</v>
      </c>
      <c r="AC160" s="21">
        <v>6</v>
      </c>
      <c r="AD160" s="21"/>
      <c r="AE160" s="21">
        <f t="shared" si="33"/>
        <v>10</v>
      </c>
      <c r="AF160" s="21">
        <f t="shared" si="34"/>
        <v>25</v>
      </c>
      <c r="AG160" s="28" t="str">
        <f>VLOOKUP($L160,怪物模板!$A:$N,MATCH(角色!AG$1,模板表头,0),0)</f>
        <v>misc.5skills</v>
      </c>
      <c r="AH160" s="28">
        <f>VLOOKUP($L160,怪物模板!$A:$N,MATCH(角色!AH$1,模板表头,0),0)</f>
        <v>11980401</v>
      </c>
      <c r="AI160" s="28">
        <f>VLOOKUP($L160,怪物模板!$A:$N,MATCH(角色!AI$1,模板表头,0),0)</f>
        <v>11980402</v>
      </c>
      <c r="AJ160" s="28">
        <f>VLOOKUP($L160,怪物模板!$A:$N,MATCH(角色!AJ$1,模板表头,0),0)</f>
        <v>11999535</v>
      </c>
      <c r="AK160" s="28" t="str">
        <f>VLOOKUP($L160,怪物模板!$A:$N,MATCH(角色!AK$1,模板表头,0),0)</f>
        <v/>
      </c>
      <c r="AL160" s="28" t="str">
        <f>IF(VLOOKUP($L160,[1]怪物模板!$A:$N,MATCH([1]角色!AL$1,模板表头,0),0)=0,"",VLOOKUP($L160,[1]怪物模板!$A:$N,MATCH([1]角色!AL$1,模板表头,0),0))</f>
        <v/>
      </c>
      <c r="AM160" s="28" t="str">
        <f>VLOOKUP($L160,怪物模板!$A:$N,MATCH(角色!AM$1,模板表头,0),0)</f>
        <v>flame_npc</v>
      </c>
      <c r="AN160" s="21">
        <f t="shared" si="38"/>
        <v>1</v>
      </c>
      <c r="AO160" s="21">
        <v>1</v>
      </c>
      <c r="AP160" s="21"/>
      <c r="AQ160" s="21"/>
      <c r="AR160" s="21"/>
      <c r="AS160" s="21"/>
      <c r="AT160" s="21"/>
      <c r="AU160" s="21">
        <v>230011</v>
      </c>
      <c r="AV160" s="21">
        <v>230302</v>
      </c>
      <c r="AW160" s="21">
        <v>230163</v>
      </c>
      <c r="AX160" s="21"/>
      <c r="AY160" s="21"/>
      <c r="AZ160" s="21"/>
      <c r="BA160" s="21"/>
      <c r="BB160" s="22"/>
      <c r="BC160" s="22"/>
      <c r="BD160" s="22"/>
      <c r="BE160" s="22"/>
      <c r="BF160" s="22"/>
      <c r="BG160" s="22"/>
      <c r="BH160" s="22"/>
      <c r="BI160" s="22">
        <f t="shared" si="35"/>
        <v>10000</v>
      </c>
      <c r="BJ160" s="22">
        <f t="shared" si="36"/>
        <v>4000</v>
      </c>
      <c r="BK160" s="22">
        <f t="shared" si="36"/>
        <v>4000</v>
      </c>
      <c r="BL160" s="21"/>
      <c r="BM160" s="21"/>
      <c r="BN160" s="21"/>
      <c r="BO160" s="21"/>
      <c r="BP160" s="21"/>
      <c r="BQ160" s="21"/>
      <c r="BR160" s="21"/>
      <c r="BS160" s="21"/>
      <c r="BT160" s="21"/>
      <c r="BU160" s="23" t="str">
        <f t="shared" si="43"/>
        <v/>
      </c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 t="str">
        <f t="shared" si="29"/>
        <v/>
      </c>
      <c r="CH160" s="21" t="str">
        <f t="shared" si="40"/>
        <v/>
      </c>
      <c r="CI160" s="21" t="str">
        <f t="shared" si="40"/>
        <v/>
      </c>
      <c r="CJ160" s="21" t="str">
        <f t="shared" si="40"/>
        <v/>
      </c>
      <c r="CK160" s="21" t="str">
        <f t="shared" si="40"/>
        <v/>
      </c>
      <c r="CL160" s="21" t="str">
        <f t="shared" si="40"/>
        <v/>
      </c>
      <c r="CM160" s="21" t="str">
        <f t="shared" si="40"/>
        <v/>
      </c>
      <c r="CN160" s="21" t="str">
        <f t="shared" si="40"/>
        <v/>
      </c>
      <c r="CO160" s="21" t="str">
        <f t="shared" si="40"/>
        <v/>
      </c>
    </row>
    <row r="161" spans="1:93" ht="16.5" customHeight="1" x14ac:dyDescent="0.3">
      <c r="A161" s="21">
        <v>31040159</v>
      </c>
      <c r="B161" s="21" t="s">
        <v>94</v>
      </c>
      <c r="C161" s="21"/>
      <c r="D161" s="21">
        <f t="shared" si="39"/>
        <v>32</v>
      </c>
      <c r="E161" s="21" t="s">
        <v>109</v>
      </c>
      <c r="F161" s="21">
        <v>32</v>
      </c>
      <c r="G161" s="21" t="s">
        <v>110</v>
      </c>
      <c r="H161" s="21">
        <f>VLOOKUP($L161,怪物模板!$A:$N,MATCH(角色!H$1,模板表头,0),0)</f>
        <v>4</v>
      </c>
      <c r="I161" s="28" t="str">
        <f>VLOOKUP($L161,怪物模板!$A:$N,MATCH(角色!I$1,模板表头,0),0)</f>
        <v>mag</v>
      </c>
      <c r="J161" s="22"/>
      <c r="K161" s="21"/>
      <c r="L161" s="21" t="s">
        <v>251</v>
      </c>
      <c r="M161" s="28" t="str">
        <f>VLOOKUP($L161,怪物模板!$A:$N,MATCH(角色!M$1,模板表头,0),0)</f>
        <v>先知圣者</v>
      </c>
      <c r="N161" s="28" t="str">
        <f>VLOOKUP($L161,怪物模板!$A:$N,MATCH(角色!N$1,模板表头,0),0)</f>
        <v>同英雄版</v>
      </c>
      <c r="O161" s="21" t="str">
        <f>VLOOKUP($L161,怪物模板!$A:$N,MATCH(角色!O$1,模板表头,0),0)</f>
        <v>male</v>
      </c>
      <c r="P161" s="22">
        <v>6</v>
      </c>
      <c r="Q161" s="21">
        <v>3</v>
      </c>
      <c r="R161" s="21">
        <f>VLOOKUP(P161,辅助表!$A$2:$B$10,2,FALSE)</f>
        <v>4</v>
      </c>
      <c r="S161" s="28" t="str">
        <f>VLOOKUP($L161,怪物模板!$A:$N,MATCH(角色!S$1,模板表头,0),0)</f>
        <v>alliance</v>
      </c>
      <c r="T161" s="21" t="s">
        <v>85</v>
      </c>
      <c r="U161" s="21"/>
      <c r="V161" s="21"/>
      <c r="W161" s="21"/>
      <c r="X161" s="21"/>
      <c r="Y161" s="21"/>
      <c r="Z161" s="21"/>
      <c r="AA161" s="21"/>
      <c r="AB161" s="21">
        <v>4</v>
      </c>
      <c r="AC161" s="21">
        <v>6</v>
      </c>
      <c r="AD161" s="21"/>
      <c r="AE161" s="21">
        <f t="shared" si="33"/>
        <v>10</v>
      </c>
      <c r="AF161" s="21">
        <f t="shared" si="34"/>
        <v>25</v>
      </c>
      <c r="AG161" s="28" t="str">
        <f>VLOOKUP($L161,怪物模板!$A:$N,MATCH(角色!AG$1,模板表头,0),0)</f>
        <v>misc.5skills_friendly_ratio</v>
      </c>
      <c r="AH161" s="28">
        <f>VLOOKUP($L161,怪物模板!$A:$N,MATCH(角色!AH$1,模板表头,0),0)</f>
        <v>11670201</v>
      </c>
      <c r="AI161" s="28">
        <f>VLOOKUP($L161,怪物模板!$A:$N,MATCH(角色!AI$1,模板表头,0),0)</f>
        <v>11670202</v>
      </c>
      <c r="AJ161" s="28">
        <f>VLOOKUP($L161,怪物模板!$A:$N,MATCH(角色!AJ$1,模板表头,0),0)</f>
        <v>11670203</v>
      </c>
      <c r="AK161" s="28" t="str">
        <f>VLOOKUP($L161,怪物模板!$A:$N,MATCH(角色!AK$1,模板表头,0),0)</f>
        <v/>
      </c>
      <c r="AL161" s="28" t="str">
        <f>IF(VLOOKUP($L161,[1]怪物模板!$A:$N,MATCH([1]角色!AL$1,模板表头,0),0)=0,"",VLOOKUP($L161,[1]怪物模板!$A:$N,MATCH([1]角色!AL$1,模板表头,0),0))</f>
        <v/>
      </c>
      <c r="AM161" s="28" t="str">
        <f>VLOOKUP($L161,怪物模板!$A:$N,MATCH(角色!AM$1,模板表头,0),0)</f>
        <v>velen_boss</v>
      </c>
      <c r="AN161" s="21">
        <f t="shared" si="38"/>
        <v>1</v>
      </c>
      <c r="AO161" s="21">
        <v>1</v>
      </c>
      <c r="AP161" s="21"/>
      <c r="AQ161" s="21"/>
      <c r="AR161" s="21"/>
      <c r="AS161" s="21"/>
      <c r="AT161" s="21"/>
      <c r="AU161" s="21">
        <v>230031</v>
      </c>
      <c r="AV161" s="21">
        <v>230242</v>
      </c>
      <c r="AW161" s="21">
        <v>230203</v>
      </c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2">
        <f t="shared" si="35"/>
        <v>10000</v>
      </c>
      <c r="BJ161" s="22">
        <f t="shared" si="36"/>
        <v>4000</v>
      </c>
      <c r="BK161" s="22">
        <f t="shared" si="36"/>
        <v>4000</v>
      </c>
      <c r="BL161" s="21"/>
      <c r="BM161" s="21"/>
      <c r="BN161" s="21"/>
      <c r="BO161" s="21"/>
      <c r="BP161" s="21"/>
      <c r="BQ161" s="21"/>
      <c r="BR161" s="21"/>
      <c r="BS161" s="21"/>
      <c r="BT161" s="21"/>
      <c r="BU161" s="23" t="str">
        <f t="shared" si="43"/>
        <v/>
      </c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 t="str">
        <f t="shared" si="29"/>
        <v/>
      </c>
      <c r="CH161" s="21" t="str">
        <f t="shared" si="40"/>
        <v/>
      </c>
      <c r="CI161" s="21" t="str">
        <f t="shared" si="40"/>
        <v/>
      </c>
      <c r="CJ161" s="21" t="str">
        <f t="shared" si="40"/>
        <v/>
      </c>
      <c r="CK161" s="21" t="str">
        <f t="shared" si="40"/>
        <v/>
      </c>
      <c r="CL161" s="21" t="str">
        <f t="shared" si="40"/>
        <v/>
      </c>
      <c r="CM161" s="21" t="str">
        <f t="shared" si="40"/>
        <v/>
      </c>
      <c r="CN161" s="21" t="str">
        <f t="shared" si="40"/>
        <v/>
      </c>
      <c r="CO161" s="21" t="str">
        <f t="shared" si="40"/>
        <v/>
      </c>
    </row>
    <row r="162" spans="1:93" ht="16.5" customHeight="1" x14ac:dyDescent="0.3">
      <c r="A162" s="21">
        <v>31040160</v>
      </c>
      <c r="B162" s="21" t="s">
        <v>99</v>
      </c>
      <c r="C162" s="21"/>
      <c r="D162" s="21">
        <f t="shared" si="39"/>
        <v>32</v>
      </c>
      <c r="E162" s="21" t="s">
        <v>109</v>
      </c>
      <c r="F162" s="21">
        <v>32</v>
      </c>
      <c r="G162" s="21" t="s">
        <v>110</v>
      </c>
      <c r="H162" s="21">
        <f>VLOOKUP($L162,怪物模板!$A:$N,MATCH(角色!H$1,模板表头,0),0)</f>
        <v>3</v>
      </c>
      <c r="I162" s="28" t="str">
        <f>VLOOKUP($L162,怪物模板!$A:$N,MATCH(角色!I$1,模板表头,0),0)</f>
        <v>mag</v>
      </c>
      <c r="J162" s="22"/>
      <c r="K162" s="21"/>
      <c r="L162" s="21" t="s">
        <v>286</v>
      </c>
      <c r="M162" s="28" t="str">
        <f>VLOOKUP($L162,怪物模板!$A:$N,MATCH(角色!M$1,模板表头,0),0)</f>
        <v>无对应英雄</v>
      </c>
      <c r="N162" s="28" t="str">
        <f>VLOOKUP($L162,怪物模板!$A:$N,MATCH(角色!N$1,模板表头,0),0)</f>
        <v>统一BOSS模板</v>
      </c>
      <c r="O162" s="21" t="str">
        <f>VLOOKUP($L162,怪物模板!$A:$N,MATCH(角色!O$1,模板表头,0),0)</f>
        <v>male</v>
      </c>
      <c r="P162" s="21">
        <v>6</v>
      </c>
      <c r="Q162" s="21">
        <v>3</v>
      </c>
      <c r="R162" s="21">
        <f>VLOOKUP(P162,辅助表!$A$2:$B$10,2,FALSE)</f>
        <v>4</v>
      </c>
      <c r="S162" s="28" t="str">
        <f>VLOOKUP($L162,怪物模板!$A:$N,MATCH(角色!S$1,模板表头,0),0)</f>
        <v>chaos</v>
      </c>
      <c r="T162" s="21" t="s">
        <v>85</v>
      </c>
      <c r="U162" s="21"/>
      <c r="V162" s="21"/>
      <c r="W162" s="21"/>
      <c r="X162" s="21"/>
      <c r="Y162" s="21"/>
      <c r="Z162" s="21"/>
      <c r="AA162" s="21"/>
      <c r="AB162" s="21">
        <v>4</v>
      </c>
      <c r="AC162" s="21">
        <v>6</v>
      </c>
      <c r="AD162" s="21"/>
      <c r="AE162" s="21">
        <f t="shared" si="33"/>
        <v>10</v>
      </c>
      <c r="AF162" s="21">
        <f t="shared" si="34"/>
        <v>25</v>
      </c>
      <c r="AG162" s="28" t="str">
        <f>VLOOKUP($L162,怪物模板!$A:$N,MATCH(角色!AG$1,模板表头,0),0)</f>
        <v>range.kelthuzad</v>
      </c>
      <c r="AH162" s="28">
        <f>VLOOKUP($L162,怪物模板!$A:$N,MATCH(角色!AH$1,模板表头,0),0)</f>
        <v>11660201</v>
      </c>
      <c r="AI162" s="28">
        <f>VLOOKUP($L162,怪物模板!$A:$N,MATCH(角色!AI$1,模板表头,0),0)</f>
        <v>11660202</v>
      </c>
      <c r="AJ162" s="28">
        <f>VLOOKUP($L162,怪物模板!$A:$N,MATCH(角色!AJ$1,模板表头,0),0)</f>
        <v>11999506</v>
      </c>
      <c r="AK162" s="28">
        <f>VLOOKUP($L162,怪物模板!$A:$N,MATCH(角色!AK$1,模板表头,0),0)</f>
        <v>11999504</v>
      </c>
      <c r="AL162" s="28" t="str">
        <f>IF(VLOOKUP($L162,[1]怪物模板!$A:$N,MATCH([1]角色!AL$1,模板表头,0),0)=0,"",VLOOKUP($L162,[1]怪物模板!$A:$N,MATCH([1]角色!AL$1,模板表头,0),0))</f>
        <v/>
      </c>
      <c r="AM162" s="28" t="str">
        <f>VLOOKUP($L162,怪物模板!$A:$N,MATCH(角色!AM$1,模板表头,0),0)</f>
        <v>kelthuzad</v>
      </c>
      <c r="AN162" s="21">
        <f t="shared" si="38"/>
        <v>1</v>
      </c>
      <c r="AO162" s="21">
        <v>1</v>
      </c>
      <c r="AP162" s="21"/>
      <c r="AQ162" s="21"/>
      <c r="AR162" s="21"/>
      <c r="AS162" s="21"/>
      <c r="AT162" s="21"/>
      <c r="AU162" s="21">
        <v>230011</v>
      </c>
      <c r="AV162" s="21">
        <v>230292</v>
      </c>
      <c r="AW162" s="21">
        <v>230113</v>
      </c>
      <c r="AX162" s="21"/>
      <c r="AY162" s="21"/>
      <c r="AZ162" s="21"/>
      <c r="BA162" s="21"/>
      <c r="BB162" s="22"/>
      <c r="BC162" s="22"/>
      <c r="BD162" s="22"/>
      <c r="BE162" s="22"/>
      <c r="BF162" s="22"/>
      <c r="BG162" s="22"/>
      <c r="BH162" s="22"/>
      <c r="BI162" s="22">
        <f t="shared" si="35"/>
        <v>10000</v>
      </c>
      <c r="BJ162" s="22">
        <f t="shared" si="36"/>
        <v>4000</v>
      </c>
      <c r="BK162" s="22">
        <f t="shared" si="36"/>
        <v>4000</v>
      </c>
      <c r="BL162" s="21"/>
      <c r="BM162" s="21"/>
      <c r="BN162" s="21"/>
      <c r="BO162" s="21"/>
      <c r="BP162" s="21"/>
      <c r="BQ162" s="21"/>
      <c r="BR162" s="21"/>
      <c r="BS162" s="21"/>
      <c r="BT162" s="21"/>
      <c r="BU162" s="23" t="str">
        <f t="shared" si="43"/>
        <v/>
      </c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 t="str">
        <f t="shared" si="29"/>
        <v/>
      </c>
      <c r="CH162" s="21" t="str">
        <f t="shared" si="40"/>
        <v/>
      </c>
      <c r="CI162" s="21" t="str">
        <f t="shared" si="40"/>
        <v/>
      </c>
      <c r="CJ162" s="21" t="str">
        <f t="shared" si="40"/>
        <v/>
      </c>
      <c r="CK162" s="21" t="str">
        <f t="shared" si="40"/>
        <v/>
      </c>
      <c r="CL162" s="21" t="str">
        <f t="shared" si="40"/>
        <v/>
      </c>
      <c r="CM162" s="21" t="str">
        <f t="shared" si="40"/>
        <v/>
      </c>
      <c r="CN162" s="21" t="str">
        <f t="shared" si="40"/>
        <v/>
      </c>
      <c r="CO162" s="21" t="str">
        <f t="shared" si="40"/>
        <v/>
      </c>
    </row>
    <row r="163" spans="1:93" s="5" customFormat="1" ht="16.5" customHeight="1" x14ac:dyDescent="0.3">
      <c r="A163" s="21">
        <v>31040161</v>
      </c>
      <c r="B163" s="21" t="s">
        <v>252</v>
      </c>
      <c r="C163" s="21"/>
      <c r="D163" s="21">
        <f t="shared" si="39"/>
        <v>33</v>
      </c>
      <c r="E163" s="21" t="s">
        <v>109</v>
      </c>
      <c r="F163" s="21">
        <v>33</v>
      </c>
      <c r="G163" s="21" t="s">
        <v>111</v>
      </c>
      <c r="H163" s="21">
        <f>VLOOKUP($L163,怪物模板!$A:$N,MATCH(角色!H$1,模板表头,0),0)</f>
        <v>4</v>
      </c>
      <c r="I163" s="28" t="str">
        <f>VLOOKUP($L163,怪物模板!$A:$N,MATCH(角色!I$1,模板表头,0),0)</f>
        <v>mag</v>
      </c>
      <c r="J163" s="22"/>
      <c r="K163" s="21"/>
      <c r="L163" s="21" t="s">
        <v>284</v>
      </c>
      <c r="M163" s="28" t="str">
        <f>VLOOKUP($L163,怪物模板!$A:$N,MATCH(角色!M$1,模板表头,0),0)</f>
        <v>饥荒骑士</v>
      </c>
      <c r="N163" s="28" t="str">
        <f>VLOOKUP($L163,怪物模板!$A:$N,MATCH(角色!N$1,模板表头,0),0)</f>
        <v>统一BOSS模板</v>
      </c>
      <c r="O163" s="21" t="str">
        <f>VLOOKUP($L163,怪物模板!$A:$N,MATCH(角色!O$1,模板表头,0),0)</f>
        <v>male</v>
      </c>
      <c r="P163" s="22">
        <v>5</v>
      </c>
      <c r="Q163" s="21">
        <v>3</v>
      </c>
      <c r="R163" s="21">
        <v>3</v>
      </c>
      <c r="S163" s="28" t="str">
        <f>VLOOKUP($L163,怪物模板!$A:$N,MATCH(角色!S$1,模板表头,0),0)</f>
        <v>chaos</v>
      </c>
      <c r="T163" s="21" t="s">
        <v>85</v>
      </c>
      <c r="U163" s="21"/>
      <c r="V163" s="21"/>
      <c r="W163" s="21"/>
      <c r="X163" s="21"/>
      <c r="Y163" s="21"/>
      <c r="Z163" s="21"/>
      <c r="AA163" s="21"/>
      <c r="AB163" s="21">
        <v>4</v>
      </c>
      <c r="AC163" s="21">
        <v>6</v>
      </c>
      <c r="AD163" s="21"/>
      <c r="AE163" s="21">
        <f t="shared" si="33"/>
        <v>40</v>
      </c>
      <c r="AF163" s="21">
        <f t="shared" si="34"/>
        <v>100</v>
      </c>
      <c r="AG163" s="28" t="str">
        <f>VLOOKUP($L163,怪物模板!$A:$N,MATCH(角色!AG$1,模板表头,0),0)</f>
        <v>healer.death_knight</v>
      </c>
      <c r="AH163" s="28">
        <f>VLOOKUP($L163,怪物模板!$A:$N,MATCH(角色!AH$1,模板表头,0),0)</f>
        <v>11661301</v>
      </c>
      <c r="AI163" s="28">
        <f>VLOOKUP($L163,怪物模板!$A:$N,MATCH(角色!AI$1,模板表头,0),0)</f>
        <v>11661302</v>
      </c>
      <c r="AJ163" s="28">
        <f>VLOOKUP($L163,怪物模板!$A:$N,MATCH(角色!AJ$1,模板表头,0),0)</f>
        <v>11661303</v>
      </c>
      <c r="AK163" s="28">
        <f>VLOOKUP($L163,怪物模板!$A:$N,MATCH(角色!AK$1,模板表头,0),0)</f>
        <v>11661304</v>
      </c>
      <c r="AL163" s="28" t="str">
        <f>IF(VLOOKUP($L163,[1]怪物模板!$A:$N,MATCH([1]角色!AL$1,模板表头,0),0)=0,"",VLOOKUP($L163,[1]怪物模板!$A:$N,MATCH([1]角色!AL$1,模板表头,0),0))</f>
        <v/>
      </c>
      <c r="AM163" s="28" t="str">
        <f>VLOOKUP($L163,怪物模板!$A:$N,MATCH(角色!AM$1,模板表头,0),0)</f>
        <v>death_knight_hero</v>
      </c>
      <c r="AN163" s="21">
        <v>1.2</v>
      </c>
      <c r="AO163" s="21">
        <v>1</v>
      </c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2"/>
      <c r="BC163" s="22"/>
      <c r="BD163" s="22"/>
      <c r="BE163" s="22"/>
      <c r="BF163" s="22"/>
      <c r="BG163" s="22"/>
      <c r="BH163" s="22"/>
      <c r="BI163" s="22">
        <f t="shared" si="35"/>
        <v>10000</v>
      </c>
      <c r="BJ163" s="22">
        <f t="shared" si="36"/>
        <v>4000</v>
      </c>
      <c r="BK163" s="22">
        <f t="shared" si="36"/>
        <v>4000</v>
      </c>
      <c r="BL163" s="21"/>
      <c r="BM163" s="21"/>
      <c r="BN163" s="21"/>
      <c r="BO163" s="21"/>
      <c r="BP163" s="21"/>
      <c r="BQ163" s="21"/>
      <c r="BR163" s="21"/>
      <c r="BS163" s="21"/>
      <c r="BT163" s="21"/>
      <c r="BU163" s="23" t="s">
        <v>200</v>
      </c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 t="s">
        <v>200</v>
      </c>
      <c r="CH163" s="21" t="s">
        <v>200</v>
      </c>
      <c r="CI163" s="21" t="s">
        <v>200</v>
      </c>
      <c r="CJ163" s="21" t="s">
        <v>200</v>
      </c>
      <c r="CK163" s="21" t="s">
        <v>200</v>
      </c>
      <c r="CL163" s="21" t="s">
        <v>200</v>
      </c>
      <c r="CM163" s="21" t="s">
        <v>200</v>
      </c>
      <c r="CN163" s="21" t="s">
        <v>200</v>
      </c>
      <c r="CO163" s="21" t="s">
        <v>200</v>
      </c>
    </row>
    <row r="164" spans="1:93" s="5" customFormat="1" ht="16.5" customHeight="1" x14ac:dyDescent="0.3">
      <c r="A164" s="21">
        <v>31040162</v>
      </c>
      <c r="B164" s="21" t="s">
        <v>92</v>
      </c>
      <c r="C164" s="21"/>
      <c r="D164" s="21">
        <f t="shared" si="39"/>
        <v>33</v>
      </c>
      <c r="E164" s="21" t="s">
        <v>109</v>
      </c>
      <c r="F164" s="21">
        <v>33</v>
      </c>
      <c r="G164" s="21" t="s">
        <v>110</v>
      </c>
      <c r="H164" s="21">
        <f>VLOOKUP($L164,怪物模板!$A:$N,MATCH(角色!H$1,模板表头,0),0)</f>
        <v>1</v>
      </c>
      <c r="I164" s="28" t="str">
        <f>VLOOKUP($L164,怪物模板!$A:$N,MATCH(角色!I$1,模板表头,0),0)</f>
        <v>phy</v>
      </c>
      <c r="J164" s="22"/>
      <c r="K164" s="21"/>
      <c r="L164" s="21" t="s">
        <v>248</v>
      </c>
      <c r="M164" s="28" t="str">
        <f>VLOOKUP($L164,怪物模板!$A:$N,MATCH(角色!M$1,模板表头,0),0)</f>
        <v>顶盾步兵</v>
      </c>
      <c r="N164" s="28" t="str">
        <f>VLOOKUP($L164,怪物模板!$A:$N,MATCH(角色!N$1,模板表头,0),0)</f>
        <v>统一模板</v>
      </c>
      <c r="O164" s="21" t="str">
        <f>VLOOKUP($L164,怪物模板!$A:$N,MATCH(角色!O$1,模板表头,0),0)</f>
        <v>male</v>
      </c>
      <c r="P164" s="22">
        <v>2</v>
      </c>
      <c r="Q164" s="21">
        <v>2</v>
      </c>
      <c r="R164" s="21">
        <f>VLOOKUP(P164,辅助表!$A$2:$B$10,2,FALSE)</f>
        <v>2</v>
      </c>
      <c r="S164" s="28" t="str">
        <f>VLOOKUP($L164,怪物模板!$A:$N,MATCH(角色!S$1,模板表头,0),0)</f>
        <v>alliance</v>
      </c>
      <c r="T164" s="21" t="s">
        <v>85</v>
      </c>
      <c r="U164" s="21"/>
      <c r="V164" s="21"/>
      <c r="W164" s="21"/>
      <c r="X164" s="21"/>
      <c r="Y164" s="21"/>
      <c r="Z164" s="21"/>
      <c r="AA164" s="21"/>
      <c r="AB164" s="21">
        <v>4</v>
      </c>
      <c r="AC164" s="21">
        <v>6</v>
      </c>
      <c r="AD164" s="21"/>
      <c r="AE164" s="21">
        <f t="shared" si="33"/>
        <v>10</v>
      </c>
      <c r="AF164" s="21">
        <f t="shared" si="34"/>
        <v>25</v>
      </c>
      <c r="AG164" s="28" t="str">
        <f>VLOOKUP($L164,怪物模板!$A:$N,MATCH(角色!AG$1,模板表头,0),0)</f>
        <v>misc.5skills_target_is_valid</v>
      </c>
      <c r="AH164" s="28">
        <f>VLOOKUP($L164,怪物模板!$A:$N,MATCH(角色!AH$1,模板表头,0),0)</f>
        <v>11980301</v>
      </c>
      <c r="AI164" s="28">
        <f>VLOOKUP($L164,怪物模板!$A:$N,MATCH(角色!AI$1,模板表头,0),0)</f>
        <v>11980302</v>
      </c>
      <c r="AJ164" s="28" t="str">
        <f>VLOOKUP($L164,怪物模板!$A:$N,MATCH(角色!AJ$1,模板表头,0),0)</f>
        <v/>
      </c>
      <c r="AK164" s="28" t="str">
        <f>VLOOKUP($L164,怪物模板!$A:$N,MATCH(角色!AK$1,模板表头,0),0)</f>
        <v/>
      </c>
      <c r="AL164" s="28" t="str">
        <f>IF(VLOOKUP($L164,[1]怪物模板!$A:$N,MATCH([1]角色!AL$1,模板表头,0),0)=0,"",VLOOKUP($L164,[1]怪物模板!$A:$N,MATCH([1]角色!AL$1,模板表头,0),0))</f>
        <v/>
      </c>
      <c r="AM164" s="28" t="str">
        <f>VLOOKUP($L164,怪物模板!$A:$N,MATCH(角色!AM$1,模板表头,0),0)</f>
        <v>shield_infantry_npc</v>
      </c>
      <c r="AN164" s="21">
        <f t="shared" si="38"/>
        <v>1</v>
      </c>
      <c r="AO164" s="21">
        <v>1</v>
      </c>
      <c r="AP164" s="21"/>
      <c r="AQ164" s="21"/>
      <c r="AR164" s="21"/>
      <c r="AS164" s="21"/>
      <c r="AT164" s="21"/>
      <c r="AU164" s="21">
        <v>230041</v>
      </c>
      <c r="AV164" s="21">
        <v>230242</v>
      </c>
      <c r="AW164" s="21">
        <v>230133</v>
      </c>
      <c r="AX164" s="21"/>
      <c r="AY164" s="21"/>
      <c r="AZ164" s="21"/>
      <c r="BA164" s="21"/>
      <c r="BB164" s="22"/>
      <c r="BC164" s="22"/>
      <c r="BD164" s="22"/>
      <c r="BE164" s="22"/>
      <c r="BF164" s="22"/>
      <c r="BG164" s="22"/>
      <c r="BH164" s="22"/>
      <c r="BI164" s="22">
        <f t="shared" si="35"/>
        <v>10000</v>
      </c>
      <c r="BJ164" s="22">
        <f t="shared" si="36"/>
        <v>4000</v>
      </c>
      <c r="BK164" s="22">
        <f t="shared" si="36"/>
        <v>4000</v>
      </c>
      <c r="BL164" s="21"/>
      <c r="BM164" s="21"/>
      <c r="BN164" s="21"/>
      <c r="BO164" s="21"/>
      <c r="BP164" s="21"/>
      <c r="BQ164" s="21"/>
      <c r="BR164" s="21"/>
      <c r="BS164" s="21"/>
      <c r="BT164" s="21"/>
      <c r="BU164" s="23" t="str">
        <f>IF(OR(B164="骷髅战士",B164="骷髅法师"),-0.9,"")</f>
        <v/>
      </c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 t="str">
        <f t="shared" si="29"/>
        <v/>
      </c>
      <c r="CH164" s="21" t="str">
        <f t="shared" si="40"/>
        <v/>
      </c>
      <c r="CI164" s="21" t="str">
        <f t="shared" si="40"/>
        <v/>
      </c>
      <c r="CJ164" s="21" t="str">
        <f t="shared" si="40"/>
        <v/>
      </c>
      <c r="CK164" s="21" t="str">
        <f t="shared" si="40"/>
        <v/>
      </c>
      <c r="CL164" s="21" t="str">
        <f t="shared" si="40"/>
        <v/>
      </c>
      <c r="CM164" s="21" t="str">
        <f t="shared" si="40"/>
        <v/>
      </c>
      <c r="CN164" s="21" t="str">
        <f t="shared" si="40"/>
        <v/>
      </c>
      <c r="CO164" s="21" t="str">
        <f t="shared" si="40"/>
        <v/>
      </c>
    </row>
    <row r="165" spans="1:93" s="5" customFormat="1" ht="16.5" customHeight="1" x14ac:dyDescent="0.3">
      <c r="A165" s="21">
        <v>31040163</v>
      </c>
      <c r="B165" s="21" t="s">
        <v>92</v>
      </c>
      <c r="C165" s="21"/>
      <c r="D165" s="21">
        <f t="shared" si="39"/>
        <v>33</v>
      </c>
      <c r="E165" s="21" t="s">
        <v>109</v>
      </c>
      <c r="F165" s="21">
        <v>33</v>
      </c>
      <c r="G165" s="21" t="s">
        <v>110</v>
      </c>
      <c r="H165" s="21">
        <f>VLOOKUP($L165,怪物模板!$A:$N,MATCH(角色!H$1,模板表头,0),0)</f>
        <v>1</v>
      </c>
      <c r="I165" s="28" t="str">
        <f>VLOOKUP($L165,怪物模板!$A:$N,MATCH(角色!I$1,模板表头,0),0)</f>
        <v>phy</v>
      </c>
      <c r="J165" s="22"/>
      <c r="K165" s="21"/>
      <c r="L165" s="21" t="s">
        <v>248</v>
      </c>
      <c r="M165" s="28" t="str">
        <f>VLOOKUP($L165,怪物模板!$A:$N,MATCH(角色!M$1,模板表头,0),0)</f>
        <v>顶盾步兵</v>
      </c>
      <c r="N165" s="28" t="str">
        <f>VLOOKUP($L165,怪物模板!$A:$N,MATCH(角色!N$1,模板表头,0),0)</f>
        <v>统一模板</v>
      </c>
      <c r="O165" s="21" t="str">
        <f>VLOOKUP($L165,怪物模板!$A:$N,MATCH(角色!O$1,模板表头,0),0)</f>
        <v>male</v>
      </c>
      <c r="P165" s="22">
        <v>2</v>
      </c>
      <c r="Q165" s="21">
        <v>2</v>
      </c>
      <c r="R165" s="21">
        <f>VLOOKUP(P165,辅助表!$A$2:$B$10,2,FALSE)</f>
        <v>2</v>
      </c>
      <c r="S165" s="28" t="str">
        <f>VLOOKUP($L165,怪物模板!$A:$N,MATCH(角色!S$1,模板表头,0),0)</f>
        <v>alliance</v>
      </c>
      <c r="T165" s="21" t="s">
        <v>85</v>
      </c>
      <c r="U165" s="21"/>
      <c r="V165" s="21"/>
      <c r="W165" s="21"/>
      <c r="X165" s="21"/>
      <c r="Y165" s="21"/>
      <c r="Z165" s="21"/>
      <c r="AA165" s="21"/>
      <c r="AB165" s="21">
        <v>4</v>
      </c>
      <c r="AC165" s="21">
        <v>6</v>
      </c>
      <c r="AD165" s="21"/>
      <c r="AE165" s="21">
        <f t="shared" si="33"/>
        <v>10</v>
      </c>
      <c r="AF165" s="21">
        <f t="shared" si="34"/>
        <v>25</v>
      </c>
      <c r="AG165" s="28" t="str">
        <f>VLOOKUP($L165,怪物模板!$A:$N,MATCH(角色!AG$1,模板表头,0),0)</f>
        <v>misc.5skills_target_is_valid</v>
      </c>
      <c r="AH165" s="28">
        <f>VLOOKUP($L165,怪物模板!$A:$N,MATCH(角色!AH$1,模板表头,0),0)</f>
        <v>11980301</v>
      </c>
      <c r="AI165" s="28">
        <f>VLOOKUP($L165,怪物模板!$A:$N,MATCH(角色!AI$1,模板表头,0),0)</f>
        <v>11980302</v>
      </c>
      <c r="AJ165" s="28" t="str">
        <f>VLOOKUP($L165,怪物模板!$A:$N,MATCH(角色!AJ$1,模板表头,0),0)</f>
        <v/>
      </c>
      <c r="AK165" s="28" t="str">
        <f>VLOOKUP($L165,怪物模板!$A:$N,MATCH(角色!AK$1,模板表头,0),0)</f>
        <v/>
      </c>
      <c r="AL165" s="28" t="str">
        <f>IF(VLOOKUP($L165,[1]怪物模板!$A:$N,MATCH([1]角色!AL$1,模板表头,0),0)=0,"",VLOOKUP($L165,[1]怪物模板!$A:$N,MATCH([1]角色!AL$1,模板表头,0),0))</f>
        <v/>
      </c>
      <c r="AM165" s="28" t="str">
        <f>VLOOKUP($L165,怪物模板!$A:$N,MATCH(角色!AM$1,模板表头,0),0)</f>
        <v>shield_infantry_npc</v>
      </c>
      <c r="AN165" s="21">
        <f t="shared" si="38"/>
        <v>1</v>
      </c>
      <c r="AO165" s="21">
        <v>1</v>
      </c>
      <c r="AP165" s="21"/>
      <c r="AQ165" s="21"/>
      <c r="AR165" s="21"/>
      <c r="AS165" s="21"/>
      <c r="AT165" s="21"/>
      <c r="AU165" s="21">
        <v>230041</v>
      </c>
      <c r="AV165" s="21">
        <v>230242</v>
      </c>
      <c r="AW165" s="21">
        <v>230133</v>
      </c>
      <c r="AX165" s="21"/>
      <c r="AY165" s="21"/>
      <c r="AZ165" s="21"/>
      <c r="BA165" s="21"/>
      <c r="BB165" s="22"/>
      <c r="BC165" s="22"/>
      <c r="BD165" s="22"/>
      <c r="BE165" s="22"/>
      <c r="BF165" s="22"/>
      <c r="BG165" s="22"/>
      <c r="BH165" s="22"/>
      <c r="BI165" s="22">
        <f t="shared" si="35"/>
        <v>10000</v>
      </c>
      <c r="BJ165" s="22">
        <f t="shared" si="36"/>
        <v>4000</v>
      </c>
      <c r="BK165" s="22">
        <f t="shared" si="36"/>
        <v>4000</v>
      </c>
      <c r="BL165" s="21"/>
      <c r="BM165" s="21"/>
      <c r="BN165" s="21"/>
      <c r="BO165" s="21"/>
      <c r="BP165" s="21"/>
      <c r="BQ165" s="21"/>
      <c r="BR165" s="21"/>
      <c r="BS165" s="21"/>
      <c r="BT165" s="21"/>
      <c r="BU165" s="23" t="str">
        <f>IF(OR(B165="骷髅战士",B165="骷髅法师"),-0.9,"")</f>
        <v/>
      </c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 t="str">
        <f t="shared" si="29"/>
        <v/>
      </c>
      <c r="CH165" s="21" t="str">
        <f t="shared" si="40"/>
        <v/>
      </c>
      <c r="CI165" s="21" t="str">
        <f t="shared" si="40"/>
        <v/>
      </c>
      <c r="CJ165" s="21" t="str">
        <f t="shared" si="40"/>
        <v/>
      </c>
      <c r="CK165" s="21" t="str">
        <f t="shared" si="40"/>
        <v/>
      </c>
      <c r="CL165" s="21" t="str">
        <f t="shared" si="40"/>
        <v/>
      </c>
      <c r="CM165" s="21" t="str">
        <f t="shared" si="40"/>
        <v/>
      </c>
      <c r="CN165" s="21" t="str">
        <f t="shared" si="40"/>
        <v/>
      </c>
      <c r="CO165" s="21" t="str">
        <f t="shared" si="40"/>
        <v/>
      </c>
    </row>
    <row r="166" spans="1:93" s="5" customFormat="1" ht="16.5" customHeight="1" x14ac:dyDescent="0.3">
      <c r="A166" s="21">
        <v>31040164</v>
      </c>
      <c r="B166" s="21" t="s">
        <v>90</v>
      </c>
      <c r="C166" s="21"/>
      <c r="D166" s="21">
        <f t="shared" si="39"/>
        <v>33</v>
      </c>
      <c r="E166" s="21" t="s">
        <v>109</v>
      </c>
      <c r="F166" s="21">
        <v>33</v>
      </c>
      <c r="G166" s="21" t="s">
        <v>110</v>
      </c>
      <c r="H166" s="21">
        <f>VLOOKUP($L166,怪物模板!$A:$N,MATCH(角色!H$1,模板表头,0),0)</f>
        <v>3</v>
      </c>
      <c r="I166" s="28" t="str">
        <f>VLOOKUP($L166,怪物模板!$A:$N,MATCH(角色!I$1,模板表头,0),0)</f>
        <v>mag</v>
      </c>
      <c r="J166" s="22"/>
      <c r="K166" s="21"/>
      <c r="L166" s="21" t="s">
        <v>275</v>
      </c>
      <c r="M166" s="28" t="str">
        <f>VLOOKUP($L166,怪物模板!$A:$N,MATCH(角色!M$1,模板表头,0),0)</f>
        <v>火焰术士</v>
      </c>
      <c r="N166" s="28" t="str">
        <f>VLOOKUP($L166,怪物模板!$A:$N,MATCH(角色!N$1,模板表头,0),0)</f>
        <v>大招加引导版，加酒利用</v>
      </c>
      <c r="O166" s="21" t="str">
        <f>VLOOKUP($L166,怪物模板!$A:$N,MATCH(角色!O$1,模板表头,0),0)</f>
        <v>female</v>
      </c>
      <c r="P166" s="22">
        <v>3</v>
      </c>
      <c r="Q166" s="21">
        <v>2</v>
      </c>
      <c r="R166" s="21">
        <f>VLOOKUP(P166,辅助表!$A$2:$B$10,2,FALSE)</f>
        <v>2</v>
      </c>
      <c r="S166" s="28" t="str">
        <f>VLOOKUP($L166,怪物模板!$A:$N,MATCH(角色!S$1,模板表头,0),0)</f>
        <v>alliance</v>
      </c>
      <c r="T166" s="21" t="s">
        <v>85</v>
      </c>
      <c r="U166" s="21"/>
      <c r="V166" s="21"/>
      <c r="W166" s="21"/>
      <c r="X166" s="21"/>
      <c r="Y166" s="21"/>
      <c r="Z166" s="21"/>
      <c r="AA166" s="21"/>
      <c r="AB166" s="21">
        <v>4</v>
      </c>
      <c r="AC166" s="21">
        <v>6</v>
      </c>
      <c r="AD166" s="21"/>
      <c r="AE166" s="21">
        <f t="shared" si="33"/>
        <v>10</v>
      </c>
      <c r="AF166" s="21">
        <f t="shared" si="34"/>
        <v>25</v>
      </c>
      <c r="AG166" s="28" t="str">
        <f>VLOOKUP($L166,怪物模板!$A:$N,MATCH(角色!AG$1,模板表头,0),0)</f>
        <v>misc.5skills</v>
      </c>
      <c r="AH166" s="28">
        <f>VLOOKUP($L166,怪物模板!$A:$N,MATCH(角色!AH$1,模板表头,0),0)</f>
        <v>11980401</v>
      </c>
      <c r="AI166" s="28">
        <f>VLOOKUP($L166,怪物模板!$A:$N,MATCH(角色!AI$1,模板表头,0),0)</f>
        <v>11980402</v>
      </c>
      <c r="AJ166" s="28">
        <f>VLOOKUP($L166,怪物模板!$A:$N,MATCH(角色!AJ$1,模板表头,0),0)</f>
        <v>11999535</v>
      </c>
      <c r="AK166" s="28" t="str">
        <f>VLOOKUP($L166,怪物模板!$A:$N,MATCH(角色!AK$1,模板表头,0),0)</f>
        <v/>
      </c>
      <c r="AL166" s="28" t="str">
        <f>IF(VLOOKUP($L166,[1]怪物模板!$A:$N,MATCH([1]角色!AL$1,模板表头,0),0)=0,"",VLOOKUP($L166,[1]怪物模板!$A:$N,MATCH([1]角色!AL$1,模板表头,0),0))</f>
        <v/>
      </c>
      <c r="AM166" s="28" t="str">
        <f>VLOOKUP($L166,怪物模板!$A:$N,MATCH(角色!AM$1,模板表头,0),0)</f>
        <v>flame_npc</v>
      </c>
      <c r="AN166" s="21">
        <f t="shared" si="38"/>
        <v>1</v>
      </c>
      <c r="AO166" s="21">
        <v>1</v>
      </c>
      <c r="AP166" s="21"/>
      <c r="AQ166" s="21"/>
      <c r="AR166" s="21"/>
      <c r="AS166" s="21"/>
      <c r="AT166" s="21"/>
      <c r="AU166" s="21">
        <v>230011</v>
      </c>
      <c r="AV166" s="21">
        <v>230302</v>
      </c>
      <c r="AW166" s="21">
        <v>230163</v>
      </c>
      <c r="AX166" s="21"/>
      <c r="AY166" s="21"/>
      <c r="AZ166" s="21"/>
      <c r="BA166" s="21"/>
      <c r="BB166" s="22"/>
      <c r="BC166" s="22"/>
      <c r="BD166" s="22"/>
      <c r="BE166" s="22"/>
      <c r="BF166" s="22"/>
      <c r="BG166" s="22"/>
      <c r="BH166" s="22"/>
      <c r="BI166" s="22">
        <f t="shared" si="35"/>
        <v>10000</v>
      </c>
      <c r="BJ166" s="22">
        <f t="shared" si="36"/>
        <v>4000</v>
      </c>
      <c r="BK166" s="22">
        <f t="shared" si="36"/>
        <v>4000</v>
      </c>
      <c r="BL166" s="21"/>
      <c r="BM166" s="21"/>
      <c r="BN166" s="21"/>
      <c r="BO166" s="21"/>
      <c r="BP166" s="21"/>
      <c r="BQ166" s="21"/>
      <c r="BR166" s="21"/>
      <c r="BS166" s="21"/>
      <c r="BT166" s="21"/>
      <c r="BU166" s="23" t="str">
        <f>IF(OR(B166="骷髅战士",B166="骷髅法师"),-0.9,"")</f>
        <v/>
      </c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 t="str">
        <f t="shared" si="29"/>
        <v/>
      </c>
      <c r="CH166" s="21" t="str">
        <f t="shared" si="40"/>
        <v/>
      </c>
      <c r="CI166" s="21" t="str">
        <f t="shared" si="40"/>
        <v/>
      </c>
      <c r="CJ166" s="21" t="str">
        <f t="shared" si="40"/>
        <v/>
      </c>
      <c r="CK166" s="21" t="str">
        <f t="shared" si="40"/>
        <v/>
      </c>
      <c r="CL166" s="21" t="str">
        <f t="shared" si="40"/>
        <v/>
      </c>
      <c r="CM166" s="21" t="str">
        <f t="shared" si="40"/>
        <v/>
      </c>
      <c r="CN166" s="21" t="str">
        <f t="shared" si="40"/>
        <v/>
      </c>
      <c r="CO166" s="21" t="str">
        <f t="shared" si="40"/>
        <v/>
      </c>
    </row>
    <row r="167" spans="1:93" s="5" customFormat="1" ht="16.5" customHeight="1" x14ac:dyDescent="0.3">
      <c r="A167" s="21">
        <v>31040165</v>
      </c>
      <c r="B167" s="21" t="s">
        <v>91</v>
      </c>
      <c r="C167" s="21"/>
      <c r="D167" s="21">
        <f t="shared" si="39"/>
        <v>33</v>
      </c>
      <c r="E167" s="21" t="s">
        <v>109</v>
      </c>
      <c r="F167" s="21">
        <v>33</v>
      </c>
      <c r="G167" s="21" t="s">
        <v>110</v>
      </c>
      <c r="H167" s="21">
        <f>VLOOKUP($L167,怪物模板!$A:$N,MATCH(角色!H$1,模板表头,0),0)</f>
        <v>3</v>
      </c>
      <c r="I167" s="28" t="str">
        <f>VLOOKUP($L167,怪物模板!$A:$N,MATCH(角色!I$1,模板表头,0),0)</f>
        <v>mag</v>
      </c>
      <c r="J167" s="22"/>
      <c r="K167" s="21"/>
      <c r="L167" s="21" t="s">
        <v>275</v>
      </c>
      <c r="M167" s="28" t="str">
        <f>VLOOKUP($L167,怪物模板!$A:$N,MATCH(角色!M$1,模板表头,0),0)</f>
        <v>火焰术士</v>
      </c>
      <c r="N167" s="28" t="str">
        <f>VLOOKUP($L167,怪物模板!$A:$N,MATCH(角色!N$1,模板表头,0),0)</f>
        <v>大招加引导版，加酒利用</v>
      </c>
      <c r="O167" s="21" t="str">
        <f>VLOOKUP($L167,怪物模板!$A:$N,MATCH(角色!O$1,模板表头,0),0)</f>
        <v>female</v>
      </c>
      <c r="P167" s="22">
        <v>3</v>
      </c>
      <c r="Q167" s="21">
        <v>3</v>
      </c>
      <c r="R167" s="21">
        <f>VLOOKUP(P167,辅助表!$A$2:$B$10,2,FALSE)</f>
        <v>2</v>
      </c>
      <c r="S167" s="28" t="str">
        <f>VLOOKUP($L167,怪物模板!$A:$N,MATCH(角色!S$1,模板表头,0),0)</f>
        <v>alliance</v>
      </c>
      <c r="T167" s="21" t="s">
        <v>85</v>
      </c>
      <c r="U167" s="21"/>
      <c r="V167" s="21"/>
      <c r="W167" s="21"/>
      <c r="X167" s="21"/>
      <c r="Y167" s="21"/>
      <c r="Z167" s="21"/>
      <c r="AA167" s="21"/>
      <c r="AB167" s="21">
        <v>4</v>
      </c>
      <c r="AC167" s="21">
        <v>6</v>
      </c>
      <c r="AD167" s="21"/>
      <c r="AE167" s="21">
        <f t="shared" si="33"/>
        <v>10</v>
      </c>
      <c r="AF167" s="21">
        <f t="shared" si="34"/>
        <v>25</v>
      </c>
      <c r="AG167" s="28" t="str">
        <f>VLOOKUP($L167,怪物模板!$A:$N,MATCH(角色!AG$1,模板表头,0),0)</f>
        <v>misc.5skills</v>
      </c>
      <c r="AH167" s="28">
        <f>VLOOKUP($L167,怪物模板!$A:$N,MATCH(角色!AH$1,模板表头,0),0)</f>
        <v>11980401</v>
      </c>
      <c r="AI167" s="28">
        <f>VLOOKUP($L167,怪物模板!$A:$N,MATCH(角色!AI$1,模板表头,0),0)</f>
        <v>11980402</v>
      </c>
      <c r="AJ167" s="28">
        <f>VLOOKUP($L167,怪物模板!$A:$N,MATCH(角色!AJ$1,模板表头,0),0)</f>
        <v>11999535</v>
      </c>
      <c r="AK167" s="28" t="str">
        <f>VLOOKUP($L167,怪物模板!$A:$N,MATCH(角色!AK$1,模板表头,0),0)</f>
        <v/>
      </c>
      <c r="AL167" s="28" t="str">
        <f>IF(VLOOKUP($L167,[1]怪物模板!$A:$N,MATCH([1]角色!AL$1,模板表头,0),0)=0,"",VLOOKUP($L167,[1]怪物模板!$A:$N,MATCH([1]角色!AL$1,模板表头,0),0))</f>
        <v/>
      </c>
      <c r="AM167" s="28" t="str">
        <f>VLOOKUP($L167,怪物模板!$A:$N,MATCH(角色!AM$1,模板表头,0),0)</f>
        <v>flame_npc</v>
      </c>
      <c r="AN167" s="21">
        <f t="shared" si="38"/>
        <v>1</v>
      </c>
      <c r="AO167" s="21">
        <v>1</v>
      </c>
      <c r="AP167" s="21"/>
      <c r="AQ167" s="21"/>
      <c r="AR167" s="21"/>
      <c r="AS167" s="21"/>
      <c r="AT167" s="21"/>
      <c r="AU167" s="21">
        <v>230011</v>
      </c>
      <c r="AV167" s="21">
        <v>230302</v>
      </c>
      <c r="AW167" s="21">
        <v>230163</v>
      </c>
      <c r="AX167" s="21"/>
      <c r="AY167" s="21"/>
      <c r="AZ167" s="21"/>
      <c r="BA167" s="21"/>
      <c r="BB167" s="22"/>
      <c r="BC167" s="22"/>
      <c r="BD167" s="22"/>
      <c r="BE167" s="22"/>
      <c r="BF167" s="22"/>
      <c r="BG167" s="22"/>
      <c r="BH167" s="22"/>
      <c r="BI167" s="22">
        <f t="shared" si="35"/>
        <v>10000</v>
      </c>
      <c r="BJ167" s="22">
        <f t="shared" si="36"/>
        <v>4000</v>
      </c>
      <c r="BK167" s="22">
        <f t="shared" si="36"/>
        <v>4000</v>
      </c>
      <c r="BL167" s="21"/>
      <c r="BM167" s="21"/>
      <c r="BN167" s="21"/>
      <c r="BO167" s="21"/>
      <c r="BP167" s="21"/>
      <c r="BQ167" s="21"/>
      <c r="BR167" s="21"/>
      <c r="BS167" s="21"/>
      <c r="BT167" s="21"/>
      <c r="BU167" s="23" t="str">
        <f>IF(OR(B167="骷髅战士",B167="骷髅法师"),-0.9,"")</f>
        <v/>
      </c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 t="str">
        <f t="shared" si="29"/>
        <v/>
      </c>
      <c r="CH167" s="21" t="str">
        <f t="shared" si="40"/>
        <v/>
      </c>
      <c r="CI167" s="21" t="str">
        <f t="shared" si="40"/>
        <v/>
      </c>
      <c r="CJ167" s="21" t="str">
        <f t="shared" si="40"/>
        <v/>
      </c>
      <c r="CK167" s="21" t="str">
        <f t="shared" si="40"/>
        <v/>
      </c>
      <c r="CL167" s="21" t="str">
        <f t="shared" si="40"/>
        <v/>
      </c>
      <c r="CM167" s="21" t="str">
        <f t="shared" si="40"/>
        <v/>
      </c>
      <c r="CN167" s="21" t="str">
        <f t="shared" si="40"/>
        <v/>
      </c>
      <c r="CO167" s="21" t="str">
        <f t="shared" si="40"/>
        <v/>
      </c>
    </row>
    <row r="168" spans="1:93" s="3" customFormat="1" ht="16.5" customHeight="1" x14ac:dyDescent="0.3">
      <c r="A168" s="21">
        <v>31040166</v>
      </c>
      <c r="B168" s="21" t="s">
        <v>97</v>
      </c>
      <c r="C168" s="21" t="s">
        <v>254</v>
      </c>
      <c r="D168" s="21">
        <f t="shared" si="39"/>
        <v>34</v>
      </c>
      <c r="E168" s="21" t="s">
        <v>109</v>
      </c>
      <c r="F168" s="21">
        <v>34</v>
      </c>
      <c r="G168" s="21" t="s">
        <v>111</v>
      </c>
      <c r="H168" s="21">
        <f>VLOOKUP($L168,怪物模板!$A:$N,MATCH(角色!H$1,模板表头,0),0)</f>
        <v>2</v>
      </c>
      <c r="I168" s="28" t="str">
        <f>VLOOKUP($L168,怪物模板!$A:$N,MATCH(角色!I$1,模板表头,0),0)</f>
        <v>phy</v>
      </c>
      <c r="J168" s="22"/>
      <c r="K168" s="21"/>
      <c r="L168" s="21" t="s">
        <v>97</v>
      </c>
      <c r="M168" s="28" t="str">
        <f>VLOOKUP($L168,怪物模板!$A:$N,MATCH(角色!M$1,模板表头,0),0)</f>
        <v>无对应英雄</v>
      </c>
      <c r="N168" s="28" t="str">
        <f>VLOOKUP($L168,怪物模板!$A:$N,MATCH(角色!N$1,模板表头,0),0)</f>
        <v>统一模板</v>
      </c>
      <c r="O168" s="21" t="str">
        <f>VLOOKUP($L168,怪物模板!$A:$N,MATCH(角色!O$1,模板表头,0),0)</f>
        <v>male</v>
      </c>
      <c r="P168" s="22">
        <v>5</v>
      </c>
      <c r="Q168" s="21">
        <v>3</v>
      </c>
      <c r="R168" s="21">
        <v>3</v>
      </c>
      <c r="S168" s="28" t="str">
        <f>VLOOKUP($L168,怪物模板!$A:$N,MATCH(角色!S$1,模板表头,0),0)</f>
        <v>chaos</v>
      </c>
      <c r="T168" s="21" t="s">
        <v>199</v>
      </c>
      <c r="U168" s="21"/>
      <c r="V168" s="21"/>
      <c r="W168" s="21"/>
      <c r="X168" s="21"/>
      <c r="Y168" s="21"/>
      <c r="Z168" s="21"/>
      <c r="AA168" s="21"/>
      <c r="AB168" s="21">
        <v>4</v>
      </c>
      <c r="AC168" s="21">
        <v>6</v>
      </c>
      <c r="AD168" s="21"/>
      <c r="AE168" s="21">
        <f t="shared" si="33"/>
        <v>40</v>
      </c>
      <c r="AF168" s="21">
        <f t="shared" si="34"/>
        <v>100</v>
      </c>
      <c r="AG168" s="28" t="str">
        <f>VLOOKUP($L168,怪物模板!$A:$N,MATCH(角色!AG$1,模板表头,0),0)</f>
        <v>misc.5skills</v>
      </c>
      <c r="AH168" s="28">
        <f>VLOOKUP($L168,怪物模板!$A:$N,MATCH(角色!AH$1,模板表头,0),0)</f>
        <v>11980601</v>
      </c>
      <c r="AI168" s="28">
        <f>VLOOKUP($L168,怪物模板!$A:$N,MATCH(角色!AI$1,模板表头,0),0)</f>
        <v>11999526</v>
      </c>
      <c r="AJ168" s="28" t="str">
        <f>VLOOKUP($L168,怪物模板!$A:$N,MATCH(角色!AJ$1,模板表头,0),0)</f>
        <v/>
      </c>
      <c r="AK168" s="28" t="str">
        <f>VLOOKUP($L168,怪物模板!$A:$N,MATCH(角色!AK$1,模板表头,0),0)</f>
        <v/>
      </c>
      <c r="AL168" s="28" t="str">
        <f>IF(VLOOKUP($L168,[1]怪物模板!$A:$N,MATCH([1]角色!AL$1,模板表头,0),0)=0,"",VLOOKUP($L168,[1]怪物模板!$A:$N,MATCH([1]角色!AL$1,模板表头,0),0))</f>
        <v/>
      </c>
      <c r="AM168" s="28" t="str">
        <f>VLOOKUP($L168,怪物模板!$A:$N,MATCH(角色!AM$1,模板表头,0),0)</f>
        <v>scarlet_crusade_boss</v>
      </c>
      <c r="AN168" s="21">
        <v>1.2</v>
      </c>
      <c r="AO168" s="21">
        <v>1</v>
      </c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2"/>
      <c r="BC168" s="22"/>
      <c r="BD168" s="22"/>
      <c r="BE168" s="22"/>
      <c r="BF168" s="22"/>
      <c r="BG168" s="22"/>
      <c r="BH168" s="22"/>
      <c r="BI168" s="22">
        <f t="shared" si="35"/>
        <v>10000</v>
      </c>
      <c r="BJ168" s="22">
        <f t="shared" si="36"/>
        <v>4000</v>
      </c>
      <c r="BK168" s="22">
        <f t="shared" si="36"/>
        <v>4000</v>
      </c>
      <c r="BL168" s="21"/>
      <c r="BM168" s="21"/>
      <c r="BN168" s="21"/>
      <c r="BO168" s="21"/>
      <c r="BP168" s="21"/>
      <c r="BQ168" s="21"/>
      <c r="BR168" s="21"/>
      <c r="BS168" s="21"/>
      <c r="BT168" s="21"/>
      <c r="BU168" s="23" t="s">
        <v>200</v>
      </c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 t="s">
        <v>200</v>
      </c>
      <c r="CH168" s="21" t="s">
        <v>200</v>
      </c>
      <c r="CI168" s="21" t="s">
        <v>200</v>
      </c>
      <c r="CJ168" s="21" t="s">
        <v>200</v>
      </c>
      <c r="CK168" s="21" t="s">
        <v>200</v>
      </c>
      <c r="CL168" s="21" t="s">
        <v>200</v>
      </c>
      <c r="CM168" s="21" t="s">
        <v>200</v>
      </c>
      <c r="CN168" s="21" t="s">
        <v>200</v>
      </c>
      <c r="CO168" s="21" t="s">
        <v>200</v>
      </c>
    </row>
    <row r="169" spans="1:93" ht="16.5" customHeight="1" x14ac:dyDescent="0.3">
      <c r="A169" s="21">
        <v>31040167</v>
      </c>
      <c r="B169" s="21" t="s">
        <v>263</v>
      </c>
      <c r="C169" s="21"/>
      <c r="D169" s="21">
        <f t="shared" si="39"/>
        <v>34</v>
      </c>
      <c r="E169" s="21" t="s">
        <v>109</v>
      </c>
      <c r="F169" s="21">
        <v>34</v>
      </c>
      <c r="G169" s="21" t="s">
        <v>110</v>
      </c>
      <c r="H169" s="21">
        <f>VLOOKUP($L169,怪物模板!$A:$N,MATCH(角色!H$1,模板表头,0),0)</f>
        <v>2</v>
      </c>
      <c r="I169" s="28" t="str">
        <f>VLOOKUP($L169,怪物模板!$A:$N,MATCH(角色!I$1,模板表头,0),0)</f>
        <v>mag</v>
      </c>
      <c r="J169" s="22"/>
      <c r="K169" s="21"/>
      <c r="L169" s="21" t="s">
        <v>263</v>
      </c>
      <c r="M169" s="28" t="str">
        <f>VLOOKUP($L169,怪物模板!$A:$N,MATCH(角色!M$1,模板表头,0),0)</f>
        <v>无对应英雄</v>
      </c>
      <c r="N169" s="28" t="str">
        <f>VLOOKUP($L169,怪物模板!$A:$N,MATCH(角色!N$1,模板表头,0),0)</f>
        <v>统一模板</v>
      </c>
      <c r="O169" s="21" t="str">
        <f>VLOOKUP($L169,怪物模板!$A:$N,MATCH(角色!O$1,模板表头,0),0)</f>
        <v>male</v>
      </c>
      <c r="P169" s="22">
        <v>3</v>
      </c>
      <c r="Q169" s="21">
        <v>2</v>
      </c>
      <c r="R169" s="21">
        <v>2</v>
      </c>
      <c r="S169" s="28" t="str">
        <f>VLOOKUP($L169,怪物模板!$A:$N,MATCH(角色!S$1,模板表头,0),0)</f>
        <v>chaos</v>
      </c>
      <c r="T169" s="21" t="s">
        <v>199</v>
      </c>
      <c r="U169" s="21"/>
      <c r="V169" s="21"/>
      <c r="W169" s="21"/>
      <c r="X169" s="21"/>
      <c r="Y169" s="21"/>
      <c r="Z169" s="21"/>
      <c r="AA169" s="21"/>
      <c r="AB169" s="21">
        <v>4</v>
      </c>
      <c r="AC169" s="21">
        <v>6</v>
      </c>
      <c r="AD169" s="21"/>
      <c r="AE169" s="21">
        <f t="shared" si="33"/>
        <v>10</v>
      </c>
      <c r="AF169" s="21">
        <f t="shared" si="34"/>
        <v>25</v>
      </c>
      <c r="AG169" s="28" t="str">
        <f>VLOOKUP($L169,怪物模板!$A:$N,MATCH(角色!AG$1,模板表头,0),0)</f>
        <v>misc.5skills</v>
      </c>
      <c r="AH169" s="28">
        <f>VLOOKUP($L169,怪物模板!$A:$N,MATCH(角色!AH$1,模板表头,0),0)</f>
        <v>11999013</v>
      </c>
      <c r="AI169" s="28">
        <f>VLOOKUP($L169,怪物模板!$A:$N,MATCH(角色!AI$1,模板表头,0),0)</f>
        <v>11999014</v>
      </c>
      <c r="AJ169" s="28" t="str">
        <f>VLOOKUP($L169,怪物模板!$A:$N,MATCH(角色!AJ$1,模板表头,0),0)</f>
        <v/>
      </c>
      <c r="AK169" s="28" t="str">
        <f>VLOOKUP($L169,怪物模板!$A:$N,MATCH(角色!AK$1,模板表头,0),0)</f>
        <v/>
      </c>
      <c r="AL169" s="28" t="str">
        <f>IF(VLOOKUP($L169,[1]怪物模板!$A:$N,MATCH([1]角色!AL$1,模板表头,0),0)=0,"",VLOOKUP($L169,[1]怪物模板!$A:$N,MATCH([1]角色!AL$1,模板表头,0),0))</f>
        <v/>
      </c>
      <c r="AM169" s="28" t="str">
        <f>VLOOKUP($L169,怪物模板!$A:$N,MATCH(角色!AM$1,模板表头,0),0)</f>
        <v>wolf</v>
      </c>
      <c r="AN169" s="21">
        <v>0.8</v>
      </c>
      <c r="AO169" s="21">
        <v>1</v>
      </c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2"/>
      <c r="BC169" s="22"/>
      <c r="BD169" s="22"/>
      <c r="BE169" s="22"/>
      <c r="BF169" s="22"/>
      <c r="BG169" s="22"/>
      <c r="BH169" s="22"/>
      <c r="BI169" s="22">
        <f t="shared" si="35"/>
        <v>10000</v>
      </c>
      <c r="BJ169" s="22">
        <f t="shared" si="36"/>
        <v>4000</v>
      </c>
      <c r="BK169" s="22">
        <f t="shared" si="36"/>
        <v>4000</v>
      </c>
      <c r="BL169" s="21"/>
      <c r="BM169" s="21"/>
      <c r="BN169" s="21"/>
      <c r="BO169" s="21"/>
      <c r="BP169" s="21"/>
      <c r="BQ169" s="21"/>
      <c r="BR169" s="21"/>
      <c r="BS169" s="21"/>
      <c r="BT169" s="21"/>
      <c r="BU169" s="23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 t="s">
        <v>200</v>
      </c>
      <c r="CH169" s="21" t="s">
        <v>200</v>
      </c>
      <c r="CI169" s="21" t="s">
        <v>200</v>
      </c>
      <c r="CJ169" s="21" t="s">
        <v>200</v>
      </c>
      <c r="CK169" s="21" t="s">
        <v>200</v>
      </c>
      <c r="CL169" s="21" t="s">
        <v>200</v>
      </c>
      <c r="CM169" s="21" t="s">
        <v>200</v>
      </c>
      <c r="CN169" s="21" t="s">
        <v>200</v>
      </c>
      <c r="CO169" s="21" t="s">
        <v>200</v>
      </c>
    </row>
    <row r="170" spans="1:93" ht="16.5" customHeight="1" x14ac:dyDescent="0.3">
      <c r="A170" s="21">
        <v>31040168</v>
      </c>
      <c r="B170" s="21" t="s">
        <v>263</v>
      </c>
      <c r="C170" s="21"/>
      <c r="D170" s="21">
        <f t="shared" si="39"/>
        <v>34</v>
      </c>
      <c r="E170" s="21" t="s">
        <v>109</v>
      </c>
      <c r="F170" s="21">
        <v>34</v>
      </c>
      <c r="G170" s="21" t="s">
        <v>110</v>
      </c>
      <c r="H170" s="21">
        <f>VLOOKUP($L170,怪物模板!$A:$N,MATCH(角色!H$1,模板表头,0),0)</f>
        <v>2</v>
      </c>
      <c r="I170" s="28" t="str">
        <f>VLOOKUP($L170,怪物模板!$A:$N,MATCH(角色!I$1,模板表头,0),0)</f>
        <v>mag</v>
      </c>
      <c r="J170" s="22"/>
      <c r="K170" s="21"/>
      <c r="L170" s="21" t="s">
        <v>263</v>
      </c>
      <c r="M170" s="28" t="str">
        <f>VLOOKUP($L170,怪物模板!$A:$N,MATCH(角色!M$1,模板表头,0),0)</f>
        <v>无对应英雄</v>
      </c>
      <c r="N170" s="28" t="str">
        <f>VLOOKUP($L170,怪物模板!$A:$N,MATCH(角色!N$1,模板表头,0),0)</f>
        <v>统一模板</v>
      </c>
      <c r="O170" s="21" t="str">
        <f>VLOOKUP($L170,怪物模板!$A:$N,MATCH(角色!O$1,模板表头,0),0)</f>
        <v>male</v>
      </c>
      <c r="P170" s="22">
        <v>3</v>
      </c>
      <c r="Q170" s="21">
        <v>2</v>
      </c>
      <c r="R170" s="21">
        <v>2</v>
      </c>
      <c r="S170" s="28" t="str">
        <f>VLOOKUP($L170,怪物模板!$A:$N,MATCH(角色!S$1,模板表头,0),0)</f>
        <v>chaos</v>
      </c>
      <c r="T170" s="21" t="s">
        <v>199</v>
      </c>
      <c r="U170" s="21"/>
      <c r="V170" s="21"/>
      <c r="W170" s="21"/>
      <c r="X170" s="21"/>
      <c r="Y170" s="21"/>
      <c r="Z170" s="21"/>
      <c r="AA170" s="21"/>
      <c r="AB170" s="21">
        <v>4</v>
      </c>
      <c r="AC170" s="21">
        <v>6</v>
      </c>
      <c r="AD170" s="21"/>
      <c r="AE170" s="21">
        <f t="shared" si="33"/>
        <v>10</v>
      </c>
      <c r="AF170" s="21">
        <f t="shared" si="34"/>
        <v>25</v>
      </c>
      <c r="AG170" s="28" t="str">
        <f>VLOOKUP($L170,怪物模板!$A:$N,MATCH(角色!AG$1,模板表头,0),0)</f>
        <v>misc.5skills</v>
      </c>
      <c r="AH170" s="28">
        <f>VLOOKUP($L170,怪物模板!$A:$N,MATCH(角色!AH$1,模板表头,0),0)</f>
        <v>11999013</v>
      </c>
      <c r="AI170" s="28">
        <f>VLOOKUP($L170,怪物模板!$A:$N,MATCH(角色!AI$1,模板表头,0),0)</f>
        <v>11999014</v>
      </c>
      <c r="AJ170" s="28" t="str">
        <f>VLOOKUP($L170,怪物模板!$A:$N,MATCH(角色!AJ$1,模板表头,0),0)</f>
        <v/>
      </c>
      <c r="AK170" s="28" t="str">
        <f>VLOOKUP($L170,怪物模板!$A:$N,MATCH(角色!AK$1,模板表头,0),0)</f>
        <v/>
      </c>
      <c r="AL170" s="28" t="str">
        <f>IF(VLOOKUP($L170,[1]怪物模板!$A:$N,MATCH([1]角色!AL$1,模板表头,0),0)=0,"",VLOOKUP($L170,[1]怪物模板!$A:$N,MATCH([1]角色!AL$1,模板表头,0),0))</f>
        <v/>
      </c>
      <c r="AM170" s="28" t="str">
        <f>VLOOKUP($L170,怪物模板!$A:$N,MATCH(角色!AM$1,模板表头,0),0)</f>
        <v>wolf</v>
      </c>
      <c r="AN170" s="21">
        <v>0.8</v>
      </c>
      <c r="AO170" s="21">
        <v>1</v>
      </c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2"/>
      <c r="BC170" s="22"/>
      <c r="BD170" s="22"/>
      <c r="BE170" s="22"/>
      <c r="BF170" s="22"/>
      <c r="BG170" s="22"/>
      <c r="BH170" s="22"/>
      <c r="BI170" s="22">
        <f t="shared" si="35"/>
        <v>10000</v>
      </c>
      <c r="BJ170" s="22">
        <f t="shared" si="36"/>
        <v>4000</v>
      </c>
      <c r="BK170" s="22">
        <f t="shared" si="36"/>
        <v>4000</v>
      </c>
      <c r="BL170" s="21"/>
      <c r="BM170" s="21"/>
      <c r="BN170" s="21"/>
      <c r="BO170" s="21"/>
      <c r="BP170" s="21"/>
      <c r="BQ170" s="21"/>
      <c r="BR170" s="21"/>
      <c r="BS170" s="21"/>
      <c r="BT170" s="21"/>
      <c r="BU170" s="23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 t="s">
        <v>200</v>
      </c>
      <c r="CH170" s="21" t="s">
        <v>200</v>
      </c>
      <c r="CI170" s="21" t="s">
        <v>200</v>
      </c>
      <c r="CJ170" s="21" t="s">
        <v>200</v>
      </c>
      <c r="CK170" s="21" t="s">
        <v>200</v>
      </c>
      <c r="CL170" s="21" t="s">
        <v>200</v>
      </c>
      <c r="CM170" s="21" t="s">
        <v>200</v>
      </c>
      <c r="CN170" s="21" t="s">
        <v>200</v>
      </c>
      <c r="CO170" s="21" t="s">
        <v>200</v>
      </c>
    </row>
    <row r="171" spans="1:93" ht="16.5" customHeight="1" x14ac:dyDescent="0.3">
      <c r="A171" s="21">
        <v>31040169</v>
      </c>
      <c r="B171" s="21" t="s">
        <v>91</v>
      </c>
      <c r="C171" s="21"/>
      <c r="D171" s="21">
        <f t="shared" si="39"/>
        <v>34</v>
      </c>
      <c r="E171" s="21" t="s">
        <v>109</v>
      </c>
      <c r="F171" s="21">
        <v>34</v>
      </c>
      <c r="G171" s="21" t="s">
        <v>110</v>
      </c>
      <c r="H171" s="21">
        <f>VLOOKUP($L171,怪物模板!$A:$N,MATCH(角色!H$1,模板表头,0),0)</f>
        <v>3</v>
      </c>
      <c r="I171" s="28" t="str">
        <f>VLOOKUP($L171,怪物模板!$A:$N,MATCH(角色!I$1,模板表头,0),0)</f>
        <v>mag</v>
      </c>
      <c r="J171" s="22"/>
      <c r="K171" s="21"/>
      <c r="L171" s="21" t="s">
        <v>275</v>
      </c>
      <c r="M171" s="28" t="str">
        <f>VLOOKUP($L171,怪物模板!$A:$N,MATCH(角色!M$1,模板表头,0),0)</f>
        <v>火焰术士</v>
      </c>
      <c r="N171" s="28" t="str">
        <f>VLOOKUP($L171,怪物模板!$A:$N,MATCH(角色!N$1,模板表头,0),0)</f>
        <v>大招加引导版，加酒利用</v>
      </c>
      <c r="O171" s="21" t="str">
        <f>VLOOKUP($L171,怪物模板!$A:$N,MATCH(角色!O$1,模板表头,0),0)</f>
        <v>female</v>
      </c>
      <c r="P171" s="22">
        <v>3</v>
      </c>
      <c r="Q171" s="21">
        <v>3</v>
      </c>
      <c r="R171" s="21">
        <f>VLOOKUP(P171,辅助表!$A$2:$B$10,2,FALSE)</f>
        <v>2</v>
      </c>
      <c r="S171" s="28" t="str">
        <f>VLOOKUP($L171,怪物模板!$A:$N,MATCH(角色!S$1,模板表头,0),0)</f>
        <v>alliance</v>
      </c>
      <c r="T171" s="21" t="s">
        <v>85</v>
      </c>
      <c r="U171" s="21"/>
      <c r="V171" s="21"/>
      <c r="W171" s="21"/>
      <c r="X171" s="21"/>
      <c r="Y171" s="21"/>
      <c r="Z171" s="21"/>
      <c r="AA171" s="21"/>
      <c r="AB171" s="21">
        <v>4</v>
      </c>
      <c r="AC171" s="21">
        <v>6</v>
      </c>
      <c r="AD171" s="21"/>
      <c r="AE171" s="21">
        <f t="shared" si="33"/>
        <v>10</v>
      </c>
      <c r="AF171" s="21">
        <f t="shared" si="34"/>
        <v>25</v>
      </c>
      <c r="AG171" s="28" t="str">
        <f>VLOOKUP($L171,怪物模板!$A:$N,MATCH(角色!AG$1,模板表头,0),0)</f>
        <v>misc.5skills</v>
      </c>
      <c r="AH171" s="28">
        <f>VLOOKUP($L171,怪物模板!$A:$N,MATCH(角色!AH$1,模板表头,0),0)</f>
        <v>11980401</v>
      </c>
      <c r="AI171" s="28">
        <f>VLOOKUP($L171,怪物模板!$A:$N,MATCH(角色!AI$1,模板表头,0),0)</f>
        <v>11980402</v>
      </c>
      <c r="AJ171" s="28">
        <f>VLOOKUP($L171,怪物模板!$A:$N,MATCH(角色!AJ$1,模板表头,0),0)</f>
        <v>11999535</v>
      </c>
      <c r="AK171" s="28" t="str">
        <f>VLOOKUP($L171,怪物模板!$A:$N,MATCH(角色!AK$1,模板表头,0),0)</f>
        <v/>
      </c>
      <c r="AL171" s="28" t="str">
        <f>IF(VLOOKUP($L171,[1]怪物模板!$A:$N,MATCH([1]角色!AL$1,模板表头,0),0)=0,"",VLOOKUP($L171,[1]怪物模板!$A:$N,MATCH([1]角色!AL$1,模板表头,0),0))</f>
        <v/>
      </c>
      <c r="AM171" s="28" t="str">
        <f>VLOOKUP($L171,怪物模板!$A:$N,MATCH(角色!AM$1,模板表头,0),0)</f>
        <v>flame_npc</v>
      </c>
      <c r="AN171" s="21">
        <f t="shared" si="38"/>
        <v>1</v>
      </c>
      <c r="AO171" s="21">
        <v>1</v>
      </c>
      <c r="AP171" s="21"/>
      <c r="AQ171" s="21"/>
      <c r="AR171" s="21"/>
      <c r="AS171" s="21"/>
      <c r="AT171" s="21"/>
      <c r="AU171" s="21">
        <v>230011</v>
      </c>
      <c r="AV171" s="21">
        <v>230302</v>
      </c>
      <c r="AW171" s="21">
        <v>230163</v>
      </c>
      <c r="AX171" s="21"/>
      <c r="AY171" s="21"/>
      <c r="AZ171" s="21"/>
      <c r="BA171" s="21"/>
      <c r="BB171" s="22"/>
      <c r="BC171" s="22"/>
      <c r="BD171" s="22"/>
      <c r="BE171" s="22"/>
      <c r="BF171" s="22"/>
      <c r="BG171" s="22"/>
      <c r="BH171" s="22"/>
      <c r="BI171" s="22">
        <f t="shared" si="35"/>
        <v>10000</v>
      </c>
      <c r="BJ171" s="22">
        <f t="shared" si="36"/>
        <v>4000</v>
      </c>
      <c r="BK171" s="22">
        <f t="shared" si="36"/>
        <v>4000</v>
      </c>
      <c r="BL171" s="21"/>
      <c r="BM171" s="21"/>
      <c r="BN171" s="21"/>
      <c r="BO171" s="21"/>
      <c r="BP171" s="21"/>
      <c r="BQ171" s="21"/>
      <c r="BR171" s="21"/>
      <c r="BS171" s="21"/>
      <c r="BT171" s="21"/>
      <c r="BU171" s="23" t="str">
        <f t="shared" ref="BU171:BU177" si="44">IF(OR(B171="骷髅战士",B171="骷髅法师"),-0.9,"")</f>
        <v/>
      </c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 t="str">
        <f t="shared" si="29"/>
        <v/>
      </c>
      <c r="CH171" s="21" t="str">
        <f t="shared" si="40"/>
        <v/>
      </c>
      <c r="CI171" s="21" t="str">
        <f t="shared" si="40"/>
        <v/>
      </c>
      <c r="CJ171" s="21" t="str">
        <f t="shared" si="40"/>
        <v/>
      </c>
      <c r="CK171" s="21" t="str">
        <f t="shared" si="40"/>
        <v/>
      </c>
      <c r="CL171" s="21" t="str">
        <f t="shared" si="40"/>
        <v/>
      </c>
      <c r="CM171" s="21" t="str">
        <f t="shared" si="40"/>
        <v/>
      </c>
      <c r="CN171" s="21" t="str">
        <f t="shared" si="40"/>
        <v/>
      </c>
      <c r="CO171" s="21" t="str">
        <f t="shared" si="40"/>
        <v/>
      </c>
    </row>
    <row r="172" spans="1:93" ht="16.5" customHeight="1" x14ac:dyDescent="0.3">
      <c r="A172" s="21">
        <v>31040170</v>
      </c>
      <c r="B172" s="21" t="s">
        <v>91</v>
      </c>
      <c r="C172" s="21"/>
      <c r="D172" s="21">
        <f t="shared" si="39"/>
        <v>34</v>
      </c>
      <c r="E172" s="21" t="s">
        <v>109</v>
      </c>
      <c r="F172" s="21">
        <v>34</v>
      </c>
      <c r="G172" s="21" t="s">
        <v>110</v>
      </c>
      <c r="H172" s="21">
        <f>VLOOKUP($L172,怪物模板!$A:$N,MATCH(角色!H$1,模板表头,0),0)</f>
        <v>3</v>
      </c>
      <c r="I172" s="28" t="str">
        <f>VLOOKUP($L172,怪物模板!$A:$N,MATCH(角色!I$1,模板表头,0),0)</f>
        <v>mag</v>
      </c>
      <c r="J172" s="22"/>
      <c r="K172" s="21"/>
      <c r="L172" s="21" t="s">
        <v>275</v>
      </c>
      <c r="M172" s="28" t="str">
        <f>VLOOKUP($L172,怪物模板!$A:$N,MATCH(角色!M$1,模板表头,0),0)</f>
        <v>火焰术士</v>
      </c>
      <c r="N172" s="28" t="str">
        <f>VLOOKUP($L172,怪物模板!$A:$N,MATCH(角色!N$1,模板表头,0),0)</f>
        <v>大招加引导版，加酒利用</v>
      </c>
      <c r="O172" s="21" t="str">
        <f>VLOOKUP($L172,怪物模板!$A:$N,MATCH(角色!O$1,模板表头,0),0)</f>
        <v>female</v>
      </c>
      <c r="P172" s="22">
        <v>3</v>
      </c>
      <c r="Q172" s="21">
        <v>3</v>
      </c>
      <c r="R172" s="21">
        <f>VLOOKUP(P172,辅助表!$A$2:$B$10,2,FALSE)</f>
        <v>2</v>
      </c>
      <c r="S172" s="28" t="str">
        <f>VLOOKUP($L172,怪物模板!$A:$N,MATCH(角色!S$1,模板表头,0),0)</f>
        <v>alliance</v>
      </c>
      <c r="T172" s="21" t="s">
        <v>85</v>
      </c>
      <c r="U172" s="21"/>
      <c r="V172" s="21"/>
      <c r="W172" s="21"/>
      <c r="X172" s="21"/>
      <c r="Y172" s="21"/>
      <c r="Z172" s="21"/>
      <c r="AA172" s="21"/>
      <c r="AB172" s="21">
        <v>4</v>
      </c>
      <c r="AC172" s="21">
        <v>6</v>
      </c>
      <c r="AD172" s="21"/>
      <c r="AE172" s="21">
        <f t="shared" si="33"/>
        <v>10</v>
      </c>
      <c r="AF172" s="21">
        <f t="shared" si="34"/>
        <v>25</v>
      </c>
      <c r="AG172" s="28" t="str">
        <f>VLOOKUP($L172,怪物模板!$A:$N,MATCH(角色!AG$1,模板表头,0),0)</f>
        <v>misc.5skills</v>
      </c>
      <c r="AH172" s="28">
        <f>VLOOKUP($L172,怪物模板!$A:$N,MATCH(角色!AH$1,模板表头,0),0)</f>
        <v>11980401</v>
      </c>
      <c r="AI172" s="28">
        <f>VLOOKUP($L172,怪物模板!$A:$N,MATCH(角色!AI$1,模板表头,0),0)</f>
        <v>11980402</v>
      </c>
      <c r="AJ172" s="28">
        <f>VLOOKUP($L172,怪物模板!$A:$N,MATCH(角色!AJ$1,模板表头,0),0)</f>
        <v>11999535</v>
      </c>
      <c r="AK172" s="28" t="str">
        <f>VLOOKUP($L172,怪物模板!$A:$N,MATCH(角色!AK$1,模板表头,0),0)</f>
        <v/>
      </c>
      <c r="AL172" s="28" t="str">
        <f>IF(VLOOKUP($L172,[1]怪物模板!$A:$N,MATCH([1]角色!AL$1,模板表头,0),0)=0,"",VLOOKUP($L172,[1]怪物模板!$A:$N,MATCH([1]角色!AL$1,模板表头,0),0))</f>
        <v/>
      </c>
      <c r="AM172" s="28" t="str">
        <f>VLOOKUP($L172,怪物模板!$A:$N,MATCH(角色!AM$1,模板表头,0),0)</f>
        <v>flame_npc</v>
      </c>
      <c r="AN172" s="21">
        <f t="shared" si="38"/>
        <v>1</v>
      </c>
      <c r="AO172" s="21">
        <v>1</v>
      </c>
      <c r="AP172" s="21"/>
      <c r="AQ172" s="21"/>
      <c r="AR172" s="21"/>
      <c r="AS172" s="21"/>
      <c r="AT172" s="21"/>
      <c r="AU172" s="21">
        <v>230011</v>
      </c>
      <c r="AV172" s="21">
        <v>230302</v>
      </c>
      <c r="AW172" s="21">
        <v>230163</v>
      </c>
      <c r="AX172" s="21"/>
      <c r="AY172" s="21"/>
      <c r="AZ172" s="21"/>
      <c r="BA172" s="21"/>
      <c r="BB172" s="22"/>
      <c r="BC172" s="22"/>
      <c r="BD172" s="22"/>
      <c r="BE172" s="22"/>
      <c r="BF172" s="22"/>
      <c r="BG172" s="22"/>
      <c r="BH172" s="22"/>
      <c r="BI172" s="22">
        <f t="shared" si="35"/>
        <v>10000</v>
      </c>
      <c r="BJ172" s="22">
        <f t="shared" si="36"/>
        <v>4000</v>
      </c>
      <c r="BK172" s="22">
        <f t="shared" si="36"/>
        <v>4000</v>
      </c>
      <c r="BL172" s="21"/>
      <c r="BM172" s="21"/>
      <c r="BN172" s="21"/>
      <c r="BO172" s="21"/>
      <c r="BP172" s="21"/>
      <c r="BQ172" s="21"/>
      <c r="BR172" s="21"/>
      <c r="BS172" s="21"/>
      <c r="BT172" s="21"/>
      <c r="BU172" s="23" t="str">
        <f t="shared" si="44"/>
        <v/>
      </c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 t="str">
        <f t="shared" si="29"/>
        <v/>
      </c>
      <c r="CH172" s="21" t="str">
        <f t="shared" si="40"/>
        <v/>
      </c>
      <c r="CI172" s="21" t="str">
        <f t="shared" si="40"/>
        <v/>
      </c>
      <c r="CJ172" s="21" t="str">
        <f t="shared" si="40"/>
        <v/>
      </c>
      <c r="CK172" s="21" t="str">
        <f t="shared" si="40"/>
        <v/>
      </c>
      <c r="CL172" s="21" t="str">
        <f t="shared" si="40"/>
        <v/>
      </c>
      <c r="CM172" s="21" t="str">
        <f t="shared" si="40"/>
        <v/>
      </c>
      <c r="CN172" s="21" t="str">
        <f t="shared" si="40"/>
        <v/>
      </c>
      <c r="CO172" s="21" t="str">
        <f t="shared" si="40"/>
        <v/>
      </c>
    </row>
    <row r="173" spans="1:93" s="15" customFormat="1" ht="16.5" customHeight="1" x14ac:dyDescent="0.3">
      <c r="A173" s="21">
        <v>31040171</v>
      </c>
      <c r="B173" s="21" t="s">
        <v>100</v>
      </c>
      <c r="C173" s="21"/>
      <c r="D173" s="21">
        <f t="shared" si="39"/>
        <v>35</v>
      </c>
      <c r="E173" s="21" t="s">
        <v>109</v>
      </c>
      <c r="F173" s="21">
        <v>35</v>
      </c>
      <c r="G173" s="21" t="s">
        <v>101</v>
      </c>
      <c r="H173" s="21">
        <f>VLOOKUP($L173,怪物模板!$A:$N,MATCH(角色!H$1,模板表头,0),0)</f>
        <v>3</v>
      </c>
      <c r="I173" s="28" t="str">
        <f>VLOOKUP($L173,怪物模板!$A:$N,MATCH(角色!I$1,模板表头,0),0)</f>
        <v>mag</v>
      </c>
      <c r="J173" s="22"/>
      <c r="K173" s="21"/>
      <c r="L173" s="21" t="s">
        <v>283</v>
      </c>
      <c r="M173" s="28" t="str">
        <f>VLOOKUP($L173,怪物模板!$A:$N,MATCH(角色!M$1,模板表头,0),0)</f>
        <v>蛇头女妖</v>
      </c>
      <c r="N173" s="28" t="str">
        <f>VLOOKUP($L173,怪物模板!$A:$N,MATCH(角色!N$1,模板表头,0),0)</f>
        <v>BOSS特别4技能版，带禁锢技能，龙卷风必定击飞</v>
      </c>
      <c r="O173" s="21" t="str">
        <f>VLOOKUP($L173,怪物模板!$A:$N,MATCH(角色!O$1,模板表头,0),0)</f>
        <v>female</v>
      </c>
      <c r="P173" s="21">
        <v>7</v>
      </c>
      <c r="Q173" s="21">
        <v>4</v>
      </c>
      <c r="R173" s="21">
        <f>VLOOKUP(P173,辅助表!$A$2:$B$10,2,FALSE)</f>
        <v>4</v>
      </c>
      <c r="S173" s="28" t="str">
        <f>VLOOKUP($L173,怪物模板!$A:$N,MATCH(角色!S$1,模板表头,0),0)</f>
        <v>chaos</v>
      </c>
      <c r="T173" s="21" t="s">
        <v>102</v>
      </c>
      <c r="U173" s="21"/>
      <c r="V173" s="21"/>
      <c r="W173" s="21"/>
      <c r="X173" s="21"/>
      <c r="Y173" s="21"/>
      <c r="Z173" s="21"/>
      <c r="AA173" s="21"/>
      <c r="AB173" s="21">
        <v>4</v>
      </c>
      <c r="AC173" s="21">
        <v>6</v>
      </c>
      <c r="AD173" s="21"/>
      <c r="AE173" s="21">
        <f t="shared" si="33"/>
        <v>100</v>
      </c>
      <c r="AF173" s="21">
        <f t="shared" si="34"/>
        <v>250</v>
      </c>
      <c r="AG173" s="28" t="str">
        <f>VLOOKUP($L173,怪物模板!$A:$N,MATCH(角色!AG$1,模板表头,0),0)</f>
        <v>misc.5skills</v>
      </c>
      <c r="AH173" s="28">
        <f>VLOOKUP($L173,怪物模板!$A:$N,MATCH(角色!AH$1,模板表头,0),0)</f>
        <v>11660101</v>
      </c>
      <c r="AI173" s="28">
        <f>VLOOKUP($L173,怪物模板!$A:$N,MATCH(角色!AI$1,模板表头,0),0)</f>
        <v>11999524</v>
      </c>
      <c r="AJ173" s="28">
        <f>VLOOKUP($L173,怪物模板!$A:$N,MATCH(角色!AJ$1,模板表头,0),0)</f>
        <v>11660103</v>
      </c>
      <c r="AK173" s="28">
        <f>VLOOKUP($L173,怪物模板!$A:$N,MATCH(角色!AK$1,模板表头,0),0)</f>
        <v>11999529</v>
      </c>
      <c r="AL173" s="28">
        <f>IF(VLOOKUP($L173,[1]怪物模板!$A:$N,MATCH([1]角色!AL$1,模板表头,0),0)=0,"",VLOOKUP($L173,[1]怪物模板!$A:$N,MATCH([1]角色!AL$1,模板表头,0),0))</f>
        <v>11999525</v>
      </c>
      <c r="AM173" s="28" t="str">
        <f>VLOOKUP($L173,怪物模板!$A:$N,MATCH(角色!AM$1,模板表头,0),0)</f>
        <v>vashj_boss</v>
      </c>
      <c r="AN173" s="21">
        <v>1.5</v>
      </c>
      <c r="AO173" s="21">
        <v>1</v>
      </c>
      <c r="AP173" s="21"/>
      <c r="AQ173" s="21"/>
      <c r="AR173" s="21"/>
      <c r="AS173" s="21"/>
      <c r="AT173" s="21"/>
      <c r="AU173" s="21">
        <v>230011</v>
      </c>
      <c r="AV173" s="21">
        <v>230272</v>
      </c>
      <c r="AW173" s="21">
        <v>230203</v>
      </c>
      <c r="AX173" s="21"/>
      <c r="AY173" s="21"/>
      <c r="AZ173" s="21"/>
      <c r="BA173" s="21"/>
      <c r="BB173" s="22"/>
      <c r="BC173" s="22"/>
      <c r="BD173" s="22"/>
      <c r="BE173" s="22"/>
      <c r="BF173" s="22"/>
      <c r="BG173" s="22"/>
      <c r="BH173" s="22"/>
      <c r="BI173" s="22">
        <f t="shared" si="35"/>
        <v>0</v>
      </c>
      <c r="BJ173" s="22">
        <f t="shared" si="36"/>
        <v>0</v>
      </c>
      <c r="BK173" s="22">
        <f t="shared" si="36"/>
        <v>0</v>
      </c>
      <c r="BL173" s="21"/>
      <c r="BM173" s="21"/>
      <c r="BN173" s="21"/>
      <c r="BO173" s="21"/>
      <c r="BP173" s="21"/>
      <c r="BQ173" s="21"/>
      <c r="BR173" s="21"/>
      <c r="BS173" s="21"/>
      <c r="BT173" s="21"/>
      <c r="BU173" s="23" t="str">
        <f t="shared" si="44"/>
        <v/>
      </c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>
        <f t="shared" si="29"/>
        <v>5000</v>
      </c>
      <c r="CH173" s="21">
        <f t="shared" si="40"/>
        <v>5000</v>
      </c>
      <c r="CI173" s="21">
        <f t="shared" ref="CH173:CO202" si="45">IF($G173="boss",5000,"")</f>
        <v>5000</v>
      </c>
      <c r="CJ173" s="21">
        <f t="shared" si="45"/>
        <v>5000</v>
      </c>
      <c r="CK173" s="21">
        <f t="shared" si="45"/>
        <v>5000</v>
      </c>
      <c r="CL173" s="21">
        <f t="shared" si="45"/>
        <v>5000</v>
      </c>
      <c r="CM173" s="21">
        <f t="shared" si="45"/>
        <v>5000</v>
      </c>
      <c r="CN173" s="21">
        <f t="shared" si="45"/>
        <v>5000</v>
      </c>
      <c r="CO173" s="21">
        <f t="shared" si="45"/>
        <v>5000</v>
      </c>
    </row>
    <row r="174" spans="1:93" s="5" customFormat="1" ht="16.5" customHeight="1" x14ac:dyDescent="0.3">
      <c r="A174" s="21">
        <v>31040172</v>
      </c>
      <c r="B174" s="21" t="s">
        <v>84</v>
      </c>
      <c r="C174" s="21"/>
      <c r="D174" s="21">
        <f t="shared" si="39"/>
        <v>35</v>
      </c>
      <c r="E174" s="21" t="s">
        <v>109</v>
      </c>
      <c r="F174" s="21">
        <v>35</v>
      </c>
      <c r="G174" s="21" t="s">
        <v>110</v>
      </c>
      <c r="H174" s="21">
        <f>VLOOKUP($L174,怪物模板!$A:$N,MATCH(角色!H$1,模板表头,0),0)</f>
        <v>2</v>
      </c>
      <c r="I174" s="28" t="str">
        <f>VLOOKUP($L174,怪物模板!$A:$N,MATCH(角色!I$1,模板表头,0),0)</f>
        <v>phy</v>
      </c>
      <c r="J174" s="22"/>
      <c r="K174" s="21"/>
      <c r="L174" s="21" t="s">
        <v>277</v>
      </c>
      <c r="M174" s="28" t="str">
        <f>VLOOKUP($L174,怪物模板!$A:$N,MATCH(角色!M$1,模板表头,0),0)</f>
        <v>无对应英雄</v>
      </c>
      <c r="N174" s="28" t="str">
        <f>VLOOKUP($L174,怪物模板!$A:$N,MATCH(角色!N$1,模板表头,0),0)</f>
        <v>统一模板</v>
      </c>
      <c r="O174" s="21" t="str">
        <f>VLOOKUP($L174,怪物模板!$A:$N,MATCH(角色!O$1,模板表头,0),0)</f>
        <v>male</v>
      </c>
      <c r="P174" s="22">
        <v>1</v>
      </c>
      <c r="Q174" s="21">
        <v>1</v>
      </c>
      <c r="R174" s="21">
        <f>VLOOKUP(P174,辅助表!$A$2:$B$10,2,FALSE)</f>
        <v>1</v>
      </c>
      <c r="S174" s="28" t="str">
        <f>VLOOKUP($L174,怪物模板!$A:$N,MATCH(角色!S$1,模板表头,0),0)</f>
        <v>chaos</v>
      </c>
      <c r="T174" s="21" t="s">
        <v>85</v>
      </c>
      <c r="U174" s="21"/>
      <c r="V174" s="21"/>
      <c r="W174" s="21"/>
      <c r="X174" s="21"/>
      <c r="Y174" s="21"/>
      <c r="Z174" s="21"/>
      <c r="AA174" s="21"/>
      <c r="AB174" s="21">
        <v>4</v>
      </c>
      <c r="AC174" s="21">
        <v>6</v>
      </c>
      <c r="AD174" s="21"/>
      <c r="AE174" s="21">
        <f t="shared" si="33"/>
        <v>10</v>
      </c>
      <c r="AF174" s="21">
        <f t="shared" si="34"/>
        <v>25</v>
      </c>
      <c r="AG174" s="28" t="str">
        <f>VLOOKUP($L174,怪物模板!$A:$N,MATCH(角色!AG$1,模板表头,0),0)</f>
        <v>misc.5skills_self_hp_ratio</v>
      </c>
      <c r="AH174" s="28">
        <f>VLOOKUP($L174,怪物模板!$A:$N,MATCH(角色!AH$1,模板表头,0),0)</f>
        <v>11990101</v>
      </c>
      <c r="AI174" s="28">
        <f>VLOOKUP($L174,怪物模板!$A:$N,MATCH(角色!AI$1,模板表头,0),0)</f>
        <v>11990102</v>
      </c>
      <c r="AJ174" s="28" t="str">
        <f>VLOOKUP($L174,怪物模板!$A:$N,MATCH(角色!AJ$1,模板表头,0),0)</f>
        <v/>
      </c>
      <c r="AK174" s="28" t="str">
        <f>VLOOKUP($L174,怪物模板!$A:$N,MATCH(角色!AK$1,模板表头,0),0)</f>
        <v/>
      </c>
      <c r="AL174" s="28" t="str">
        <f>IF(VLOOKUP($L174,[1]怪物模板!$A:$N,MATCH([1]角色!AL$1,模板表头,0),0)=0,"",VLOOKUP($L174,[1]怪物模板!$A:$N,MATCH([1]角色!AL$1,模板表头,0),0))</f>
        <v/>
      </c>
      <c r="AM174" s="28" t="str">
        <f>VLOOKUP($L174,怪物模板!$A:$N,MATCH(角色!AM$1,模板表头,0),0)</f>
        <v>treant</v>
      </c>
      <c r="AN174" s="21">
        <f t="shared" si="38"/>
        <v>1</v>
      </c>
      <c r="AO174" s="21">
        <v>1</v>
      </c>
      <c r="AP174" s="21"/>
      <c r="AQ174" s="21"/>
      <c r="AR174" s="21"/>
      <c r="AS174" s="21"/>
      <c r="AT174" s="21"/>
      <c r="AU174" s="21">
        <v>230021</v>
      </c>
      <c r="AV174" s="21">
        <v>230292</v>
      </c>
      <c r="AW174" s="21">
        <v>230123</v>
      </c>
      <c r="AX174" s="21"/>
      <c r="AY174" s="21"/>
      <c r="AZ174" s="21"/>
      <c r="BA174" s="21"/>
      <c r="BB174" s="22"/>
      <c r="BC174" s="22"/>
      <c r="BD174" s="22"/>
      <c r="BE174" s="22"/>
      <c r="BF174" s="22"/>
      <c r="BG174" s="22"/>
      <c r="BH174" s="22"/>
      <c r="BI174" s="22">
        <f t="shared" si="35"/>
        <v>10000</v>
      </c>
      <c r="BJ174" s="22">
        <f t="shared" si="36"/>
        <v>4000</v>
      </c>
      <c r="BK174" s="22">
        <f t="shared" si="36"/>
        <v>4000</v>
      </c>
      <c r="BL174" s="21"/>
      <c r="BM174" s="21"/>
      <c r="BN174" s="21"/>
      <c r="BO174" s="21"/>
      <c r="BP174" s="21"/>
      <c r="BQ174" s="21"/>
      <c r="BR174" s="21"/>
      <c r="BS174" s="21"/>
      <c r="BT174" s="21"/>
      <c r="BU174" s="23" t="str">
        <f t="shared" si="44"/>
        <v/>
      </c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 t="str">
        <f t="shared" ref="CG174:CG202" si="46">IF($G174="boss",5000,"")</f>
        <v/>
      </c>
      <c r="CH174" s="21" t="str">
        <f t="shared" si="45"/>
        <v/>
      </c>
      <c r="CI174" s="21" t="str">
        <f t="shared" si="45"/>
        <v/>
      </c>
      <c r="CJ174" s="21" t="str">
        <f t="shared" si="45"/>
        <v/>
      </c>
      <c r="CK174" s="21" t="str">
        <f t="shared" si="45"/>
        <v/>
      </c>
      <c r="CL174" s="21" t="str">
        <f t="shared" si="45"/>
        <v/>
      </c>
      <c r="CM174" s="21" t="str">
        <f t="shared" si="45"/>
        <v/>
      </c>
      <c r="CN174" s="21" t="str">
        <f t="shared" si="45"/>
        <v/>
      </c>
      <c r="CO174" s="21" t="str">
        <f t="shared" si="45"/>
        <v/>
      </c>
    </row>
    <row r="175" spans="1:93" s="5" customFormat="1" ht="16.5" customHeight="1" x14ac:dyDescent="0.3">
      <c r="A175" s="21">
        <v>31040173</v>
      </c>
      <c r="B175" s="21" t="s">
        <v>84</v>
      </c>
      <c r="C175" s="21"/>
      <c r="D175" s="21">
        <f t="shared" si="39"/>
        <v>35</v>
      </c>
      <c r="E175" s="21" t="s">
        <v>109</v>
      </c>
      <c r="F175" s="21">
        <v>35</v>
      </c>
      <c r="G175" s="21" t="s">
        <v>110</v>
      </c>
      <c r="H175" s="21">
        <f>VLOOKUP($L175,怪物模板!$A:$N,MATCH(角色!H$1,模板表头,0),0)</f>
        <v>2</v>
      </c>
      <c r="I175" s="28" t="str">
        <f>VLOOKUP($L175,怪物模板!$A:$N,MATCH(角色!I$1,模板表头,0),0)</f>
        <v>phy</v>
      </c>
      <c r="J175" s="22"/>
      <c r="K175" s="21"/>
      <c r="L175" s="21" t="s">
        <v>277</v>
      </c>
      <c r="M175" s="28" t="str">
        <f>VLOOKUP($L175,怪物模板!$A:$N,MATCH(角色!M$1,模板表头,0),0)</f>
        <v>无对应英雄</v>
      </c>
      <c r="N175" s="28" t="str">
        <f>VLOOKUP($L175,怪物模板!$A:$N,MATCH(角色!N$1,模板表头,0),0)</f>
        <v>统一模板</v>
      </c>
      <c r="O175" s="21" t="str">
        <f>VLOOKUP($L175,怪物模板!$A:$N,MATCH(角色!O$1,模板表头,0),0)</f>
        <v>male</v>
      </c>
      <c r="P175" s="22">
        <v>1</v>
      </c>
      <c r="Q175" s="21">
        <v>1</v>
      </c>
      <c r="R175" s="21">
        <f>VLOOKUP(P175,辅助表!$A$2:$B$10,2,FALSE)</f>
        <v>1</v>
      </c>
      <c r="S175" s="28" t="str">
        <f>VLOOKUP($L175,怪物模板!$A:$N,MATCH(角色!S$1,模板表头,0),0)</f>
        <v>chaos</v>
      </c>
      <c r="T175" s="21" t="s">
        <v>85</v>
      </c>
      <c r="U175" s="21"/>
      <c r="V175" s="21"/>
      <c r="W175" s="21"/>
      <c r="X175" s="21"/>
      <c r="Y175" s="21"/>
      <c r="Z175" s="21"/>
      <c r="AA175" s="21"/>
      <c r="AB175" s="21">
        <v>4</v>
      </c>
      <c r="AC175" s="21">
        <v>6</v>
      </c>
      <c r="AD175" s="21"/>
      <c r="AE175" s="21">
        <f t="shared" si="33"/>
        <v>10</v>
      </c>
      <c r="AF175" s="21">
        <f t="shared" si="34"/>
        <v>25</v>
      </c>
      <c r="AG175" s="28" t="str">
        <f>VLOOKUP($L175,怪物模板!$A:$N,MATCH(角色!AG$1,模板表头,0),0)</f>
        <v>misc.5skills_self_hp_ratio</v>
      </c>
      <c r="AH175" s="28">
        <f>VLOOKUP($L175,怪物模板!$A:$N,MATCH(角色!AH$1,模板表头,0),0)</f>
        <v>11990101</v>
      </c>
      <c r="AI175" s="28">
        <f>VLOOKUP($L175,怪物模板!$A:$N,MATCH(角色!AI$1,模板表头,0),0)</f>
        <v>11990102</v>
      </c>
      <c r="AJ175" s="28" t="str">
        <f>VLOOKUP($L175,怪物模板!$A:$N,MATCH(角色!AJ$1,模板表头,0),0)</f>
        <v/>
      </c>
      <c r="AK175" s="28" t="str">
        <f>VLOOKUP($L175,怪物模板!$A:$N,MATCH(角色!AK$1,模板表头,0),0)</f>
        <v/>
      </c>
      <c r="AL175" s="28" t="str">
        <f>IF(VLOOKUP($L175,[1]怪物模板!$A:$N,MATCH([1]角色!AL$1,模板表头,0),0)=0,"",VLOOKUP($L175,[1]怪物模板!$A:$N,MATCH([1]角色!AL$1,模板表头,0),0))</f>
        <v/>
      </c>
      <c r="AM175" s="28" t="str">
        <f>VLOOKUP($L175,怪物模板!$A:$N,MATCH(角色!AM$1,模板表头,0),0)</f>
        <v>treant</v>
      </c>
      <c r="AN175" s="21">
        <f t="shared" si="38"/>
        <v>1</v>
      </c>
      <c r="AO175" s="21">
        <v>1</v>
      </c>
      <c r="AP175" s="21"/>
      <c r="AQ175" s="21"/>
      <c r="AR175" s="21"/>
      <c r="AS175" s="21"/>
      <c r="AT175" s="21"/>
      <c r="AU175" s="21">
        <v>230021</v>
      </c>
      <c r="AV175" s="21">
        <v>230292</v>
      </c>
      <c r="AW175" s="21">
        <v>230123</v>
      </c>
      <c r="AX175" s="21"/>
      <c r="AY175" s="21"/>
      <c r="AZ175" s="21"/>
      <c r="BA175" s="21"/>
      <c r="BB175" s="22"/>
      <c r="BC175" s="22"/>
      <c r="BD175" s="22"/>
      <c r="BE175" s="22"/>
      <c r="BF175" s="22"/>
      <c r="BG175" s="22"/>
      <c r="BH175" s="22"/>
      <c r="BI175" s="22">
        <f t="shared" si="35"/>
        <v>10000</v>
      </c>
      <c r="BJ175" s="22">
        <f t="shared" si="36"/>
        <v>4000</v>
      </c>
      <c r="BK175" s="22">
        <f t="shared" si="36"/>
        <v>4000</v>
      </c>
      <c r="BL175" s="21"/>
      <c r="BM175" s="21"/>
      <c r="BN175" s="21"/>
      <c r="BO175" s="21"/>
      <c r="BP175" s="21"/>
      <c r="BQ175" s="21"/>
      <c r="BR175" s="21"/>
      <c r="BS175" s="21"/>
      <c r="BT175" s="21"/>
      <c r="BU175" s="23" t="str">
        <f t="shared" si="44"/>
        <v/>
      </c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 t="str">
        <f t="shared" si="46"/>
        <v/>
      </c>
      <c r="CH175" s="21" t="str">
        <f t="shared" si="45"/>
        <v/>
      </c>
      <c r="CI175" s="21" t="str">
        <f t="shared" si="45"/>
        <v/>
      </c>
      <c r="CJ175" s="21" t="str">
        <f t="shared" si="45"/>
        <v/>
      </c>
      <c r="CK175" s="21" t="str">
        <f t="shared" si="45"/>
        <v/>
      </c>
      <c r="CL175" s="21" t="str">
        <f t="shared" si="45"/>
        <v/>
      </c>
      <c r="CM175" s="21" t="str">
        <f t="shared" si="45"/>
        <v/>
      </c>
      <c r="CN175" s="21" t="str">
        <f t="shared" si="45"/>
        <v/>
      </c>
      <c r="CO175" s="21" t="str">
        <f t="shared" si="45"/>
        <v/>
      </c>
    </row>
    <row r="176" spans="1:93" s="5" customFormat="1" x14ac:dyDescent="0.3">
      <c r="A176" s="21">
        <v>31040174</v>
      </c>
      <c r="B176" s="21" t="s">
        <v>96</v>
      </c>
      <c r="C176" s="21"/>
      <c r="D176" s="21">
        <f t="shared" si="39"/>
        <v>35</v>
      </c>
      <c r="E176" s="21" t="s">
        <v>109</v>
      </c>
      <c r="F176" s="21">
        <v>35</v>
      </c>
      <c r="G176" s="21" t="s">
        <v>110</v>
      </c>
      <c r="H176" s="21">
        <f>VLOOKUP($L176,怪物模板!$A:$N,MATCH(角色!H$1,模板表头,0),0)</f>
        <v>3</v>
      </c>
      <c r="I176" s="28" t="str">
        <f>VLOOKUP($L176,怪物模板!$A:$N,MATCH(角色!I$1,模板表头,0),0)</f>
        <v>phy</v>
      </c>
      <c r="J176" s="22"/>
      <c r="K176" s="21"/>
      <c r="L176" s="21" t="s">
        <v>204</v>
      </c>
      <c r="M176" s="28" t="str">
        <f>VLOOKUP($L176,怪物模板!$A:$N,MATCH(角色!M$1,模板表头,0),0)</f>
        <v>骷髅射手</v>
      </c>
      <c r="N176" s="28" t="str">
        <f>VLOOKUP($L176,怪物模板!$A:$N,MATCH(角色!N$1,模板表头,0),0)</f>
        <v>统一模板</v>
      </c>
      <c r="O176" s="21" t="str">
        <f>VLOOKUP($L176,怪物模板!$A:$N,MATCH(角色!O$1,模板表头,0),0)</f>
        <v>male</v>
      </c>
      <c r="P176" s="21">
        <v>1</v>
      </c>
      <c r="Q176" s="21">
        <v>1</v>
      </c>
      <c r="R176" s="21">
        <f>VLOOKUP(P176,辅助表!$A$2:$B$10,2,FALSE)</f>
        <v>1</v>
      </c>
      <c r="S176" s="28" t="str">
        <f>VLOOKUP($L176,怪物模板!$A:$N,MATCH(角色!S$1,模板表头,0),0)</f>
        <v>horde</v>
      </c>
      <c r="T176" s="21" t="s">
        <v>85</v>
      </c>
      <c r="U176" s="21"/>
      <c r="V176" s="21"/>
      <c r="W176" s="21"/>
      <c r="X176" s="21"/>
      <c r="Y176" s="21"/>
      <c r="Z176" s="21"/>
      <c r="AA176" s="21"/>
      <c r="AB176" s="21">
        <v>4</v>
      </c>
      <c r="AC176" s="21">
        <v>6</v>
      </c>
      <c r="AD176" s="21"/>
      <c r="AE176" s="21">
        <f t="shared" si="33"/>
        <v>10</v>
      </c>
      <c r="AF176" s="21">
        <f t="shared" si="34"/>
        <v>25</v>
      </c>
      <c r="AG176" s="28" t="str">
        <f>VLOOKUP($L176,怪物模板!$A:$N,MATCH(角色!AG$1,模板表头,0),0)</f>
        <v>misc.5skills</v>
      </c>
      <c r="AH176" s="28">
        <f>VLOOKUP($L176,怪物模板!$A:$N,MATCH(角色!AH$1,模板表头,0),0)</f>
        <v>11690101</v>
      </c>
      <c r="AI176" s="28">
        <f>VLOOKUP($L176,怪物模板!$A:$N,MATCH(角色!AI$1,模板表头,0),0)</f>
        <v>11690102</v>
      </c>
      <c r="AJ176" s="28" t="str">
        <f>VLOOKUP($L176,怪物模板!$A:$N,MATCH(角色!AJ$1,模板表头,0),0)</f>
        <v/>
      </c>
      <c r="AK176" s="28" t="str">
        <f>VLOOKUP($L176,怪物模板!$A:$N,MATCH(角色!AK$1,模板表头,0),0)</f>
        <v/>
      </c>
      <c r="AL176" s="28" t="str">
        <f>IF(VLOOKUP($L176,[1]怪物模板!$A:$N,MATCH([1]角色!AL$1,模板表头,0),0)=0,"",VLOOKUP($L176,[1]怪物模板!$A:$N,MATCH([1]角色!AL$1,模板表头,0),0))</f>
        <v/>
      </c>
      <c r="AM176" s="28" t="str">
        <f>VLOOKUP($L176,怪物模板!$A:$N,MATCH(角色!AM$1,模板表头,0),0)</f>
        <v>skeleton_archer_npc</v>
      </c>
      <c r="AN176" s="21">
        <f t="shared" si="38"/>
        <v>1</v>
      </c>
      <c r="AO176" s="21">
        <v>1</v>
      </c>
      <c r="AP176" s="21"/>
      <c r="AQ176" s="21"/>
      <c r="AR176" s="21"/>
      <c r="AS176" s="21"/>
      <c r="AT176" s="21"/>
      <c r="AU176" s="21">
        <v>230051</v>
      </c>
      <c r="AV176" s="21">
        <v>230282</v>
      </c>
      <c r="AW176" s="21">
        <v>230113</v>
      </c>
      <c r="AX176" s="21"/>
      <c r="AY176" s="21"/>
      <c r="AZ176" s="21"/>
      <c r="BA176" s="21"/>
      <c r="BB176" s="22"/>
      <c r="BC176" s="22"/>
      <c r="BD176" s="22"/>
      <c r="BE176" s="22"/>
      <c r="BF176" s="22"/>
      <c r="BG176" s="22"/>
      <c r="BH176" s="22"/>
      <c r="BI176" s="22">
        <f t="shared" si="35"/>
        <v>10000</v>
      </c>
      <c r="BJ176" s="22">
        <f t="shared" si="36"/>
        <v>4000</v>
      </c>
      <c r="BK176" s="22">
        <f t="shared" si="36"/>
        <v>4000</v>
      </c>
      <c r="BL176" s="21"/>
      <c r="BM176" s="21"/>
      <c r="BN176" s="21"/>
      <c r="BO176" s="21"/>
      <c r="BP176" s="21"/>
      <c r="BQ176" s="21"/>
      <c r="BR176" s="21"/>
      <c r="BS176" s="21"/>
      <c r="BT176" s="21"/>
      <c r="BU176" s="23" t="str">
        <f t="shared" si="44"/>
        <v/>
      </c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 t="str">
        <f t="shared" si="46"/>
        <v/>
      </c>
      <c r="CH176" s="21" t="str">
        <f t="shared" si="45"/>
        <v/>
      </c>
      <c r="CI176" s="21" t="str">
        <f t="shared" si="45"/>
        <v/>
      </c>
      <c r="CJ176" s="21" t="str">
        <f t="shared" si="45"/>
        <v/>
      </c>
      <c r="CK176" s="21" t="str">
        <f t="shared" si="45"/>
        <v/>
      </c>
      <c r="CL176" s="21" t="str">
        <f t="shared" si="45"/>
        <v/>
      </c>
      <c r="CM176" s="21" t="str">
        <f t="shared" si="45"/>
        <v/>
      </c>
      <c r="CN176" s="21" t="str">
        <f t="shared" si="45"/>
        <v/>
      </c>
      <c r="CO176" s="21" t="str">
        <f t="shared" si="45"/>
        <v/>
      </c>
    </row>
    <row r="177" spans="1:93" s="5" customFormat="1" x14ac:dyDescent="0.3">
      <c r="A177" s="21">
        <v>31040175</v>
      </c>
      <c r="B177" s="21" t="s">
        <v>96</v>
      </c>
      <c r="C177" s="21"/>
      <c r="D177" s="21">
        <f t="shared" si="39"/>
        <v>35</v>
      </c>
      <c r="E177" s="21" t="s">
        <v>109</v>
      </c>
      <c r="F177" s="21">
        <v>35</v>
      </c>
      <c r="G177" s="21" t="s">
        <v>110</v>
      </c>
      <c r="H177" s="21">
        <f>VLOOKUP($L177,怪物模板!$A:$N,MATCH(角色!H$1,模板表头,0),0)</f>
        <v>3</v>
      </c>
      <c r="I177" s="28" t="str">
        <f>VLOOKUP($L177,怪物模板!$A:$N,MATCH(角色!I$1,模板表头,0),0)</f>
        <v>phy</v>
      </c>
      <c r="J177" s="22"/>
      <c r="K177" s="21"/>
      <c r="L177" s="21" t="s">
        <v>204</v>
      </c>
      <c r="M177" s="28" t="str">
        <f>VLOOKUP($L177,怪物模板!$A:$N,MATCH(角色!M$1,模板表头,0),0)</f>
        <v>骷髅射手</v>
      </c>
      <c r="N177" s="28" t="str">
        <f>VLOOKUP($L177,怪物模板!$A:$N,MATCH(角色!N$1,模板表头,0),0)</f>
        <v>统一模板</v>
      </c>
      <c r="O177" s="21" t="str">
        <f>VLOOKUP($L177,怪物模板!$A:$N,MATCH(角色!O$1,模板表头,0),0)</f>
        <v>male</v>
      </c>
      <c r="P177" s="21">
        <v>1</v>
      </c>
      <c r="Q177" s="21">
        <v>1</v>
      </c>
      <c r="R177" s="21">
        <f>VLOOKUP(P177,辅助表!$A$2:$B$10,2,FALSE)</f>
        <v>1</v>
      </c>
      <c r="S177" s="28" t="str">
        <f>VLOOKUP($L177,怪物模板!$A:$N,MATCH(角色!S$1,模板表头,0),0)</f>
        <v>horde</v>
      </c>
      <c r="T177" s="21" t="s">
        <v>85</v>
      </c>
      <c r="U177" s="21"/>
      <c r="V177" s="21"/>
      <c r="W177" s="21"/>
      <c r="X177" s="21"/>
      <c r="Y177" s="21"/>
      <c r="Z177" s="21"/>
      <c r="AA177" s="21"/>
      <c r="AB177" s="21">
        <v>4</v>
      </c>
      <c r="AC177" s="21">
        <v>6</v>
      </c>
      <c r="AD177" s="21"/>
      <c r="AE177" s="21">
        <f t="shared" si="33"/>
        <v>10</v>
      </c>
      <c r="AF177" s="21">
        <f t="shared" si="34"/>
        <v>25</v>
      </c>
      <c r="AG177" s="28" t="str">
        <f>VLOOKUP($L177,怪物模板!$A:$N,MATCH(角色!AG$1,模板表头,0),0)</f>
        <v>misc.5skills</v>
      </c>
      <c r="AH177" s="28">
        <f>VLOOKUP($L177,怪物模板!$A:$N,MATCH(角色!AH$1,模板表头,0),0)</f>
        <v>11690101</v>
      </c>
      <c r="AI177" s="28">
        <f>VLOOKUP($L177,怪物模板!$A:$N,MATCH(角色!AI$1,模板表头,0),0)</f>
        <v>11690102</v>
      </c>
      <c r="AJ177" s="28" t="str">
        <f>VLOOKUP($L177,怪物模板!$A:$N,MATCH(角色!AJ$1,模板表头,0),0)</f>
        <v/>
      </c>
      <c r="AK177" s="28" t="str">
        <f>VLOOKUP($L177,怪物模板!$A:$N,MATCH(角色!AK$1,模板表头,0),0)</f>
        <v/>
      </c>
      <c r="AL177" s="28" t="str">
        <f>IF(VLOOKUP($L177,[1]怪物模板!$A:$N,MATCH([1]角色!AL$1,模板表头,0),0)=0,"",VLOOKUP($L177,[1]怪物模板!$A:$N,MATCH([1]角色!AL$1,模板表头,0),0))</f>
        <v/>
      </c>
      <c r="AM177" s="28" t="str">
        <f>VLOOKUP($L177,怪物模板!$A:$N,MATCH(角色!AM$1,模板表头,0),0)</f>
        <v>skeleton_archer_npc</v>
      </c>
      <c r="AN177" s="21">
        <f t="shared" si="38"/>
        <v>1</v>
      </c>
      <c r="AO177" s="21">
        <v>1</v>
      </c>
      <c r="AP177" s="21"/>
      <c r="AQ177" s="21"/>
      <c r="AR177" s="21"/>
      <c r="AS177" s="21"/>
      <c r="AT177" s="21"/>
      <c r="AU177" s="21">
        <v>230051</v>
      </c>
      <c r="AV177" s="21">
        <v>230282</v>
      </c>
      <c r="AW177" s="21">
        <v>230113</v>
      </c>
      <c r="AX177" s="21"/>
      <c r="AY177" s="21"/>
      <c r="AZ177" s="21"/>
      <c r="BA177" s="21"/>
      <c r="BB177" s="22"/>
      <c r="BC177" s="22"/>
      <c r="BD177" s="22"/>
      <c r="BE177" s="22"/>
      <c r="BF177" s="22"/>
      <c r="BG177" s="22"/>
      <c r="BH177" s="22"/>
      <c r="BI177" s="22">
        <f t="shared" si="35"/>
        <v>10000</v>
      </c>
      <c r="BJ177" s="22">
        <f t="shared" si="36"/>
        <v>4000</v>
      </c>
      <c r="BK177" s="22">
        <f t="shared" si="36"/>
        <v>4000</v>
      </c>
      <c r="BL177" s="21"/>
      <c r="BM177" s="21"/>
      <c r="BN177" s="21"/>
      <c r="BO177" s="21"/>
      <c r="BP177" s="21"/>
      <c r="BQ177" s="21"/>
      <c r="BR177" s="21"/>
      <c r="BS177" s="21"/>
      <c r="BT177" s="21"/>
      <c r="BU177" s="23" t="str">
        <f t="shared" si="44"/>
        <v/>
      </c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 t="str">
        <f t="shared" si="46"/>
        <v/>
      </c>
      <c r="CH177" s="21" t="str">
        <f t="shared" si="45"/>
        <v/>
      </c>
      <c r="CI177" s="21" t="str">
        <f t="shared" si="45"/>
        <v/>
      </c>
      <c r="CJ177" s="21" t="str">
        <f t="shared" si="45"/>
        <v/>
      </c>
      <c r="CK177" s="21" t="str">
        <f t="shared" si="45"/>
        <v/>
      </c>
      <c r="CL177" s="21" t="str">
        <f t="shared" si="45"/>
        <v/>
      </c>
      <c r="CM177" s="21" t="str">
        <f t="shared" si="45"/>
        <v/>
      </c>
      <c r="CN177" s="21" t="str">
        <f t="shared" si="45"/>
        <v/>
      </c>
      <c r="CO177" s="21" t="str">
        <f t="shared" si="45"/>
        <v/>
      </c>
    </row>
    <row r="178" spans="1:93" ht="16.5" customHeight="1" x14ac:dyDescent="0.3">
      <c r="A178" s="21">
        <v>31040176</v>
      </c>
      <c r="B178" s="21" t="s">
        <v>93</v>
      </c>
      <c r="C178" s="21"/>
      <c r="D178" s="21">
        <f t="shared" si="39"/>
        <v>36</v>
      </c>
      <c r="E178" s="21" t="s">
        <v>109</v>
      </c>
      <c r="F178" s="21">
        <v>36</v>
      </c>
      <c r="G178" s="21" t="s">
        <v>110</v>
      </c>
      <c r="H178" s="21">
        <f>VLOOKUP($L178,怪物模板!$A:$N,MATCH(角色!H$1,模板表头,0),0)</f>
        <v>2</v>
      </c>
      <c r="I178" s="28" t="str">
        <f>VLOOKUP($L178,怪物模板!$A:$N,MATCH(角色!I$1,模板表头,0),0)</f>
        <v>phy</v>
      </c>
      <c r="J178" s="22"/>
      <c r="K178" s="21"/>
      <c r="L178" s="21" t="s">
        <v>93</v>
      </c>
      <c r="M178" s="28" t="str">
        <f>VLOOKUP($L178,怪物模板!$A:$N,MATCH(角色!M$1,模板表头,0),0)</f>
        <v>狂战士</v>
      </c>
      <c r="N178" s="28" t="str">
        <f>VLOOKUP($L178,怪物模板!$A:$N,MATCH(角色!N$1,模板表头,0),0)</f>
        <v>同英雄技能</v>
      </c>
      <c r="O178" s="21" t="str">
        <f>VLOOKUP($L178,怪物模板!$A:$N,MATCH(角色!O$1,模板表头,0),0)</f>
        <v>male</v>
      </c>
      <c r="P178" s="22">
        <v>5</v>
      </c>
      <c r="Q178" s="21">
        <v>3</v>
      </c>
      <c r="R178" s="21">
        <v>3</v>
      </c>
      <c r="S178" s="28" t="str">
        <f>VLOOKUP($L178,怪物模板!$A:$N,MATCH(角色!S$1,模板表头,0),0)</f>
        <v>horde</v>
      </c>
      <c r="T178" s="21" t="s">
        <v>199</v>
      </c>
      <c r="U178" s="21"/>
      <c r="V178" s="21"/>
      <c r="W178" s="21"/>
      <c r="X178" s="21"/>
      <c r="Y178" s="21"/>
      <c r="Z178" s="21"/>
      <c r="AA178" s="21"/>
      <c r="AB178" s="21">
        <v>4</v>
      </c>
      <c r="AC178" s="21">
        <v>6</v>
      </c>
      <c r="AD178" s="21"/>
      <c r="AE178" s="21">
        <f t="shared" si="33"/>
        <v>10</v>
      </c>
      <c r="AF178" s="21">
        <f t="shared" si="34"/>
        <v>25</v>
      </c>
      <c r="AG178" s="28" t="str">
        <f>VLOOKUP($L178,怪物模板!$A:$N,MATCH(角色!AG$1,模板表头,0),0)</f>
        <v>misc.5skills_target_is_valid</v>
      </c>
      <c r="AH178" s="28">
        <f>VLOOKUP($L178,怪物模板!$A:$N,MATCH(角色!AH$1,模板表头,0),0)</f>
        <v>11970101</v>
      </c>
      <c r="AI178" s="28">
        <f>VLOOKUP($L178,怪物模板!$A:$N,MATCH(角色!AI$1,模板表头,0),0)</f>
        <v>11970102</v>
      </c>
      <c r="AJ178" s="28" t="str">
        <f>VLOOKUP($L178,怪物模板!$A:$N,MATCH(角色!AJ$1,模板表头,0),0)</f>
        <v/>
      </c>
      <c r="AK178" s="28" t="str">
        <f>VLOOKUP($L178,怪物模板!$A:$N,MATCH(角色!AK$1,模板表头,0),0)</f>
        <v/>
      </c>
      <c r="AL178" s="28" t="str">
        <f>IF(VLOOKUP($L178,[1]怪物模板!$A:$N,MATCH([1]角色!AL$1,模板表头,0),0)=0,"",VLOOKUP($L178,[1]怪物模板!$A:$N,MATCH([1]角色!AL$1,模板表头,0),0))</f>
        <v/>
      </c>
      <c r="AM178" s="28" t="str">
        <f>VLOOKUP($L178,怪物模板!$A:$N,MATCH(角色!AM$1,模板表头,0),0)</f>
        <v>berserk_npc</v>
      </c>
      <c r="AN178" s="21">
        <v>1</v>
      </c>
      <c r="AO178" s="21">
        <v>1</v>
      </c>
      <c r="AP178" s="21"/>
      <c r="AQ178" s="21"/>
      <c r="AR178" s="21"/>
      <c r="AS178" s="21"/>
      <c r="AT178" s="21"/>
      <c r="AU178" s="21">
        <v>230051</v>
      </c>
      <c r="AV178" s="21">
        <v>230282</v>
      </c>
      <c r="AW178" s="21">
        <v>230163</v>
      </c>
      <c r="AX178" s="21"/>
      <c r="AY178" s="21"/>
      <c r="AZ178" s="21"/>
      <c r="BA178" s="21"/>
      <c r="BB178" s="22"/>
      <c r="BC178" s="22"/>
      <c r="BD178" s="22"/>
      <c r="BE178" s="22"/>
      <c r="BF178" s="22"/>
      <c r="BG178" s="22"/>
      <c r="BH178" s="22"/>
      <c r="BI178" s="22">
        <f t="shared" si="35"/>
        <v>10000</v>
      </c>
      <c r="BJ178" s="22">
        <f t="shared" si="36"/>
        <v>4000</v>
      </c>
      <c r="BK178" s="22">
        <f t="shared" si="36"/>
        <v>4000</v>
      </c>
      <c r="BL178" s="21"/>
      <c r="BM178" s="21"/>
      <c r="BN178" s="21"/>
      <c r="BO178" s="21"/>
      <c r="BP178" s="21"/>
      <c r="BQ178" s="21"/>
      <c r="BR178" s="21"/>
      <c r="BS178" s="21"/>
      <c r="BT178" s="21"/>
      <c r="BU178" s="23" t="s">
        <v>200</v>
      </c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 t="s">
        <v>200</v>
      </c>
      <c r="CH178" s="21" t="s">
        <v>200</v>
      </c>
      <c r="CI178" s="21" t="s">
        <v>200</v>
      </c>
      <c r="CJ178" s="21" t="s">
        <v>200</v>
      </c>
      <c r="CK178" s="21" t="s">
        <v>200</v>
      </c>
      <c r="CL178" s="21" t="s">
        <v>200</v>
      </c>
      <c r="CM178" s="21" t="s">
        <v>200</v>
      </c>
      <c r="CN178" s="21" t="s">
        <v>200</v>
      </c>
      <c r="CO178" s="21" t="s">
        <v>200</v>
      </c>
    </row>
    <row r="179" spans="1:93" ht="16.5" customHeight="1" x14ac:dyDescent="0.3">
      <c r="A179" s="21">
        <v>31040177</v>
      </c>
      <c r="B179" s="21" t="s">
        <v>92</v>
      </c>
      <c r="C179" s="21"/>
      <c r="D179" s="21">
        <f t="shared" si="39"/>
        <v>36</v>
      </c>
      <c r="E179" s="21" t="s">
        <v>109</v>
      </c>
      <c r="F179" s="21">
        <v>36</v>
      </c>
      <c r="G179" s="21" t="s">
        <v>110</v>
      </c>
      <c r="H179" s="21">
        <f>VLOOKUP($L179,怪物模板!$A:$N,MATCH(角色!H$1,模板表头,0),0)</f>
        <v>1</v>
      </c>
      <c r="I179" s="28" t="str">
        <f>VLOOKUP($L179,怪物模板!$A:$N,MATCH(角色!I$1,模板表头,0),0)</f>
        <v>phy</v>
      </c>
      <c r="J179" s="22"/>
      <c r="K179" s="21"/>
      <c r="L179" s="21" t="s">
        <v>248</v>
      </c>
      <c r="M179" s="28" t="str">
        <f>VLOOKUP($L179,怪物模板!$A:$N,MATCH(角色!M$1,模板表头,0),0)</f>
        <v>顶盾步兵</v>
      </c>
      <c r="N179" s="28" t="str">
        <f>VLOOKUP($L179,怪物模板!$A:$N,MATCH(角色!N$1,模板表头,0),0)</f>
        <v>统一模板</v>
      </c>
      <c r="O179" s="21" t="str">
        <f>VLOOKUP($L179,怪物模板!$A:$N,MATCH(角色!O$1,模板表头,0),0)</f>
        <v>male</v>
      </c>
      <c r="P179" s="22">
        <v>2</v>
      </c>
      <c r="Q179" s="21">
        <v>2</v>
      </c>
      <c r="R179" s="21">
        <f>VLOOKUP(P179,辅助表!$A$2:$B$10,2,FALSE)</f>
        <v>2</v>
      </c>
      <c r="S179" s="28" t="str">
        <f>VLOOKUP($L179,怪物模板!$A:$N,MATCH(角色!S$1,模板表头,0),0)</f>
        <v>alliance</v>
      </c>
      <c r="T179" s="21" t="s">
        <v>85</v>
      </c>
      <c r="U179" s="21"/>
      <c r="V179" s="21"/>
      <c r="W179" s="21"/>
      <c r="X179" s="21"/>
      <c r="Y179" s="21"/>
      <c r="Z179" s="21"/>
      <c r="AA179" s="21"/>
      <c r="AB179" s="21">
        <v>4</v>
      </c>
      <c r="AC179" s="21">
        <v>6</v>
      </c>
      <c r="AD179" s="21"/>
      <c r="AE179" s="21">
        <f t="shared" si="33"/>
        <v>10</v>
      </c>
      <c r="AF179" s="21">
        <f t="shared" si="34"/>
        <v>25</v>
      </c>
      <c r="AG179" s="28" t="str">
        <f>VLOOKUP($L179,怪物模板!$A:$N,MATCH(角色!AG$1,模板表头,0),0)</f>
        <v>misc.5skills_target_is_valid</v>
      </c>
      <c r="AH179" s="28">
        <f>VLOOKUP($L179,怪物模板!$A:$N,MATCH(角色!AH$1,模板表头,0),0)</f>
        <v>11980301</v>
      </c>
      <c r="AI179" s="28">
        <f>VLOOKUP($L179,怪物模板!$A:$N,MATCH(角色!AI$1,模板表头,0),0)</f>
        <v>11980302</v>
      </c>
      <c r="AJ179" s="28" t="str">
        <f>VLOOKUP($L179,怪物模板!$A:$N,MATCH(角色!AJ$1,模板表头,0),0)</f>
        <v/>
      </c>
      <c r="AK179" s="28" t="str">
        <f>VLOOKUP($L179,怪物模板!$A:$N,MATCH(角色!AK$1,模板表头,0),0)</f>
        <v/>
      </c>
      <c r="AL179" s="28" t="str">
        <f>IF(VLOOKUP($L179,[1]怪物模板!$A:$N,MATCH([1]角色!AL$1,模板表头,0),0)=0,"",VLOOKUP($L179,[1]怪物模板!$A:$N,MATCH([1]角色!AL$1,模板表头,0),0))</f>
        <v/>
      </c>
      <c r="AM179" s="28" t="str">
        <f>VLOOKUP($L179,怪物模板!$A:$N,MATCH(角色!AM$1,模板表头,0),0)</f>
        <v>shield_infantry_npc</v>
      </c>
      <c r="AN179" s="21">
        <f t="shared" ref="AN179" si="47">IF(T179="monster",1,IF(T179="boss",1.3,IF(T179="entity",1,IF(T179="guard",1.5,1))))</f>
        <v>1</v>
      </c>
      <c r="AO179" s="21">
        <v>1</v>
      </c>
      <c r="AP179" s="21"/>
      <c r="AQ179" s="21"/>
      <c r="AR179" s="21"/>
      <c r="AS179" s="21"/>
      <c r="AT179" s="21"/>
      <c r="AU179" s="21">
        <v>230041</v>
      </c>
      <c r="AV179" s="21">
        <v>230242</v>
      </c>
      <c r="AW179" s="21">
        <v>230133</v>
      </c>
      <c r="AX179" s="21"/>
      <c r="AY179" s="21"/>
      <c r="AZ179" s="21"/>
      <c r="BA179" s="21"/>
      <c r="BB179" s="22"/>
      <c r="BC179" s="22"/>
      <c r="BD179" s="22"/>
      <c r="BE179" s="22"/>
      <c r="BF179" s="22"/>
      <c r="BG179" s="22"/>
      <c r="BH179" s="22"/>
      <c r="BI179" s="22">
        <f t="shared" si="35"/>
        <v>10000</v>
      </c>
      <c r="BJ179" s="22">
        <f t="shared" si="36"/>
        <v>4000</v>
      </c>
      <c r="BK179" s="22">
        <f t="shared" si="36"/>
        <v>4000</v>
      </c>
      <c r="BL179" s="21"/>
      <c r="BM179" s="21"/>
      <c r="BN179" s="21"/>
      <c r="BO179" s="21"/>
      <c r="BP179" s="21"/>
      <c r="BQ179" s="21"/>
      <c r="BR179" s="21"/>
      <c r="BS179" s="21"/>
      <c r="BT179" s="21"/>
      <c r="BU179" s="23" t="str">
        <f>IF(OR(B179="骷髅战士",B179="骷髅法师"),-0.9,"")</f>
        <v/>
      </c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 t="str">
        <f t="shared" si="46"/>
        <v/>
      </c>
      <c r="CH179" s="21" t="str">
        <f t="shared" si="45"/>
        <v/>
      </c>
      <c r="CI179" s="21" t="str">
        <f t="shared" si="45"/>
        <v/>
      </c>
      <c r="CJ179" s="21" t="str">
        <f t="shared" si="45"/>
        <v/>
      </c>
      <c r="CK179" s="21" t="str">
        <f t="shared" si="45"/>
        <v/>
      </c>
      <c r="CL179" s="21" t="str">
        <f t="shared" si="45"/>
        <v/>
      </c>
      <c r="CM179" s="21" t="str">
        <f t="shared" si="45"/>
        <v/>
      </c>
      <c r="CN179" s="21" t="str">
        <f t="shared" si="45"/>
        <v/>
      </c>
      <c r="CO179" s="21" t="str">
        <f t="shared" si="45"/>
        <v/>
      </c>
    </row>
    <row r="180" spans="1:93" ht="16.5" customHeight="1" x14ac:dyDescent="0.3">
      <c r="A180" s="21">
        <v>31040178</v>
      </c>
      <c r="B180" s="21" t="s">
        <v>92</v>
      </c>
      <c r="C180" s="21"/>
      <c r="D180" s="21">
        <f t="shared" si="39"/>
        <v>36</v>
      </c>
      <c r="E180" s="21" t="s">
        <v>109</v>
      </c>
      <c r="F180" s="21">
        <v>36</v>
      </c>
      <c r="G180" s="21" t="s">
        <v>110</v>
      </c>
      <c r="H180" s="21">
        <f>VLOOKUP($L180,怪物模板!$A:$N,MATCH(角色!H$1,模板表头,0),0)</f>
        <v>1</v>
      </c>
      <c r="I180" s="28" t="str">
        <f>VLOOKUP($L180,怪物模板!$A:$N,MATCH(角色!I$1,模板表头,0),0)</f>
        <v>phy</v>
      </c>
      <c r="J180" s="22"/>
      <c r="K180" s="21"/>
      <c r="L180" s="21" t="s">
        <v>248</v>
      </c>
      <c r="M180" s="28" t="str">
        <f>VLOOKUP($L180,怪物模板!$A:$N,MATCH(角色!M$1,模板表头,0),0)</f>
        <v>顶盾步兵</v>
      </c>
      <c r="N180" s="28" t="str">
        <f>VLOOKUP($L180,怪物模板!$A:$N,MATCH(角色!N$1,模板表头,0),0)</f>
        <v>统一模板</v>
      </c>
      <c r="O180" s="21" t="str">
        <f>VLOOKUP($L180,怪物模板!$A:$N,MATCH(角色!O$1,模板表头,0),0)</f>
        <v>male</v>
      </c>
      <c r="P180" s="22">
        <v>2</v>
      </c>
      <c r="Q180" s="21">
        <v>2</v>
      </c>
      <c r="R180" s="21">
        <f>VLOOKUP(P180,辅助表!$A$2:$B$10,2,FALSE)</f>
        <v>2</v>
      </c>
      <c r="S180" s="28" t="str">
        <f>VLOOKUP($L180,怪物模板!$A:$N,MATCH(角色!S$1,模板表头,0),0)</f>
        <v>alliance</v>
      </c>
      <c r="T180" s="21" t="s">
        <v>85</v>
      </c>
      <c r="U180" s="21"/>
      <c r="V180" s="21"/>
      <c r="W180" s="21"/>
      <c r="X180" s="21"/>
      <c r="Y180" s="21"/>
      <c r="Z180" s="21"/>
      <c r="AA180" s="21"/>
      <c r="AB180" s="21">
        <v>4</v>
      </c>
      <c r="AC180" s="21">
        <v>6</v>
      </c>
      <c r="AD180" s="21"/>
      <c r="AE180" s="21">
        <f t="shared" si="33"/>
        <v>10</v>
      </c>
      <c r="AF180" s="21">
        <f t="shared" si="34"/>
        <v>25</v>
      </c>
      <c r="AG180" s="28" t="str">
        <f>VLOOKUP($L180,怪物模板!$A:$N,MATCH(角色!AG$1,模板表头,0),0)</f>
        <v>misc.5skills_target_is_valid</v>
      </c>
      <c r="AH180" s="28">
        <f>VLOOKUP($L180,怪物模板!$A:$N,MATCH(角色!AH$1,模板表头,0),0)</f>
        <v>11980301</v>
      </c>
      <c r="AI180" s="28">
        <f>VLOOKUP($L180,怪物模板!$A:$N,MATCH(角色!AI$1,模板表头,0),0)</f>
        <v>11980302</v>
      </c>
      <c r="AJ180" s="28" t="str">
        <f>VLOOKUP($L180,怪物模板!$A:$N,MATCH(角色!AJ$1,模板表头,0),0)</f>
        <v/>
      </c>
      <c r="AK180" s="28" t="str">
        <f>VLOOKUP($L180,怪物模板!$A:$N,MATCH(角色!AK$1,模板表头,0),0)</f>
        <v/>
      </c>
      <c r="AL180" s="28" t="str">
        <f>IF(VLOOKUP($L180,[1]怪物模板!$A:$N,MATCH([1]角色!AL$1,模板表头,0),0)=0,"",VLOOKUP($L180,[1]怪物模板!$A:$N,MATCH([1]角色!AL$1,模板表头,0),0))</f>
        <v/>
      </c>
      <c r="AM180" s="28" t="str">
        <f>VLOOKUP($L180,怪物模板!$A:$N,MATCH(角色!AM$1,模板表头,0),0)</f>
        <v>shield_infantry_npc</v>
      </c>
      <c r="AN180" s="21">
        <f t="shared" si="38"/>
        <v>1</v>
      </c>
      <c r="AO180" s="21">
        <v>1</v>
      </c>
      <c r="AP180" s="21"/>
      <c r="AQ180" s="21"/>
      <c r="AR180" s="21"/>
      <c r="AS180" s="21"/>
      <c r="AT180" s="21"/>
      <c r="AU180" s="21">
        <v>230041</v>
      </c>
      <c r="AV180" s="21">
        <v>230242</v>
      </c>
      <c r="AW180" s="21">
        <v>230133</v>
      </c>
      <c r="AX180" s="21"/>
      <c r="AY180" s="21"/>
      <c r="AZ180" s="21"/>
      <c r="BA180" s="21"/>
      <c r="BB180" s="22"/>
      <c r="BC180" s="22"/>
      <c r="BD180" s="22"/>
      <c r="BE180" s="22"/>
      <c r="BF180" s="22"/>
      <c r="BG180" s="22"/>
      <c r="BH180" s="22"/>
      <c r="BI180" s="22">
        <f t="shared" si="35"/>
        <v>10000</v>
      </c>
      <c r="BJ180" s="22">
        <f t="shared" si="36"/>
        <v>4000</v>
      </c>
      <c r="BK180" s="22">
        <f t="shared" si="36"/>
        <v>4000</v>
      </c>
      <c r="BL180" s="21"/>
      <c r="BM180" s="21"/>
      <c r="BN180" s="21"/>
      <c r="BO180" s="21"/>
      <c r="BP180" s="21"/>
      <c r="BQ180" s="21"/>
      <c r="BR180" s="21"/>
      <c r="BS180" s="21"/>
      <c r="BT180" s="21"/>
      <c r="BU180" s="23" t="str">
        <f>IF(OR(B180="骷髅战士",B180="骷髅法师"),-0.9,"")</f>
        <v/>
      </c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 t="str">
        <f t="shared" si="46"/>
        <v/>
      </c>
      <c r="CH180" s="21" t="str">
        <f t="shared" si="45"/>
        <v/>
      </c>
      <c r="CI180" s="21" t="str">
        <f t="shared" si="45"/>
        <v/>
      </c>
      <c r="CJ180" s="21" t="str">
        <f t="shared" si="45"/>
        <v/>
      </c>
      <c r="CK180" s="21" t="str">
        <f t="shared" si="45"/>
        <v/>
      </c>
      <c r="CL180" s="21" t="str">
        <f t="shared" si="45"/>
        <v/>
      </c>
      <c r="CM180" s="21" t="str">
        <f t="shared" si="45"/>
        <v/>
      </c>
      <c r="CN180" s="21" t="str">
        <f t="shared" si="45"/>
        <v/>
      </c>
      <c r="CO180" s="21" t="str">
        <f t="shared" si="45"/>
        <v/>
      </c>
    </row>
    <row r="181" spans="1:93" ht="16.5" customHeight="1" x14ac:dyDescent="0.3">
      <c r="A181" s="21">
        <v>31040179</v>
      </c>
      <c r="B181" s="21" t="s">
        <v>98</v>
      </c>
      <c r="C181" s="21"/>
      <c r="D181" s="21">
        <f t="shared" si="39"/>
        <v>36</v>
      </c>
      <c r="E181" s="21" t="s">
        <v>109</v>
      </c>
      <c r="F181" s="21">
        <v>36</v>
      </c>
      <c r="G181" s="21" t="s">
        <v>110</v>
      </c>
      <c r="H181" s="21">
        <f>VLOOKUP($L181,怪物模板!$A:$N,MATCH(角色!H$1,模板表头,0),0)</f>
        <v>4</v>
      </c>
      <c r="I181" s="28" t="str">
        <f>VLOOKUP($L181,怪物模板!$A:$N,MATCH(角色!I$1,模板表头,0),0)</f>
        <v>mag</v>
      </c>
      <c r="J181" s="22"/>
      <c r="K181" s="21"/>
      <c r="L181" s="21" t="s">
        <v>98</v>
      </c>
      <c r="M181" s="28" t="str">
        <f>VLOOKUP($L181,怪物模板!$A:$N,MATCH(角色!M$1,模板表头,0),0)</f>
        <v>无对应英雄</v>
      </c>
      <c r="N181" s="28" t="str">
        <f>VLOOKUP($L181,怪物模板!$A:$N,MATCH(角色!N$1,模板表头,0),0)</f>
        <v>统一模板</v>
      </c>
      <c r="O181" s="21" t="str">
        <f>VLOOKUP($L181,怪物模板!$A:$N,MATCH(角色!O$1,模板表头,0),0)</f>
        <v>female</v>
      </c>
      <c r="P181" s="21">
        <v>4</v>
      </c>
      <c r="Q181" s="21">
        <v>3</v>
      </c>
      <c r="R181" s="21">
        <f>VLOOKUP(P181,辅助表!$A$2:$B$10,2,FALSE)</f>
        <v>3</v>
      </c>
      <c r="S181" s="28" t="str">
        <f>VLOOKUP($L181,怪物模板!$A:$N,MATCH(角色!S$1,模板表头,0),0)</f>
        <v>chaos</v>
      </c>
      <c r="T181" s="21" t="s">
        <v>85</v>
      </c>
      <c r="U181" s="21"/>
      <c r="V181" s="21"/>
      <c r="W181" s="21"/>
      <c r="X181" s="21"/>
      <c r="Y181" s="21"/>
      <c r="Z181" s="21"/>
      <c r="AA181" s="21"/>
      <c r="AB181" s="21">
        <v>4</v>
      </c>
      <c r="AC181" s="21">
        <v>6</v>
      </c>
      <c r="AD181" s="21"/>
      <c r="AE181" s="21">
        <f t="shared" si="33"/>
        <v>10</v>
      </c>
      <c r="AF181" s="21">
        <f t="shared" si="34"/>
        <v>25</v>
      </c>
      <c r="AG181" s="28" t="str">
        <f>VLOOKUP($L181,怪物模板!$A:$N,MATCH(角色!AG$1,模板表头,0),0)</f>
        <v>misc.5skills_friendly_ratio</v>
      </c>
      <c r="AH181" s="28">
        <f>VLOOKUP($L181,怪物模板!$A:$N,MATCH(角色!AH$1,模板表头,0),0)</f>
        <v>11670201</v>
      </c>
      <c r="AI181" s="28">
        <f>VLOOKUP($L181,怪物模板!$A:$N,MATCH(角色!AI$1,模板表头,0),0)</f>
        <v>11670202</v>
      </c>
      <c r="AJ181" s="28">
        <f>VLOOKUP($L181,怪物模板!$A:$N,MATCH(角色!AJ$1,模板表头,0),0)</f>
        <v>11670203</v>
      </c>
      <c r="AK181" s="28" t="str">
        <f>VLOOKUP($L181,怪物模板!$A:$N,MATCH(角色!AK$1,模板表头,0),0)</f>
        <v/>
      </c>
      <c r="AL181" s="28" t="str">
        <f>IF(VLOOKUP($L181,[1]怪物模板!$A:$N,MATCH([1]角色!AL$1,模板表头,0),0)=0,"",VLOOKUP($L181,[1]怪物模板!$A:$N,MATCH([1]角色!AL$1,模板表头,0),0))</f>
        <v/>
      </c>
      <c r="AM181" s="28" t="str">
        <f>VLOOKUP($L181,怪物模板!$A:$N,MATCH(角色!AM$1,模板表头,0),0)</f>
        <v>scarlet_priest</v>
      </c>
      <c r="AN181" s="21">
        <f t="shared" si="38"/>
        <v>1</v>
      </c>
      <c r="AO181" s="21">
        <v>1</v>
      </c>
      <c r="AP181" s="21"/>
      <c r="AQ181" s="21"/>
      <c r="AR181" s="21"/>
      <c r="AS181" s="21"/>
      <c r="AT181" s="21"/>
      <c r="AU181" s="21">
        <v>230031</v>
      </c>
      <c r="AV181" s="21">
        <v>230242</v>
      </c>
      <c r="AW181" s="21">
        <v>230153</v>
      </c>
      <c r="AX181" s="21"/>
      <c r="AY181" s="21"/>
      <c r="AZ181" s="21"/>
      <c r="BA181" s="21"/>
      <c r="BB181" s="22"/>
      <c r="BC181" s="22"/>
      <c r="BD181" s="22"/>
      <c r="BE181" s="22"/>
      <c r="BF181" s="22"/>
      <c r="BG181" s="22"/>
      <c r="BH181" s="22"/>
      <c r="BI181" s="22">
        <f t="shared" si="35"/>
        <v>10000</v>
      </c>
      <c r="BJ181" s="22">
        <f t="shared" si="36"/>
        <v>4000</v>
      </c>
      <c r="BK181" s="22">
        <f t="shared" si="36"/>
        <v>4000</v>
      </c>
      <c r="BL181" s="21"/>
      <c r="BM181" s="21"/>
      <c r="BN181" s="21"/>
      <c r="BO181" s="21"/>
      <c r="BP181" s="21"/>
      <c r="BQ181" s="21"/>
      <c r="BR181" s="21"/>
      <c r="BS181" s="21"/>
      <c r="BT181" s="21"/>
      <c r="BU181" s="23" t="str">
        <f>IF(OR(B181="骷髅战士",B181="骷髅法师"),-0.9,"")</f>
        <v/>
      </c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 t="str">
        <f t="shared" si="46"/>
        <v/>
      </c>
      <c r="CH181" s="21" t="str">
        <f t="shared" si="45"/>
        <v/>
      </c>
      <c r="CI181" s="21" t="str">
        <f t="shared" si="45"/>
        <v/>
      </c>
      <c r="CJ181" s="21" t="str">
        <f t="shared" si="45"/>
        <v/>
      </c>
      <c r="CK181" s="21" t="str">
        <f t="shared" si="45"/>
        <v/>
      </c>
      <c r="CL181" s="21" t="str">
        <f t="shared" si="45"/>
        <v/>
      </c>
      <c r="CM181" s="21" t="str">
        <f t="shared" si="45"/>
        <v/>
      </c>
      <c r="CN181" s="21" t="str">
        <f t="shared" si="45"/>
        <v/>
      </c>
      <c r="CO181" s="21" t="str">
        <f t="shared" si="45"/>
        <v/>
      </c>
    </row>
    <row r="182" spans="1:93" ht="16.5" customHeight="1" x14ac:dyDescent="0.3">
      <c r="A182" s="21">
        <v>31040180</v>
      </c>
      <c r="B182" s="21" t="s">
        <v>91</v>
      </c>
      <c r="C182" s="21"/>
      <c r="D182" s="21">
        <f t="shared" si="39"/>
        <v>36</v>
      </c>
      <c r="E182" s="21" t="s">
        <v>109</v>
      </c>
      <c r="F182" s="21">
        <v>36</v>
      </c>
      <c r="G182" s="21" t="s">
        <v>110</v>
      </c>
      <c r="H182" s="21">
        <f>VLOOKUP($L182,怪物模板!$A:$N,MATCH(角色!H$1,模板表头,0),0)</f>
        <v>3</v>
      </c>
      <c r="I182" s="28" t="str">
        <f>VLOOKUP($L182,怪物模板!$A:$N,MATCH(角色!I$1,模板表头,0),0)</f>
        <v>mag</v>
      </c>
      <c r="J182" s="22"/>
      <c r="K182" s="21"/>
      <c r="L182" s="21" t="s">
        <v>275</v>
      </c>
      <c r="M182" s="28" t="str">
        <f>VLOOKUP($L182,怪物模板!$A:$N,MATCH(角色!M$1,模板表头,0),0)</f>
        <v>火焰术士</v>
      </c>
      <c r="N182" s="28" t="str">
        <f>VLOOKUP($L182,怪物模板!$A:$N,MATCH(角色!N$1,模板表头,0),0)</f>
        <v>大招加引导版，加酒利用</v>
      </c>
      <c r="O182" s="21" t="str">
        <f>VLOOKUP($L182,怪物模板!$A:$N,MATCH(角色!O$1,模板表头,0),0)</f>
        <v>female</v>
      </c>
      <c r="P182" s="22">
        <v>3</v>
      </c>
      <c r="Q182" s="21">
        <v>3</v>
      </c>
      <c r="R182" s="21">
        <f>VLOOKUP(P182,辅助表!$A$2:$B$10,2,FALSE)</f>
        <v>2</v>
      </c>
      <c r="S182" s="28" t="str">
        <f>VLOOKUP($L182,怪物模板!$A:$N,MATCH(角色!S$1,模板表头,0),0)</f>
        <v>alliance</v>
      </c>
      <c r="T182" s="21" t="s">
        <v>85</v>
      </c>
      <c r="U182" s="21"/>
      <c r="V182" s="21"/>
      <c r="W182" s="21"/>
      <c r="X182" s="21"/>
      <c r="Y182" s="21"/>
      <c r="Z182" s="21"/>
      <c r="AA182" s="21"/>
      <c r="AB182" s="21">
        <v>4</v>
      </c>
      <c r="AC182" s="21">
        <v>6</v>
      </c>
      <c r="AD182" s="21"/>
      <c r="AE182" s="21">
        <f t="shared" si="33"/>
        <v>10</v>
      </c>
      <c r="AF182" s="21">
        <f t="shared" si="34"/>
        <v>25</v>
      </c>
      <c r="AG182" s="28" t="str">
        <f>VLOOKUP($L182,怪物模板!$A:$N,MATCH(角色!AG$1,模板表头,0),0)</f>
        <v>misc.5skills</v>
      </c>
      <c r="AH182" s="28">
        <f>VLOOKUP($L182,怪物模板!$A:$N,MATCH(角色!AH$1,模板表头,0),0)</f>
        <v>11980401</v>
      </c>
      <c r="AI182" s="28">
        <f>VLOOKUP($L182,怪物模板!$A:$N,MATCH(角色!AI$1,模板表头,0),0)</f>
        <v>11980402</v>
      </c>
      <c r="AJ182" s="28">
        <f>VLOOKUP($L182,怪物模板!$A:$N,MATCH(角色!AJ$1,模板表头,0),0)</f>
        <v>11999535</v>
      </c>
      <c r="AK182" s="28" t="str">
        <f>VLOOKUP($L182,怪物模板!$A:$N,MATCH(角色!AK$1,模板表头,0),0)</f>
        <v/>
      </c>
      <c r="AL182" s="28" t="str">
        <f>IF(VLOOKUP($L182,[1]怪物模板!$A:$N,MATCH([1]角色!AL$1,模板表头,0),0)=0,"",VLOOKUP($L182,[1]怪物模板!$A:$N,MATCH([1]角色!AL$1,模板表头,0),0))</f>
        <v/>
      </c>
      <c r="AM182" s="28" t="str">
        <f>VLOOKUP($L182,怪物模板!$A:$N,MATCH(角色!AM$1,模板表头,0),0)</f>
        <v>flame_npc</v>
      </c>
      <c r="AN182" s="21">
        <f t="shared" si="38"/>
        <v>1</v>
      </c>
      <c r="AO182" s="21">
        <v>1</v>
      </c>
      <c r="AP182" s="21"/>
      <c r="AQ182" s="21"/>
      <c r="AR182" s="21"/>
      <c r="AS182" s="21"/>
      <c r="AT182" s="21"/>
      <c r="AU182" s="21">
        <v>230011</v>
      </c>
      <c r="AV182" s="21">
        <v>230302</v>
      </c>
      <c r="AW182" s="21">
        <v>230163</v>
      </c>
      <c r="AX182" s="21"/>
      <c r="AY182" s="21"/>
      <c r="AZ182" s="21"/>
      <c r="BA182" s="21"/>
      <c r="BB182" s="22"/>
      <c r="BC182" s="22"/>
      <c r="BD182" s="22"/>
      <c r="BE182" s="22"/>
      <c r="BF182" s="22"/>
      <c r="BG182" s="22"/>
      <c r="BH182" s="22"/>
      <c r="BI182" s="22">
        <f t="shared" si="35"/>
        <v>10000</v>
      </c>
      <c r="BJ182" s="22">
        <f t="shared" si="36"/>
        <v>4000</v>
      </c>
      <c r="BK182" s="22">
        <f t="shared" si="36"/>
        <v>4000</v>
      </c>
      <c r="BL182" s="21"/>
      <c r="BM182" s="21"/>
      <c r="BN182" s="21"/>
      <c r="BO182" s="21"/>
      <c r="BP182" s="21"/>
      <c r="BQ182" s="21"/>
      <c r="BR182" s="21"/>
      <c r="BS182" s="21"/>
      <c r="BT182" s="21"/>
      <c r="BU182" s="23" t="str">
        <f>IF(OR(B182="骷髅战士",B182="骷髅法师"),-0.9,"")</f>
        <v/>
      </c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 t="str">
        <f t="shared" si="46"/>
        <v/>
      </c>
      <c r="CH182" s="21" t="str">
        <f t="shared" si="45"/>
        <v/>
      </c>
      <c r="CI182" s="21" t="str">
        <f t="shared" si="45"/>
        <v/>
      </c>
      <c r="CJ182" s="21" t="str">
        <f t="shared" si="45"/>
        <v/>
      </c>
      <c r="CK182" s="21" t="str">
        <f t="shared" si="45"/>
        <v/>
      </c>
      <c r="CL182" s="21" t="str">
        <f t="shared" si="45"/>
        <v/>
      </c>
      <c r="CM182" s="21" t="str">
        <f t="shared" si="45"/>
        <v/>
      </c>
      <c r="CN182" s="21" t="str">
        <f t="shared" si="45"/>
        <v/>
      </c>
      <c r="CO182" s="21" t="str">
        <f t="shared" si="45"/>
        <v/>
      </c>
    </row>
    <row r="183" spans="1:93" s="5" customFormat="1" ht="16.5" customHeight="1" x14ac:dyDescent="0.3">
      <c r="A183" s="21">
        <v>31040181</v>
      </c>
      <c r="B183" s="21" t="s">
        <v>265</v>
      </c>
      <c r="C183" s="21"/>
      <c r="D183" s="21">
        <f t="shared" si="39"/>
        <v>37</v>
      </c>
      <c r="E183" s="21" t="s">
        <v>109</v>
      </c>
      <c r="F183" s="21">
        <v>37</v>
      </c>
      <c r="G183" s="21" t="s">
        <v>111</v>
      </c>
      <c r="H183" s="21">
        <f>VLOOKUP($L183,怪物模板!$A:$N,MATCH(角色!H$1,模板表头,0),0)</f>
        <v>2</v>
      </c>
      <c r="I183" s="28" t="str">
        <f>VLOOKUP($L183,怪物模板!$A:$N,MATCH(角色!I$1,模板表头,0),0)</f>
        <v>mag</v>
      </c>
      <c r="J183" s="22"/>
      <c r="K183" s="21"/>
      <c r="L183" s="21" t="s">
        <v>289</v>
      </c>
      <c r="M183" s="28" t="str">
        <f>VLOOKUP($L183,怪物模板!$A:$N,MATCH(角色!M$1,模板表头,0),0)</f>
        <v>嗜血狼人</v>
      </c>
      <c r="N183" s="28" t="str">
        <f>VLOOKUP($L183,怪物模板!$A:$N,MATCH(角色!N$1,模板表头,0),0)</f>
        <v>BOSS4技能版</v>
      </c>
      <c r="O183" s="21" t="str">
        <f>VLOOKUP($L183,怪物模板!$A:$N,MATCH(角色!O$1,模板表头,0),0)</f>
        <v>male</v>
      </c>
      <c r="P183" s="22">
        <v>7</v>
      </c>
      <c r="Q183" s="21">
        <v>4</v>
      </c>
      <c r="R183" s="21">
        <v>4</v>
      </c>
      <c r="S183" s="28" t="str">
        <f>VLOOKUP($L183,怪物模板!$A:$N,MATCH(角色!S$1,模板表头,0),0)</f>
        <v>horde</v>
      </c>
      <c r="T183" s="21" t="s">
        <v>85</v>
      </c>
      <c r="U183" s="21"/>
      <c r="V183" s="21"/>
      <c r="W183" s="21"/>
      <c r="X183" s="21"/>
      <c r="Y183" s="21"/>
      <c r="Z183" s="21"/>
      <c r="AA183" s="21"/>
      <c r="AB183" s="21">
        <v>4</v>
      </c>
      <c r="AC183" s="21">
        <v>6</v>
      </c>
      <c r="AD183" s="21"/>
      <c r="AE183" s="21">
        <f t="shared" si="33"/>
        <v>40</v>
      </c>
      <c r="AF183" s="21">
        <f t="shared" si="34"/>
        <v>100</v>
      </c>
      <c r="AG183" s="28" t="str">
        <f>VLOOKUP($L183,怪物模板!$A:$N,MATCH(角色!AG$1,模板表头,0),0)</f>
        <v>melee.greymane</v>
      </c>
      <c r="AH183" s="28">
        <f>VLOOKUP($L183,怪物模板!$A:$N,MATCH(角色!AH$1,模板表头,0),0)</f>
        <v>11960501</v>
      </c>
      <c r="AI183" s="28">
        <f>VLOOKUP($L183,怪物模板!$A:$N,MATCH(角色!AI$1,模板表头,0),0)</f>
        <v>11960502</v>
      </c>
      <c r="AJ183" s="28">
        <f>VLOOKUP($L183,怪物模板!$A:$N,MATCH(角色!AJ$1,模板表头,0),0)</f>
        <v>11960503</v>
      </c>
      <c r="AK183" s="28">
        <f>VLOOKUP($L183,怪物模板!$A:$N,MATCH(角色!AK$1,模板表头,0),0)</f>
        <v>11960504</v>
      </c>
      <c r="AL183" s="28" t="str">
        <f>IF(VLOOKUP($L183,[1]怪物模板!$A:$N,MATCH([1]角色!AL$1,模板表头,0),0)=0,"",VLOOKUP($L183,[1]怪物模板!$A:$N,MATCH([1]角色!AL$1,模板表头,0),0))</f>
        <v/>
      </c>
      <c r="AM183" s="28" t="str">
        <f>VLOOKUP($L183,怪物模板!$A:$N,MATCH(角色!AM$1,模板表头,0),0)</f>
        <v>greymane_boss</v>
      </c>
      <c r="AN183" s="21">
        <v>1.2</v>
      </c>
      <c r="AO183" s="21">
        <v>1</v>
      </c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2"/>
      <c r="BC183" s="22"/>
      <c r="BD183" s="22"/>
      <c r="BE183" s="22"/>
      <c r="BF183" s="22"/>
      <c r="BG183" s="22"/>
      <c r="BH183" s="22"/>
      <c r="BI183" s="22">
        <f t="shared" si="35"/>
        <v>10000</v>
      </c>
      <c r="BJ183" s="22">
        <f t="shared" si="36"/>
        <v>4000</v>
      </c>
      <c r="BK183" s="22">
        <f t="shared" si="36"/>
        <v>4000</v>
      </c>
      <c r="BL183" s="21"/>
      <c r="BM183" s="21"/>
      <c r="BN183" s="21"/>
      <c r="BO183" s="21"/>
      <c r="BP183" s="21"/>
      <c r="BQ183" s="21"/>
      <c r="BR183" s="21"/>
      <c r="BS183" s="21"/>
      <c r="BT183" s="21"/>
      <c r="BU183" s="23" t="s">
        <v>200</v>
      </c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 t="s">
        <v>200</v>
      </c>
      <c r="CH183" s="21" t="s">
        <v>200</v>
      </c>
      <c r="CI183" s="21" t="s">
        <v>200</v>
      </c>
      <c r="CJ183" s="21" t="s">
        <v>200</v>
      </c>
      <c r="CK183" s="21" t="s">
        <v>200</v>
      </c>
      <c r="CL183" s="21" t="s">
        <v>200</v>
      </c>
      <c r="CM183" s="21" t="s">
        <v>200</v>
      </c>
      <c r="CN183" s="21" t="s">
        <v>200</v>
      </c>
      <c r="CO183" s="21" t="s">
        <v>200</v>
      </c>
    </row>
    <row r="184" spans="1:93" s="5" customFormat="1" ht="16.5" customHeight="1" x14ac:dyDescent="0.3">
      <c r="A184" s="21">
        <v>31040182</v>
      </c>
      <c r="B184" s="21" t="s">
        <v>93</v>
      </c>
      <c r="C184" s="21"/>
      <c r="D184" s="21">
        <f t="shared" si="39"/>
        <v>37</v>
      </c>
      <c r="E184" s="21" t="s">
        <v>109</v>
      </c>
      <c r="F184" s="21">
        <v>37</v>
      </c>
      <c r="G184" s="21" t="s">
        <v>110</v>
      </c>
      <c r="H184" s="21">
        <f>VLOOKUP($L184,怪物模板!$A:$N,MATCH(角色!H$1,模板表头,0),0)</f>
        <v>2</v>
      </c>
      <c r="I184" s="28" t="str">
        <f>VLOOKUP($L184,怪物模板!$A:$N,MATCH(角色!I$1,模板表头,0),0)</f>
        <v>phy</v>
      </c>
      <c r="J184" s="22"/>
      <c r="K184" s="21"/>
      <c r="L184" s="21" t="s">
        <v>93</v>
      </c>
      <c r="M184" s="28" t="str">
        <f>VLOOKUP($L184,怪物模板!$A:$N,MATCH(角色!M$1,模板表头,0),0)</f>
        <v>狂战士</v>
      </c>
      <c r="N184" s="28" t="str">
        <f>VLOOKUP($L184,怪物模板!$A:$N,MATCH(角色!N$1,模板表头,0),0)</f>
        <v>同英雄技能</v>
      </c>
      <c r="O184" s="21" t="str">
        <f>VLOOKUP($L184,怪物模板!$A:$N,MATCH(角色!O$1,模板表头,0),0)</f>
        <v>male</v>
      </c>
      <c r="P184" s="22">
        <v>5</v>
      </c>
      <c r="Q184" s="21">
        <v>3</v>
      </c>
      <c r="R184" s="21">
        <f>VLOOKUP(P184,辅助表!$A$2:$B$10,2,FALSE)</f>
        <v>3</v>
      </c>
      <c r="S184" s="28" t="str">
        <f>VLOOKUP($L184,怪物模板!$A:$N,MATCH(角色!S$1,模板表头,0),0)</f>
        <v>horde</v>
      </c>
      <c r="T184" s="21" t="s">
        <v>85</v>
      </c>
      <c r="U184" s="21"/>
      <c r="V184" s="21"/>
      <c r="W184" s="21"/>
      <c r="X184" s="21"/>
      <c r="Y184" s="21"/>
      <c r="Z184" s="21"/>
      <c r="AA184" s="21"/>
      <c r="AB184" s="21">
        <v>4</v>
      </c>
      <c r="AC184" s="21">
        <v>6</v>
      </c>
      <c r="AD184" s="21"/>
      <c r="AE184" s="21">
        <f t="shared" si="33"/>
        <v>10</v>
      </c>
      <c r="AF184" s="21">
        <f t="shared" si="34"/>
        <v>25</v>
      </c>
      <c r="AG184" s="28" t="str">
        <f>VLOOKUP($L184,怪物模板!$A:$N,MATCH(角色!AG$1,模板表头,0),0)</f>
        <v>misc.5skills_target_is_valid</v>
      </c>
      <c r="AH184" s="28">
        <f>VLOOKUP($L184,怪物模板!$A:$N,MATCH(角色!AH$1,模板表头,0),0)</f>
        <v>11970101</v>
      </c>
      <c r="AI184" s="28">
        <f>VLOOKUP($L184,怪物模板!$A:$N,MATCH(角色!AI$1,模板表头,0),0)</f>
        <v>11970102</v>
      </c>
      <c r="AJ184" s="28" t="str">
        <f>VLOOKUP($L184,怪物模板!$A:$N,MATCH(角色!AJ$1,模板表头,0),0)</f>
        <v/>
      </c>
      <c r="AK184" s="28" t="str">
        <f>VLOOKUP($L184,怪物模板!$A:$N,MATCH(角色!AK$1,模板表头,0),0)</f>
        <v/>
      </c>
      <c r="AL184" s="28" t="str">
        <f>IF(VLOOKUP($L184,[1]怪物模板!$A:$N,MATCH([1]角色!AL$1,模板表头,0),0)=0,"",VLOOKUP($L184,[1]怪物模板!$A:$N,MATCH([1]角色!AL$1,模板表头,0),0))</f>
        <v/>
      </c>
      <c r="AM184" s="28" t="str">
        <f>VLOOKUP($L184,怪物模板!$A:$N,MATCH(角色!AM$1,模板表头,0),0)</f>
        <v>berserk_npc</v>
      </c>
      <c r="AN184" s="21">
        <f t="shared" si="38"/>
        <v>1</v>
      </c>
      <c r="AO184" s="21">
        <v>1</v>
      </c>
      <c r="AP184" s="21"/>
      <c r="AQ184" s="21"/>
      <c r="AR184" s="21"/>
      <c r="AS184" s="21"/>
      <c r="AT184" s="21"/>
      <c r="AU184" s="21">
        <v>230051</v>
      </c>
      <c r="AV184" s="21">
        <v>230282</v>
      </c>
      <c r="AW184" s="21">
        <v>230163</v>
      </c>
      <c r="AX184" s="21"/>
      <c r="AY184" s="21"/>
      <c r="AZ184" s="21"/>
      <c r="BA184" s="21"/>
      <c r="BB184" s="22"/>
      <c r="BC184" s="22"/>
      <c r="BD184" s="22"/>
      <c r="BE184" s="22"/>
      <c r="BF184" s="22"/>
      <c r="BG184" s="22"/>
      <c r="BH184" s="22"/>
      <c r="BI184" s="22">
        <f t="shared" si="35"/>
        <v>10000</v>
      </c>
      <c r="BJ184" s="22">
        <f t="shared" si="36"/>
        <v>4000</v>
      </c>
      <c r="BK184" s="22">
        <f t="shared" si="36"/>
        <v>4000</v>
      </c>
      <c r="BL184" s="21"/>
      <c r="BM184" s="21"/>
      <c r="BN184" s="21"/>
      <c r="BO184" s="21"/>
      <c r="BP184" s="21"/>
      <c r="BQ184" s="21"/>
      <c r="BR184" s="21"/>
      <c r="BS184" s="21"/>
      <c r="BT184" s="21"/>
      <c r="BU184" s="23" t="str">
        <f>IF(OR(B184="骷髅战士",B184="骷髅法师"),-0.9,"")</f>
        <v/>
      </c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 t="str">
        <f t="shared" si="46"/>
        <v/>
      </c>
      <c r="CH184" s="21" t="str">
        <f t="shared" si="45"/>
        <v/>
      </c>
      <c r="CI184" s="21" t="str">
        <f t="shared" si="45"/>
        <v/>
      </c>
      <c r="CJ184" s="21" t="str">
        <f t="shared" si="45"/>
        <v/>
      </c>
      <c r="CK184" s="21" t="str">
        <f t="shared" si="45"/>
        <v/>
      </c>
      <c r="CL184" s="21" t="str">
        <f t="shared" si="45"/>
        <v/>
      </c>
      <c r="CM184" s="21" t="str">
        <f t="shared" si="45"/>
        <v/>
      </c>
      <c r="CN184" s="21" t="str">
        <f t="shared" si="45"/>
        <v/>
      </c>
      <c r="CO184" s="21" t="str">
        <f t="shared" si="45"/>
        <v/>
      </c>
    </row>
    <row r="185" spans="1:93" s="5" customFormat="1" ht="16.5" customHeight="1" x14ac:dyDescent="0.3">
      <c r="A185" s="21">
        <v>31040183</v>
      </c>
      <c r="B185" s="21" t="s">
        <v>93</v>
      </c>
      <c r="C185" s="21"/>
      <c r="D185" s="21">
        <f t="shared" si="39"/>
        <v>37</v>
      </c>
      <c r="E185" s="21" t="s">
        <v>109</v>
      </c>
      <c r="F185" s="21">
        <v>37</v>
      </c>
      <c r="G185" s="21" t="s">
        <v>110</v>
      </c>
      <c r="H185" s="21">
        <f>VLOOKUP($L185,怪物模板!$A:$N,MATCH(角色!H$1,模板表头,0),0)</f>
        <v>2</v>
      </c>
      <c r="I185" s="28" t="str">
        <f>VLOOKUP($L185,怪物模板!$A:$N,MATCH(角色!I$1,模板表头,0),0)</f>
        <v>phy</v>
      </c>
      <c r="J185" s="22"/>
      <c r="K185" s="21"/>
      <c r="L185" s="21" t="s">
        <v>93</v>
      </c>
      <c r="M185" s="28" t="str">
        <f>VLOOKUP($L185,怪物模板!$A:$N,MATCH(角色!M$1,模板表头,0),0)</f>
        <v>狂战士</v>
      </c>
      <c r="N185" s="28" t="str">
        <f>VLOOKUP($L185,怪物模板!$A:$N,MATCH(角色!N$1,模板表头,0),0)</f>
        <v>同英雄技能</v>
      </c>
      <c r="O185" s="21" t="str">
        <f>VLOOKUP($L185,怪物模板!$A:$N,MATCH(角色!O$1,模板表头,0),0)</f>
        <v>male</v>
      </c>
      <c r="P185" s="22">
        <v>5</v>
      </c>
      <c r="Q185" s="21">
        <v>2</v>
      </c>
      <c r="R185" s="21">
        <f>VLOOKUP(P185,辅助表!$A$2:$B$10,2,FALSE)</f>
        <v>3</v>
      </c>
      <c r="S185" s="28" t="str">
        <f>VLOOKUP($L185,怪物模板!$A:$N,MATCH(角色!S$1,模板表头,0),0)</f>
        <v>horde</v>
      </c>
      <c r="T185" s="21" t="s">
        <v>85</v>
      </c>
      <c r="U185" s="21"/>
      <c r="V185" s="21"/>
      <c r="W185" s="21"/>
      <c r="X185" s="21"/>
      <c r="Y185" s="21"/>
      <c r="Z185" s="21"/>
      <c r="AA185" s="21"/>
      <c r="AB185" s="21">
        <v>4</v>
      </c>
      <c r="AC185" s="21">
        <v>6</v>
      </c>
      <c r="AD185" s="21"/>
      <c r="AE185" s="21">
        <f t="shared" si="33"/>
        <v>10</v>
      </c>
      <c r="AF185" s="21">
        <f t="shared" si="34"/>
        <v>25</v>
      </c>
      <c r="AG185" s="28" t="str">
        <f>VLOOKUP($L185,怪物模板!$A:$N,MATCH(角色!AG$1,模板表头,0),0)</f>
        <v>misc.5skills_target_is_valid</v>
      </c>
      <c r="AH185" s="28">
        <f>VLOOKUP($L185,怪物模板!$A:$N,MATCH(角色!AH$1,模板表头,0),0)</f>
        <v>11970101</v>
      </c>
      <c r="AI185" s="28">
        <f>VLOOKUP($L185,怪物模板!$A:$N,MATCH(角色!AI$1,模板表头,0),0)</f>
        <v>11970102</v>
      </c>
      <c r="AJ185" s="28" t="str">
        <f>VLOOKUP($L185,怪物模板!$A:$N,MATCH(角色!AJ$1,模板表头,0),0)</f>
        <v/>
      </c>
      <c r="AK185" s="28" t="str">
        <f>VLOOKUP($L185,怪物模板!$A:$N,MATCH(角色!AK$1,模板表头,0),0)</f>
        <v/>
      </c>
      <c r="AL185" s="28" t="str">
        <f>IF(VLOOKUP($L185,[1]怪物模板!$A:$N,MATCH([1]角色!AL$1,模板表头,0),0)=0,"",VLOOKUP($L185,[1]怪物模板!$A:$N,MATCH([1]角色!AL$1,模板表头,0),0))</f>
        <v/>
      </c>
      <c r="AM185" s="28" t="str">
        <f>VLOOKUP($L185,怪物模板!$A:$N,MATCH(角色!AM$1,模板表头,0),0)</f>
        <v>berserk_npc</v>
      </c>
      <c r="AN185" s="21">
        <f t="shared" si="38"/>
        <v>1</v>
      </c>
      <c r="AO185" s="21">
        <v>1</v>
      </c>
      <c r="AP185" s="21"/>
      <c r="AQ185" s="21"/>
      <c r="AR185" s="21"/>
      <c r="AS185" s="21"/>
      <c r="AT185" s="21"/>
      <c r="AU185" s="21">
        <v>230051</v>
      </c>
      <c r="AV185" s="21">
        <v>230282</v>
      </c>
      <c r="AW185" s="21">
        <v>230163</v>
      </c>
      <c r="AX185" s="21"/>
      <c r="AY185" s="21"/>
      <c r="AZ185" s="21"/>
      <c r="BA185" s="21"/>
      <c r="BB185" s="22"/>
      <c r="BC185" s="22"/>
      <c r="BD185" s="22"/>
      <c r="BE185" s="22"/>
      <c r="BF185" s="22"/>
      <c r="BG185" s="22"/>
      <c r="BH185" s="22"/>
      <c r="BI185" s="22">
        <f t="shared" si="35"/>
        <v>10000</v>
      </c>
      <c r="BJ185" s="22">
        <f t="shared" si="36"/>
        <v>4000</v>
      </c>
      <c r="BK185" s="22">
        <f t="shared" si="36"/>
        <v>4000</v>
      </c>
      <c r="BL185" s="21"/>
      <c r="BM185" s="21"/>
      <c r="BN185" s="21"/>
      <c r="BO185" s="21"/>
      <c r="BP185" s="21"/>
      <c r="BQ185" s="21"/>
      <c r="BR185" s="21"/>
      <c r="BS185" s="21"/>
      <c r="BT185" s="21"/>
      <c r="BU185" s="23" t="str">
        <f>IF(OR(B185="骷髅战士",B185="骷髅法师"),-0.9,"")</f>
        <v/>
      </c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 t="str">
        <f t="shared" si="46"/>
        <v/>
      </c>
      <c r="CH185" s="21" t="str">
        <f t="shared" si="45"/>
        <v/>
      </c>
      <c r="CI185" s="21" t="str">
        <f t="shared" si="45"/>
        <v/>
      </c>
      <c r="CJ185" s="21" t="str">
        <f t="shared" si="45"/>
        <v/>
      </c>
      <c r="CK185" s="21" t="str">
        <f t="shared" si="45"/>
        <v/>
      </c>
      <c r="CL185" s="21" t="str">
        <f t="shared" si="45"/>
        <v/>
      </c>
      <c r="CM185" s="21" t="str">
        <f t="shared" si="45"/>
        <v/>
      </c>
      <c r="CN185" s="21" t="str">
        <f t="shared" si="45"/>
        <v/>
      </c>
      <c r="CO185" s="21" t="str">
        <f t="shared" si="45"/>
        <v/>
      </c>
    </row>
    <row r="186" spans="1:93" s="5" customFormat="1" ht="16.5" customHeight="1" x14ac:dyDescent="0.3">
      <c r="A186" s="21">
        <v>31040184</v>
      </c>
      <c r="B186" s="21" t="s">
        <v>91</v>
      </c>
      <c r="C186" s="21"/>
      <c r="D186" s="21">
        <f t="shared" si="39"/>
        <v>37</v>
      </c>
      <c r="E186" s="21" t="s">
        <v>109</v>
      </c>
      <c r="F186" s="21">
        <v>37</v>
      </c>
      <c r="G186" s="21" t="s">
        <v>110</v>
      </c>
      <c r="H186" s="21">
        <f>VLOOKUP($L186,怪物模板!$A:$N,MATCH(角色!H$1,模板表头,0),0)</f>
        <v>3</v>
      </c>
      <c r="I186" s="28" t="str">
        <f>VLOOKUP($L186,怪物模板!$A:$N,MATCH(角色!I$1,模板表头,0),0)</f>
        <v>mag</v>
      </c>
      <c r="J186" s="22"/>
      <c r="K186" s="21"/>
      <c r="L186" s="21" t="s">
        <v>275</v>
      </c>
      <c r="M186" s="28" t="str">
        <f>VLOOKUP($L186,怪物模板!$A:$N,MATCH(角色!M$1,模板表头,0),0)</f>
        <v>火焰术士</v>
      </c>
      <c r="N186" s="28" t="str">
        <f>VLOOKUP($L186,怪物模板!$A:$N,MATCH(角色!N$1,模板表头,0),0)</f>
        <v>大招加引导版，加酒利用</v>
      </c>
      <c r="O186" s="21" t="str">
        <f>VLOOKUP($L186,怪物模板!$A:$N,MATCH(角色!O$1,模板表头,0),0)</f>
        <v>female</v>
      </c>
      <c r="P186" s="22">
        <v>3</v>
      </c>
      <c r="Q186" s="21">
        <v>3</v>
      </c>
      <c r="R186" s="21">
        <f>VLOOKUP(P186,辅助表!$A$2:$B$10,2,FALSE)</f>
        <v>2</v>
      </c>
      <c r="S186" s="28" t="str">
        <f>VLOOKUP($L186,怪物模板!$A:$N,MATCH(角色!S$1,模板表头,0),0)</f>
        <v>alliance</v>
      </c>
      <c r="T186" s="21" t="s">
        <v>85</v>
      </c>
      <c r="U186" s="21"/>
      <c r="V186" s="21"/>
      <c r="W186" s="21"/>
      <c r="X186" s="21"/>
      <c r="Y186" s="21"/>
      <c r="Z186" s="21"/>
      <c r="AA186" s="21"/>
      <c r="AB186" s="21">
        <v>4</v>
      </c>
      <c r="AC186" s="21">
        <v>6</v>
      </c>
      <c r="AD186" s="21"/>
      <c r="AE186" s="21">
        <f t="shared" si="33"/>
        <v>10</v>
      </c>
      <c r="AF186" s="21">
        <f t="shared" si="34"/>
        <v>25</v>
      </c>
      <c r="AG186" s="28" t="str">
        <f>VLOOKUP($L186,怪物模板!$A:$N,MATCH(角色!AG$1,模板表头,0),0)</f>
        <v>misc.5skills</v>
      </c>
      <c r="AH186" s="28">
        <f>VLOOKUP($L186,怪物模板!$A:$N,MATCH(角色!AH$1,模板表头,0),0)</f>
        <v>11980401</v>
      </c>
      <c r="AI186" s="28">
        <f>VLOOKUP($L186,怪物模板!$A:$N,MATCH(角色!AI$1,模板表头,0),0)</f>
        <v>11980402</v>
      </c>
      <c r="AJ186" s="28">
        <f>VLOOKUP($L186,怪物模板!$A:$N,MATCH(角色!AJ$1,模板表头,0),0)</f>
        <v>11999535</v>
      </c>
      <c r="AK186" s="28" t="str">
        <f>VLOOKUP($L186,怪物模板!$A:$N,MATCH(角色!AK$1,模板表头,0),0)</f>
        <v/>
      </c>
      <c r="AL186" s="28" t="str">
        <f>IF(VLOOKUP($L186,[1]怪物模板!$A:$N,MATCH([1]角色!AL$1,模板表头,0),0)=0,"",VLOOKUP($L186,[1]怪物模板!$A:$N,MATCH([1]角色!AL$1,模板表头,0),0))</f>
        <v/>
      </c>
      <c r="AM186" s="28" t="str">
        <f>VLOOKUP($L186,怪物模板!$A:$N,MATCH(角色!AM$1,模板表头,0),0)</f>
        <v>flame_npc</v>
      </c>
      <c r="AN186" s="21">
        <f t="shared" si="38"/>
        <v>1</v>
      </c>
      <c r="AO186" s="21">
        <v>1</v>
      </c>
      <c r="AP186" s="21"/>
      <c r="AQ186" s="21"/>
      <c r="AR186" s="21"/>
      <c r="AS186" s="21"/>
      <c r="AT186" s="21"/>
      <c r="AU186" s="21">
        <v>230011</v>
      </c>
      <c r="AV186" s="21">
        <v>230302</v>
      </c>
      <c r="AW186" s="21">
        <v>230163</v>
      </c>
      <c r="AX186" s="21"/>
      <c r="AY186" s="21"/>
      <c r="AZ186" s="21"/>
      <c r="BA186" s="21"/>
      <c r="BB186" s="22"/>
      <c r="BC186" s="22"/>
      <c r="BD186" s="22"/>
      <c r="BE186" s="22"/>
      <c r="BF186" s="22"/>
      <c r="BG186" s="22"/>
      <c r="BH186" s="22"/>
      <c r="BI186" s="22">
        <f t="shared" si="35"/>
        <v>10000</v>
      </c>
      <c r="BJ186" s="22">
        <f t="shared" si="36"/>
        <v>4000</v>
      </c>
      <c r="BK186" s="22">
        <f t="shared" si="36"/>
        <v>4000</v>
      </c>
      <c r="BL186" s="21"/>
      <c r="BM186" s="21"/>
      <c r="BN186" s="21"/>
      <c r="BO186" s="21"/>
      <c r="BP186" s="21"/>
      <c r="BQ186" s="21"/>
      <c r="BR186" s="21"/>
      <c r="BS186" s="21"/>
      <c r="BT186" s="21"/>
      <c r="BU186" s="23" t="str">
        <f>IF(OR(B186="骷髅战士",B186="骷髅法师"),-0.9,"")</f>
        <v/>
      </c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 t="str">
        <f t="shared" si="46"/>
        <v/>
      </c>
      <c r="CH186" s="21" t="str">
        <f t="shared" si="45"/>
        <v/>
      </c>
      <c r="CI186" s="21" t="str">
        <f t="shared" si="45"/>
        <v/>
      </c>
      <c r="CJ186" s="21" t="str">
        <f t="shared" si="45"/>
        <v/>
      </c>
      <c r="CK186" s="21" t="str">
        <f t="shared" si="45"/>
        <v/>
      </c>
      <c r="CL186" s="21" t="str">
        <f t="shared" si="45"/>
        <v/>
      </c>
      <c r="CM186" s="21" t="str">
        <f t="shared" si="45"/>
        <v/>
      </c>
      <c r="CN186" s="21" t="str">
        <f t="shared" si="45"/>
        <v/>
      </c>
      <c r="CO186" s="21" t="str">
        <f t="shared" si="45"/>
        <v/>
      </c>
    </row>
    <row r="187" spans="1:93" s="5" customFormat="1" x14ac:dyDescent="0.3">
      <c r="A187" s="21">
        <v>31040185</v>
      </c>
      <c r="B187" s="21" t="s">
        <v>96</v>
      </c>
      <c r="C187" s="21"/>
      <c r="D187" s="21">
        <f t="shared" si="39"/>
        <v>37</v>
      </c>
      <c r="E187" s="21" t="s">
        <v>109</v>
      </c>
      <c r="F187" s="21">
        <v>37</v>
      </c>
      <c r="G187" s="21" t="s">
        <v>110</v>
      </c>
      <c r="H187" s="21">
        <f>VLOOKUP($L187,怪物模板!$A:$N,MATCH(角色!H$1,模板表头,0),0)</f>
        <v>3</v>
      </c>
      <c r="I187" s="28" t="str">
        <f>VLOOKUP($L187,怪物模板!$A:$N,MATCH(角色!I$1,模板表头,0),0)</f>
        <v>phy</v>
      </c>
      <c r="J187" s="22"/>
      <c r="K187" s="21"/>
      <c r="L187" s="21" t="s">
        <v>204</v>
      </c>
      <c r="M187" s="28" t="str">
        <f>VLOOKUP($L187,怪物模板!$A:$N,MATCH(角色!M$1,模板表头,0),0)</f>
        <v>骷髅射手</v>
      </c>
      <c r="N187" s="28" t="str">
        <f>VLOOKUP($L187,怪物模板!$A:$N,MATCH(角色!N$1,模板表头,0),0)</f>
        <v>统一模板</v>
      </c>
      <c r="O187" s="21" t="str">
        <f>VLOOKUP($L187,怪物模板!$A:$N,MATCH(角色!O$1,模板表头,0),0)</f>
        <v>male</v>
      </c>
      <c r="P187" s="21">
        <v>1</v>
      </c>
      <c r="Q187" s="21">
        <v>1</v>
      </c>
      <c r="R187" s="21">
        <f>VLOOKUP(P187,辅助表!$A$2:$B$10,2,FALSE)</f>
        <v>1</v>
      </c>
      <c r="S187" s="28" t="str">
        <f>VLOOKUP($L187,怪物模板!$A:$N,MATCH(角色!S$1,模板表头,0),0)</f>
        <v>horde</v>
      </c>
      <c r="T187" s="21" t="s">
        <v>85</v>
      </c>
      <c r="U187" s="21"/>
      <c r="V187" s="21"/>
      <c r="W187" s="21"/>
      <c r="X187" s="21"/>
      <c r="Y187" s="21"/>
      <c r="Z187" s="21"/>
      <c r="AA187" s="21"/>
      <c r="AB187" s="21">
        <v>4</v>
      </c>
      <c r="AC187" s="21">
        <v>6</v>
      </c>
      <c r="AD187" s="21"/>
      <c r="AE187" s="21">
        <f t="shared" si="33"/>
        <v>10</v>
      </c>
      <c r="AF187" s="21">
        <f t="shared" si="34"/>
        <v>25</v>
      </c>
      <c r="AG187" s="28" t="str">
        <f>VLOOKUP($L187,怪物模板!$A:$N,MATCH(角色!AG$1,模板表头,0),0)</f>
        <v>misc.5skills</v>
      </c>
      <c r="AH187" s="28">
        <f>VLOOKUP($L187,怪物模板!$A:$N,MATCH(角色!AH$1,模板表头,0),0)</f>
        <v>11690101</v>
      </c>
      <c r="AI187" s="28">
        <f>VLOOKUP($L187,怪物模板!$A:$N,MATCH(角色!AI$1,模板表头,0),0)</f>
        <v>11690102</v>
      </c>
      <c r="AJ187" s="28" t="str">
        <f>VLOOKUP($L187,怪物模板!$A:$N,MATCH(角色!AJ$1,模板表头,0),0)</f>
        <v/>
      </c>
      <c r="AK187" s="28" t="str">
        <f>VLOOKUP($L187,怪物模板!$A:$N,MATCH(角色!AK$1,模板表头,0),0)</f>
        <v/>
      </c>
      <c r="AL187" s="28" t="str">
        <f>IF(VLOOKUP($L187,[1]怪物模板!$A:$N,MATCH([1]角色!AL$1,模板表头,0),0)=0,"",VLOOKUP($L187,[1]怪物模板!$A:$N,MATCH([1]角色!AL$1,模板表头,0),0))</f>
        <v/>
      </c>
      <c r="AM187" s="28" t="str">
        <f>VLOOKUP($L187,怪物模板!$A:$N,MATCH(角色!AM$1,模板表头,0),0)</f>
        <v>skeleton_archer_npc</v>
      </c>
      <c r="AN187" s="21">
        <f t="shared" si="38"/>
        <v>1</v>
      </c>
      <c r="AO187" s="21">
        <v>1</v>
      </c>
      <c r="AP187" s="21"/>
      <c r="AQ187" s="21"/>
      <c r="AR187" s="21"/>
      <c r="AS187" s="21"/>
      <c r="AT187" s="21"/>
      <c r="AU187" s="21">
        <v>230051</v>
      </c>
      <c r="AV187" s="21">
        <v>230282</v>
      </c>
      <c r="AW187" s="21">
        <v>230113</v>
      </c>
      <c r="AX187" s="21"/>
      <c r="AY187" s="21"/>
      <c r="AZ187" s="21"/>
      <c r="BA187" s="21"/>
      <c r="BB187" s="22"/>
      <c r="BC187" s="22"/>
      <c r="BD187" s="22"/>
      <c r="BE187" s="22"/>
      <c r="BF187" s="22"/>
      <c r="BG187" s="22"/>
      <c r="BH187" s="22"/>
      <c r="BI187" s="22">
        <f t="shared" si="35"/>
        <v>10000</v>
      </c>
      <c r="BJ187" s="22">
        <f t="shared" si="36"/>
        <v>4000</v>
      </c>
      <c r="BK187" s="22">
        <f t="shared" si="36"/>
        <v>4000</v>
      </c>
      <c r="BL187" s="21"/>
      <c r="BM187" s="21"/>
      <c r="BN187" s="21"/>
      <c r="BO187" s="21"/>
      <c r="BP187" s="21"/>
      <c r="BQ187" s="21"/>
      <c r="BR187" s="21"/>
      <c r="BS187" s="21"/>
      <c r="BT187" s="21"/>
      <c r="BU187" s="23" t="str">
        <f>IF(OR(B187="骷髅战士",B187="骷髅法师"),-0.9,"")</f>
        <v/>
      </c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 t="str">
        <f t="shared" si="46"/>
        <v/>
      </c>
      <c r="CH187" s="21" t="str">
        <f t="shared" si="45"/>
        <v/>
      </c>
      <c r="CI187" s="21" t="str">
        <f t="shared" si="45"/>
        <v/>
      </c>
      <c r="CJ187" s="21" t="str">
        <f t="shared" si="45"/>
        <v/>
      </c>
      <c r="CK187" s="21" t="str">
        <f t="shared" si="45"/>
        <v/>
      </c>
      <c r="CL187" s="21" t="str">
        <f t="shared" si="45"/>
        <v/>
      </c>
      <c r="CM187" s="21" t="str">
        <f t="shared" si="45"/>
        <v/>
      </c>
      <c r="CN187" s="21" t="str">
        <f t="shared" si="45"/>
        <v/>
      </c>
      <c r="CO187" s="21" t="str">
        <f t="shared" si="45"/>
        <v/>
      </c>
    </row>
    <row r="188" spans="1:93" s="3" customFormat="1" ht="16.5" customHeight="1" x14ac:dyDescent="0.3">
      <c r="A188" s="21">
        <v>31040186</v>
      </c>
      <c r="B188" s="21" t="s">
        <v>264</v>
      </c>
      <c r="C188" s="21"/>
      <c r="D188" s="21">
        <f t="shared" si="39"/>
        <v>38</v>
      </c>
      <c r="E188" s="21" t="s">
        <v>109</v>
      </c>
      <c r="F188" s="21">
        <v>38</v>
      </c>
      <c r="G188" s="21" t="s">
        <v>111</v>
      </c>
      <c r="H188" s="21">
        <f>VLOOKUP($L188,怪物模板!$A:$N,MATCH(角色!H$1,模板表头,0),0)</f>
        <v>2</v>
      </c>
      <c r="I188" s="28" t="str">
        <f>VLOOKUP($L188,怪物模板!$A:$N,MATCH(角色!I$1,模板表头,0),0)</f>
        <v>mag</v>
      </c>
      <c r="J188" s="22"/>
      <c r="K188" s="21"/>
      <c r="L188" s="21" t="s">
        <v>290</v>
      </c>
      <c r="M188" s="28" t="str">
        <f>VLOOKUP($L188,怪物模板!$A:$N,MATCH(角色!M$1,模板表头,0),0)</f>
        <v>德古拉</v>
      </c>
      <c r="N188" s="28" t="str">
        <f>VLOOKUP($L188,怪物模板!$A:$N,MATCH(角色!N$1,模板表头,0),0)</f>
        <v>统一BOSS模板</v>
      </c>
      <c r="O188" s="21" t="str">
        <f>VLOOKUP($L188,怪物模板!$A:$N,MATCH(角色!O$1,模板表头,0),0)</f>
        <v>male</v>
      </c>
      <c r="P188" s="22">
        <v>4</v>
      </c>
      <c r="Q188" s="21">
        <v>3</v>
      </c>
      <c r="R188" s="21">
        <v>3</v>
      </c>
      <c r="S188" s="28" t="str">
        <f>VLOOKUP($L188,怪物模板!$A:$N,MATCH(角色!S$1,模板表头,0),0)</f>
        <v>chaos</v>
      </c>
      <c r="T188" s="21" t="s">
        <v>85</v>
      </c>
      <c r="U188" s="21"/>
      <c r="V188" s="21"/>
      <c r="W188" s="21"/>
      <c r="X188" s="21"/>
      <c r="Y188" s="21"/>
      <c r="Z188" s="21"/>
      <c r="AA188" s="21"/>
      <c r="AB188" s="21">
        <v>4</v>
      </c>
      <c r="AC188" s="21">
        <v>6</v>
      </c>
      <c r="AD188" s="21"/>
      <c r="AE188" s="21">
        <f t="shared" si="33"/>
        <v>40</v>
      </c>
      <c r="AF188" s="21">
        <f t="shared" si="34"/>
        <v>100</v>
      </c>
      <c r="AG188" s="28" t="str">
        <f>VLOOKUP($L188,怪物模板!$A:$N,MATCH(角色!AG$1,模板表头,0),0)</f>
        <v>misc.5skills_is_enemy_there</v>
      </c>
      <c r="AH188" s="28">
        <f>VLOOKUP($L188,怪物模板!$A:$N,MATCH(角色!AH$1,模板表头,0),0)</f>
        <v>11660401</v>
      </c>
      <c r="AI188" s="28">
        <f>VLOOKUP($L188,怪物模板!$A:$N,MATCH(角色!AI$1,模板表头,0),0)</f>
        <v>11660402</v>
      </c>
      <c r="AJ188" s="28">
        <f>VLOOKUP($L188,怪物模板!$A:$N,MATCH(角色!AJ$1,模板表头,0),0)</f>
        <v>11660403</v>
      </c>
      <c r="AK188" s="28">
        <f>VLOOKUP($L188,怪物模板!$A:$N,MATCH(角色!AK$1,模板表头,0),0)</f>
        <v>11660404</v>
      </c>
      <c r="AL188" s="28" t="str">
        <f>IF(VLOOKUP($L188,[1]怪物模板!$A:$N,MATCH([1]角色!AL$1,模板表头,0),0)=0,"",VLOOKUP($L188,[1]怪物模板!$A:$N,MATCH([1]角色!AL$1,模板表头,0),0))</f>
        <v/>
      </c>
      <c r="AM188" s="28" t="str">
        <f>VLOOKUP($L188,怪物模板!$A:$N,MATCH(角色!AM$1,模板表头,0),0)</f>
        <v>kil_jaeden</v>
      </c>
      <c r="AN188" s="21">
        <v>1.2</v>
      </c>
      <c r="AO188" s="21">
        <v>1</v>
      </c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2"/>
      <c r="BC188" s="22"/>
      <c r="BD188" s="22"/>
      <c r="BE188" s="22"/>
      <c r="BF188" s="22"/>
      <c r="BG188" s="22"/>
      <c r="BH188" s="22"/>
      <c r="BI188" s="22">
        <f t="shared" si="35"/>
        <v>10000</v>
      </c>
      <c r="BJ188" s="22">
        <f t="shared" si="36"/>
        <v>4000</v>
      </c>
      <c r="BK188" s="22">
        <f t="shared" si="36"/>
        <v>4000</v>
      </c>
      <c r="BL188" s="21"/>
      <c r="BM188" s="21"/>
      <c r="BN188" s="21"/>
      <c r="BO188" s="21"/>
      <c r="BP188" s="21"/>
      <c r="BQ188" s="21"/>
      <c r="BR188" s="21"/>
      <c r="BS188" s="21"/>
      <c r="BT188" s="21"/>
      <c r="BU188" s="23" t="s">
        <v>200</v>
      </c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 t="s">
        <v>200</v>
      </c>
      <c r="CH188" s="21" t="s">
        <v>200</v>
      </c>
      <c r="CI188" s="21" t="s">
        <v>200</v>
      </c>
      <c r="CJ188" s="21" t="s">
        <v>200</v>
      </c>
      <c r="CK188" s="21" t="s">
        <v>200</v>
      </c>
      <c r="CL188" s="21" t="s">
        <v>200</v>
      </c>
      <c r="CM188" s="21" t="s">
        <v>200</v>
      </c>
      <c r="CN188" s="21" t="s">
        <v>200</v>
      </c>
      <c r="CO188" s="21" t="s">
        <v>200</v>
      </c>
    </row>
    <row r="189" spans="1:93" s="3" customFormat="1" ht="16.5" customHeight="1" x14ac:dyDescent="0.3">
      <c r="A189" s="21">
        <v>31040187</v>
      </c>
      <c r="B189" s="21" t="s">
        <v>93</v>
      </c>
      <c r="C189" s="21"/>
      <c r="D189" s="21">
        <f t="shared" si="39"/>
        <v>38</v>
      </c>
      <c r="E189" s="21" t="s">
        <v>109</v>
      </c>
      <c r="F189" s="21">
        <v>38</v>
      </c>
      <c r="G189" s="21" t="s">
        <v>110</v>
      </c>
      <c r="H189" s="21">
        <f>VLOOKUP($L189,怪物模板!$A:$N,MATCH(角色!H$1,模板表头,0),0)</f>
        <v>2</v>
      </c>
      <c r="I189" s="28" t="str">
        <f>VLOOKUP($L189,怪物模板!$A:$N,MATCH(角色!I$1,模板表头,0),0)</f>
        <v>phy</v>
      </c>
      <c r="J189" s="22"/>
      <c r="K189" s="21"/>
      <c r="L189" s="21" t="s">
        <v>93</v>
      </c>
      <c r="M189" s="28" t="str">
        <f>VLOOKUP($L189,怪物模板!$A:$N,MATCH(角色!M$1,模板表头,0),0)</f>
        <v>狂战士</v>
      </c>
      <c r="N189" s="28" t="str">
        <f>VLOOKUP($L189,怪物模板!$A:$N,MATCH(角色!N$1,模板表头,0),0)</f>
        <v>同英雄技能</v>
      </c>
      <c r="O189" s="21" t="str">
        <f>VLOOKUP($L189,怪物模板!$A:$N,MATCH(角色!O$1,模板表头,0),0)</f>
        <v>male</v>
      </c>
      <c r="P189" s="22">
        <v>5</v>
      </c>
      <c r="Q189" s="21">
        <v>3</v>
      </c>
      <c r="R189" s="21">
        <f>VLOOKUP(P189,辅助表!$A$2:$B$10,2,FALSE)</f>
        <v>3</v>
      </c>
      <c r="S189" s="28" t="str">
        <f>VLOOKUP($L189,怪物模板!$A:$N,MATCH(角色!S$1,模板表头,0),0)</f>
        <v>horde</v>
      </c>
      <c r="T189" s="21" t="s">
        <v>85</v>
      </c>
      <c r="U189" s="21"/>
      <c r="V189" s="21"/>
      <c r="W189" s="21"/>
      <c r="X189" s="21"/>
      <c r="Y189" s="21"/>
      <c r="Z189" s="21"/>
      <c r="AA189" s="21"/>
      <c r="AB189" s="21">
        <v>4</v>
      </c>
      <c r="AC189" s="21">
        <v>6</v>
      </c>
      <c r="AD189" s="21"/>
      <c r="AE189" s="21">
        <f t="shared" si="33"/>
        <v>10</v>
      </c>
      <c r="AF189" s="21">
        <f t="shared" si="34"/>
        <v>25</v>
      </c>
      <c r="AG189" s="28" t="str">
        <f>VLOOKUP($L189,怪物模板!$A:$N,MATCH(角色!AG$1,模板表头,0),0)</f>
        <v>misc.5skills_target_is_valid</v>
      </c>
      <c r="AH189" s="28">
        <f>VLOOKUP($L189,怪物模板!$A:$N,MATCH(角色!AH$1,模板表头,0),0)</f>
        <v>11970101</v>
      </c>
      <c r="AI189" s="28">
        <f>VLOOKUP($L189,怪物模板!$A:$N,MATCH(角色!AI$1,模板表头,0),0)</f>
        <v>11970102</v>
      </c>
      <c r="AJ189" s="28" t="str">
        <f>VLOOKUP($L189,怪物模板!$A:$N,MATCH(角色!AJ$1,模板表头,0),0)</f>
        <v/>
      </c>
      <c r="AK189" s="28" t="str">
        <f>VLOOKUP($L189,怪物模板!$A:$N,MATCH(角色!AK$1,模板表头,0),0)</f>
        <v/>
      </c>
      <c r="AL189" s="28" t="str">
        <f>IF(VLOOKUP($L189,[1]怪物模板!$A:$N,MATCH([1]角色!AL$1,模板表头,0),0)=0,"",VLOOKUP($L189,[1]怪物模板!$A:$N,MATCH([1]角色!AL$1,模板表头,0),0))</f>
        <v/>
      </c>
      <c r="AM189" s="28" t="str">
        <f>VLOOKUP($L189,怪物模板!$A:$N,MATCH(角色!AM$1,模板表头,0),0)</f>
        <v>berserk_npc</v>
      </c>
      <c r="AN189" s="21">
        <f t="shared" si="38"/>
        <v>1</v>
      </c>
      <c r="AO189" s="21">
        <v>1</v>
      </c>
      <c r="AP189" s="21"/>
      <c r="AQ189" s="21"/>
      <c r="AR189" s="21"/>
      <c r="AS189" s="21"/>
      <c r="AT189" s="21"/>
      <c r="AU189" s="21">
        <v>230051</v>
      </c>
      <c r="AV189" s="21">
        <v>230282</v>
      </c>
      <c r="AW189" s="21">
        <v>230163</v>
      </c>
      <c r="AX189" s="21"/>
      <c r="AY189" s="21"/>
      <c r="AZ189" s="21"/>
      <c r="BA189" s="21"/>
      <c r="BB189" s="22"/>
      <c r="BC189" s="22"/>
      <c r="BD189" s="22"/>
      <c r="BE189" s="22"/>
      <c r="BF189" s="22"/>
      <c r="BG189" s="22"/>
      <c r="BH189" s="22"/>
      <c r="BI189" s="22">
        <f t="shared" si="35"/>
        <v>10000</v>
      </c>
      <c r="BJ189" s="22">
        <f t="shared" si="36"/>
        <v>4000</v>
      </c>
      <c r="BK189" s="22">
        <f t="shared" si="36"/>
        <v>4000</v>
      </c>
      <c r="BL189" s="21"/>
      <c r="BM189" s="21"/>
      <c r="BN189" s="21"/>
      <c r="BO189" s="21"/>
      <c r="BP189" s="21"/>
      <c r="BQ189" s="21"/>
      <c r="BR189" s="21"/>
      <c r="BS189" s="21"/>
      <c r="BT189" s="21"/>
      <c r="BU189" s="23" t="str">
        <f>IF(OR(B189="骷髅战士",B189="骷髅法师"),-0.9,"")</f>
        <v/>
      </c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 t="str">
        <f t="shared" si="46"/>
        <v/>
      </c>
      <c r="CH189" s="21" t="str">
        <f t="shared" si="45"/>
        <v/>
      </c>
      <c r="CI189" s="21" t="str">
        <f t="shared" si="45"/>
        <v/>
      </c>
      <c r="CJ189" s="21" t="str">
        <f t="shared" si="45"/>
        <v/>
      </c>
      <c r="CK189" s="21" t="str">
        <f t="shared" si="45"/>
        <v/>
      </c>
      <c r="CL189" s="21" t="str">
        <f t="shared" si="45"/>
        <v/>
      </c>
      <c r="CM189" s="21" t="str">
        <f t="shared" si="45"/>
        <v/>
      </c>
      <c r="CN189" s="21" t="str">
        <f t="shared" si="45"/>
        <v/>
      </c>
      <c r="CO189" s="21" t="str">
        <f t="shared" si="45"/>
        <v/>
      </c>
    </row>
    <row r="190" spans="1:93" s="3" customFormat="1" ht="16.5" customHeight="1" x14ac:dyDescent="0.3">
      <c r="A190" s="21">
        <v>31040188</v>
      </c>
      <c r="B190" s="21" t="s">
        <v>93</v>
      </c>
      <c r="C190" s="21"/>
      <c r="D190" s="21">
        <f t="shared" si="39"/>
        <v>38</v>
      </c>
      <c r="E190" s="21" t="s">
        <v>109</v>
      </c>
      <c r="F190" s="21">
        <v>38</v>
      </c>
      <c r="G190" s="21" t="s">
        <v>110</v>
      </c>
      <c r="H190" s="21">
        <f>VLOOKUP($L190,怪物模板!$A:$N,MATCH(角色!H$1,模板表头,0),0)</f>
        <v>2</v>
      </c>
      <c r="I190" s="28" t="str">
        <f>VLOOKUP($L190,怪物模板!$A:$N,MATCH(角色!I$1,模板表头,0),0)</f>
        <v>phy</v>
      </c>
      <c r="J190" s="22"/>
      <c r="K190" s="21"/>
      <c r="L190" s="21" t="s">
        <v>93</v>
      </c>
      <c r="M190" s="28" t="str">
        <f>VLOOKUP($L190,怪物模板!$A:$N,MATCH(角色!M$1,模板表头,0),0)</f>
        <v>狂战士</v>
      </c>
      <c r="N190" s="28" t="str">
        <f>VLOOKUP($L190,怪物模板!$A:$N,MATCH(角色!N$1,模板表头,0),0)</f>
        <v>同英雄技能</v>
      </c>
      <c r="O190" s="21" t="str">
        <f>VLOOKUP($L190,怪物模板!$A:$N,MATCH(角色!O$1,模板表头,0),0)</f>
        <v>male</v>
      </c>
      <c r="P190" s="22">
        <v>5</v>
      </c>
      <c r="Q190" s="21">
        <v>3</v>
      </c>
      <c r="R190" s="21">
        <f>VLOOKUP(P190,辅助表!$A$2:$B$10,2,FALSE)</f>
        <v>3</v>
      </c>
      <c r="S190" s="28" t="str">
        <f>VLOOKUP($L190,怪物模板!$A:$N,MATCH(角色!S$1,模板表头,0),0)</f>
        <v>horde</v>
      </c>
      <c r="T190" s="21" t="s">
        <v>85</v>
      </c>
      <c r="U190" s="21"/>
      <c r="V190" s="21"/>
      <c r="W190" s="21"/>
      <c r="X190" s="21"/>
      <c r="Y190" s="21"/>
      <c r="Z190" s="21"/>
      <c r="AA190" s="21"/>
      <c r="AB190" s="21">
        <v>4</v>
      </c>
      <c r="AC190" s="21">
        <v>6</v>
      </c>
      <c r="AD190" s="21"/>
      <c r="AE190" s="21">
        <f t="shared" si="33"/>
        <v>10</v>
      </c>
      <c r="AF190" s="21">
        <f t="shared" si="34"/>
        <v>25</v>
      </c>
      <c r="AG190" s="28" t="str">
        <f>VLOOKUP($L190,怪物模板!$A:$N,MATCH(角色!AG$1,模板表头,0),0)</f>
        <v>misc.5skills_target_is_valid</v>
      </c>
      <c r="AH190" s="28">
        <f>VLOOKUP($L190,怪物模板!$A:$N,MATCH(角色!AH$1,模板表头,0),0)</f>
        <v>11970101</v>
      </c>
      <c r="AI190" s="28">
        <f>VLOOKUP($L190,怪物模板!$A:$N,MATCH(角色!AI$1,模板表头,0),0)</f>
        <v>11970102</v>
      </c>
      <c r="AJ190" s="28" t="str">
        <f>VLOOKUP($L190,怪物模板!$A:$N,MATCH(角色!AJ$1,模板表头,0),0)</f>
        <v/>
      </c>
      <c r="AK190" s="28" t="str">
        <f>VLOOKUP($L190,怪物模板!$A:$N,MATCH(角色!AK$1,模板表头,0),0)</f>
        <v/>
      </c>
      <c r="AL190" s="28" t="str">
        <f>IF(VLOOKUP($L190,[1]怪物模板!$A:$N,MATCH([1]角色!AL$1,模板表头,0),0)=0,"",VLOOKUP($L190,[1]怪物模板!$A:$N,MATCH([1]角色!AL$1,模板表头,0),0))</f>
        <v/>
      </c>
      <c r="AM190" s="28" t="str">
        <f>VLOOKUP($L190,怪物模板!$A:$N,MATCH(角色!AM$1,模板表头,0),0)</f>
        <v>berserk_npc</v>
      </c>
      <c r="AN190" s="21">
        <f t="shared" si="38"/>
        <v>1</v>
      </c>
      <c r="AO190" s="21">
        <v>1</v>
      </c>
      <c r="AP190" s="21"/>
      <c r="AQ190" s="21"/>
      <c r="AR190" s="21"/>
      <c r="AS190" s="21"/>
      <c r="AT190" s="21"/>
      <c r="AU190" s="21">
        <v>230051</v>
      </c>
      <c r="AV190" s="21">
        <v>230282</v>
      </c>
      <c r="AW190" s="21">
        <v>230163</v>
      </c>
      <c r="AX190" s="21"/>
      <c r="AY190" s="21"/>
      <c r="AZ190" s="21"/>
      <c r="BA190" s="21"/>
      <c r="BB190" s="22"/>
      <c r="BC190" s="22"/>
      <c r="BD190" s="22"/>
      <c r="BE190" s="22"/>
      <c r="BF190" s="22"/>
      <c r="BG190" s="22"/>
      <c r="BH190" s="22"/>
      <c r="BI190" s="22">
        <f t="shared" si="35"/>
        <v>10000</v>
      </c>
      <c r="BJ190" s="22">
        <f t="shared" si="36"/>
        <v>4000</v>
      </c>
      <c r="BK190" s="22">
        <f t="shared" si="36"/>
        <v>4000</v>
      </c>
      <c r="BL190" s="21"/>
      <c r="BM190" s="21"/>
      <c r="BN190" s="21"/>
      <c r="BO190" s="21"/>
      <c r="BP190" s="21"/>
      <c r="BQ190" s="21"/>
      <c r="BR190" s="21"/>
      <c r="BS190" s="21"/>
      <c r="BT190" s="21"/>
      <c r="BU190" s="23" t="str">
        <f>IF(OR(B190="骷髅战士",B190="骷髅法师"),-0.9,"")</f>
        <v/>
      </c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 t="str">
        <f t="shared" si="46"/>
        <v/>
      </c>
      <c r="CH190" s="21" t="str">
        <f t="shared" si="45"/>
        <v/>
      </c>
      <c r="CI190" s="21" t="str">
        <f t="shared" si="45"/>
        <v/>
      </c>
      <c r="CJ190" s="21" t="str">
        <f t="shared" si="45"/>
        <v/>
      </c>
      <c r="CK190" s="21" t="str">
        <f t="shared" si="45"/>
        <v/>
      </c>
      <c r="CL190" s="21" t="str">
        <f t="shared" si="45"/>
        <v/>
      </c>
      <c r="CM190" s="21" t="str">
        <f t="shared" si="45"/>
        <v/>
      </c>
      <c r="CN190" s="21" t="str">
        <f t="shared" si="45"/>
        <v/>
      </c>
      <c r="CO190" s="21" t="str">
        <f t="shared" si="45"/>
        <v/>
      </c>
    </row>
    <row r="191" spans="1:93" s="3" customFormat="1" ht="16.5" customHeight="1" x14ac:dyDescent="0.3">
      <c r="A191" s="21">
        <v>31040189</v>
      </c>
      <c r="B191" s="21" t="s">
        <v>98</v>
      </c>
      <c r="C191" s="21"/>
      <c r="D191" s="21">
        <f t="shared" si="39"/>
        <v>38</v>
      </c>
      <c r="E191" s="21" t="s">
        <v>109</v>
      </c>
      <c r="F191" s="21">
        <v>38</v>
      </c>
      <c r="G191" s="21" t="s">
        <v>110</v>
      </c>
      <c r="H191" s="21">
        <f>VLOOKUP($L191,怪物模板!$A:$N,MATCH(角色!H$1,模板表头,0),0)</f>
        <v>4</v>
      </c>
      <c r="I191" s="28" t="str">
        <f>VLOOKUP($L191,怪物模板!$A:$N,MATCH(角色!I$1,模板表头,0),0)</f>
        <v>mag</v>
      </c>
      <c r="J191" s="22"/>
      <c r="K191" s="21"/>
      <c r="L191" s="21" t="s">
        <v>98</v>
      </c>
      <c r="M191" s="28" t="str">
        <f>VLOOKUP($L191,怪物模板!$A:$N,MATCH(角色!M$1,模板表头,0),0)</f>
        <v>无对应英雄</v>
      </c>
      <c r="N191" s="28" t="str">
        <f>VLOOKUP($L191,怪物模板!$A:$N,MATCH(角色!N$1,模板表头,0),0)</f>
        <v>统一模板</v>
      </c>
      <c r="O191" s="21" t="str">
        <f>VLOOKUP($L191,怪物模板!$A:$N,MATCH(角色!O$1,模板表头,0),0)</f>
        <v>female</v>
      </c>
      <c r="P191" s="21">
        <v>4</v>
      </c>
      <c r="Q191" s="21">
        <v>3</v>
      </c>
      <c r="R191" s="21">
        <f>VLOOKUP(P191,辅助表!$A$2:$B$10,2,FALSE)</f>
        <v>3</v>
      </c>
      <c r="S191" s="28" t="str">
        <f>VLOOKUP($L191,怪物模板!$A:$N,MATCH(角色!S$1,模板表头,0),0)</f>
        <v>chaos</v>
      </c>
      <c r="T191" s="21" t="s">
        <v>85</v>
      </c>
      <c r="U191" s="21"/>
      <c r="V191" s="21"/>
      <c r="W191" s="21"/>
      <c r="X191" s="21"/>
      <c r="Y191" s="21"/>
      <c r="Z191" s="21"/>
      <c r="AA191" s="21"/>
      <c r="AB191" s="21">
        <v>4</v>
      </c>
      <c r="AC191" s="21">
        <v>6</v>
      </c>
      <c r="AD191" s="21"/>
      <c r="AE191" s="21">
        <f t="shared" si="33"/>
        <v>10</v>
      </c>
      <c r="AF191" s="21">
        <f t="shared" si="34"/>
        <v>25</v>
      </c>
      <c r="AG191" s="28" t="str">
        <f>VLOOKUP($L191,怪物模板!$A:$N,MATCH(角色!AG$1,模板表头,0),0)</f>
        <v>misc.5skills_friendly_ratio</v>
      </c>
      <c r="AH191" s="28">
        <f>VLOOKUP($L191,怪物模板!$A:$N,MATCH(角色!AH$1,模板表头,0),0)</f>
        <v>11670201</v>
      </c>
      <c r="AI191" s="28">
        <f>VLOOKUP($L191,怪物模板!$A:$N,MATCH(角色!AI$1,模板表头,0),0)</f>
        <v>11670202</v>
      </c>
      <c r="AJ191" s="28">
        <f>VLOOKUP($L191,怪物模板!$A:$N,MATCH(角色!AJ$1,模板表头,0),0)</f>
        <v>11670203</v>
      </c>
      <c r="AK191" s="28" t="str">
        <f>VLOOKUP($L191,怪物模板!$A:$N,MATCH(角色!AK$1,模板表头,0),0)</f>
        <v/>
      </c>
      <c r="AL191" s="28" t="str">
        <f>IF(VLOOKUP($L191,[1]怪物模板!$A:$N,MATCH([1]角色!AL$1,模板表头,0),0)=0,"",VLOOKUP($L191,[1]怪物模板!$A:$N,MATCH([1]角色!AL$1,模板表头,0),0))</f>
        <v/>
      </c>
      <c r="AM191" s="28" t="str">
        <f>VLOOKUP($L191,怪物模板!$A:$N,MATCH(角色!AM$1,模板表头,0),0)</f>
        <v>scarlet_priest</v>
      </c>
      <c r="AN191" s="21">
        <f t="shared" si="38"/>
        <v>1</v>
      </c>
      <c r="AO191" s="21">
        <v>1</v>
      </c>
      <c r="AP191" s="21"/>
      <c r="AQ191" s="21"/>
      <c r="AR191" s="21"/>
      <c r="AS191" s="21"/>
      <c r="AT191" s="21"/>
      <c r="AU191" s="21">
        <v>230031</v>
      </c>
      <c r="AV191" s="21">
        <v>230242</v>
      </c>
      <c r="AW191" s="21">
        <v>230153</v>
      </c>
      <c r="AX191" s="21"/>
      <c r="AY191" s="21"/>
      <c r="AZ191" s="21"/>
      <c r="BA191" s="21"/>
      <c r="BB191" s="22"/>
      <c r="BC191" s="22"/>
      <c r="BD191" s="22"/>
      <c r="BE191" s="22"/>
      <c r="BF191" s="22"/>
      <c r="BG191" s="22"/>
      <c r="BH191" s="22"/>
      <c r="BI191" s="22">
        <f t="shared" si="35"/>
        <v>10000</v>
      </c>
      <c r="BJ191" s="22">
        <f t="shared" si="36"/>
        <v>4000</v>
      </c>
      <c r="BK191" s="22">
        <f t="shared" si="36"/>
        <v>4000</v>
      </c>
      <c r="BL191" s="21"/>
      <c r="BM191" s="21"/>
      <c r="BN191" s="21"/>
      <c r="BO191" s="21"/>
      <c r="BP191" s="21"/>
      <c r="BQ191" s="21"/>
      <c r="BR191" s="21"/>
      <c r="BS191" s="21"/>
      <c r="BT191" s="21"/>
      <c r="BU191" s="23" t="str">
        <f>IF(OR(B191="骷髅战士",B191="骷髅法师"),-0.9,"")</f>
        <v/>
      </c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 t="str">
        <f t="shared" si="46"/>
        <v/>
      </c>
      <c r="CH191" s="21" t="str">
        <f t="shared" si="45"/>
        <v/>
      </c>
      <c r="CI191" s="21" t="str">
        <f t="shared" si="45"/>
        <v/>
      </c>
      <c r="CJ191" s="21" t="str">
        <f t="shared" si="45"/>
        <v/>
      </c>
      <c r="CK191" s="21" t="str">
        <f t="shared" si="45"/>
        <v/>
      </c>
      <c r="CL191" s="21" t="str">
        <f t="shared" si="45"/>
        <v/>
      </c>
      <c r="CM191" s="21" t="str">
        <f t="shared" si="45"/>
        <v/>
      </c>
      <c r="CN191" s="21" t="str">
        <f t="shared" si="45"/>
        <v/>
      </c>
      <c r="CO191" s="21" t="str">
        <f t="shared" si="45"/>
        <v/>
      </c>
    </row>
    <row r="192" spans="1:93" s="3" customFormat="1" ht="16.5" customHeight="1" x14ac:dyDescent="0.3">
      <c r="A192" s="21">
        <v>31040190</v>
      </c>
      <c r="B192" s="21" t="s">
        <v>98</v>
      </c>
      <c r="C192" s="21"/>
      <c r="D192" s="21">
        <f t="shared" si="39"/>
        <v>38</v>
      </c>
      <c r="E192" s="21" t="s">
        <v>109</v>
      </c>
      <c r="F192" s="21">
        <v>38</v>
      </c>
      <c r="G192" s="21" t="s">
        <v>110</v>
      </c>
      <c r="H192" s="21">
        <f>VLOOKUP($L192,怪物模板!$A:$N,MATCH(角色!H$1,模板表头,0),0)</f>
        <v>4</v>
      </c>
      <c r="I192" s="28" t="str">
        <f>VLOOKUP($L192,怪物模板!$A:$N,MATCH(角色!I$1,模板表头,0),0)</f>
        <v>mag</v>
      </c>
      <c r="J192" s="22"/>
      <c r="K192" s="21"/>
      <c r="L192" s="21" t="s">
        <v>98</v>
      </c>
      <c r="M192" s="28" t="str">
        <f>VLOOKUP($L192,怪物模板!$A:$N,MATCH(角色!M$1,模板表头,0),0)</f>
        <v>无对应英雄</v>
      </c>
      <c r="N192" s="28" t="str">
        <f>VLOOKUP($L192,怪物模板!$A:$N,MATCH(角色!N$1,模板表头,0),0)</f>
        <v>统一模板</v>
      </c>
      <c r="O192" s="21" t="str">
        <f>VLOOKUP($L192,怪物模板!$A:$N,MATCH(角色!O$1,模板表头,0),0)</f>
        <v>female</v>
      </c>
      <c r="P192" s="21">
        <v>4</v>
      </c>
      <c r="Q192" s="21">
        <v>3</v>
      </c>
      <c r="R192" s="21">
        <f>VLOOKUP(P192,辅助表!$A$2:$B$10,2,FALSE)</f>
        <v>3</v>
      </c>
      <c r="S192" s="28" t="str">
        <f>VLOOKUP($L192,怪物模板!$A:$N,MATCH(角色!S$1,模板表头,0),0)</f>
        <v>chaos</v>
      </c>
      <c r="T192" s="21" t="s">
        <v>85</v>
      </c>
      <c r="U192" s="21"/>
      <c r="V192" s="21"/>
      <c r="W192" s="21"/>
      <c r="X192" s="21"/>
      <c r="Y192" s="21"/>
      <c r="Z192" s="21"/>
      <c r="AA192" s="21"/>
      <c r="AB192" s="21">
        <v>4</v>
      </c>
      <c r="AC192" s="21">
        <v>6</v>
      </c>
      <c r="AD192" s="21"/>
      <c r="AE192" s="21">
        <f t="shared" si="33"/>
        <v>10</v>
      </c>
      <c r="AF192" s="21">
        <f t="shared" si="34"/>
        <v>25</v>
      </c>
      <c r="AG192" s="28" t="str">
        <f>VLOOKUP($L192,怪物模板!$A:$N,MATCH(角色!AG$1,模板表头,0),0)</f>
        <v>misc.5skills_friendly_ratio</v>
      </c>
      <c r="AH192" s="28">
        <f>VLOOKUP($L192,怪物模板!$A:$N,MATCH(角色!AH$1,模板表头,0),0)</f>
        <v>11670201</v>
      </c>
      <c r="AI192" s="28">
        <f>VLOOKUP($L192,怪物模板!$A:$N,MATCH(角色!AI$1,模板表头,0),0)</f>
        <v>11670202</v>
      </c>
      <c r="AJ192" s="28">
        <f>VLOOKUP($L192,怪物模板!$A:$N,MATCH(角色!AJ$1,模板表头,0),0)</f>
        <v>11670203</v>
      </c>
      <c r="AK192" s="28" t="str">
        <f>VLOOKUP($L192,怪物模板!$A:$N,MATCH(角色!AK$1,模板表头,0),0)</f>
        <v/>
      </c>
      <c r="AL192" s="28" t="str">
        <f>IF(VLOOKUP($L192,[1]怪物模板!$A:$N,MATCH([1]角色!AL$1,模板表头,0),0)=0,"",VLOOKUP($L192,[1]怪物模板!$A:$N,MATCH([1]角色!AL$1,模板表头,0),0))</f>
        <v/>
      </c>
      <c r="AM192" s="28" t="str">
        <f>VLOOKUP($L192,怪物模板!$A:$N,MATCH(角色!AM$1,模板表头,0),0)</f>
        <v>scarlet_priest</v>
      </c>
      <c r="AN192" s="21">
        <f t="shared" si="38"/>
        <v>1</v>
      </c>
      <c r="AO192" s="21">
        <v>1</v>
      </c>
      <c r="AP192" s="21"/>
      <c r="AQ192" s="21"/>
      <c r="AR192" s="21"/>
      <c r="AS192" s="21"/>
      <c r="AT192" s="21"/>
      <c r="AU192" s="21">
        <v>230031</v>
      </c>
      <c r="AV192" s="21">
        <v>230242</v>
      </c>
      <c r="AW192" s="21">
        <v>230153</v>
      </c>
      <c r="AX192" s="21"/>
      <c r="AY192" s="21"/>
      <c r="AZ192" s="21"/>
      <c r="BA192" s="21"/>
      <c r="BB192" s="22"/>
      <c r="BC192" s="22"/>
      <c r="BD192" s="22"/>
      <c r="BE192" s="22"/>
      <c r="BF192" s="22"/>
      <c r="BG192" s="22"/>
      <c r="BH192" s="22"/>
      <c r="BI192" s="22">
        <f t="shared" si="35"/>
        <v>10000</v>
      </c>
      <c r="BJ192" s="22">
        <f t="shared" si="36"/>
        <v>4000</v>
      </c>
      <c r="BK192" s="22">
        <f t="shared" si="36"/>
        <v>4000</v>
      </c>
      <c r="BL192" s="21"/>
      <c r="BM192" s="21"/>
      <c r="BN192" s="21"/>
      <c r="BO192" s="21"/>
      <c r="BP192" s="21"/>
      <c r="BQ192" s="21"/>
      <c r="BR192" s="21"/>
      <c r="BS192" s="21"/>
      <c r="BT192" s="21"/>
      <c r="BU192" s="23" t="str">
        <f>IF(OR(B192="骷髅战士",B192="骷髅法师"),-0.9,"")</f>
        <v/>
      </c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 t="str">
        <f t="shared" si="46"/>
        <v/>
      </c>
      <c r="CH192" s="21" t="str">
        <f t="shared" si="45"/>
        <v/>
      </c>
      <c r="CI192" s="21" t="str">
        <f t="shared" si="45"/>
        <v/>
      </c>
      <c r="CJ192" s="21" t="str">
        <f t="shared" si="45"/>
        <v/>
      </c>
      <c r="CK192" s="21" t="str">
        <f t="shared" si="45"/>
        <v/>
      </c>
      <c r="CL192" s="21" t="str">
        <f t="shared" si="45"/>
        <v/>
      </c>
      <c r="CM192" s="21" t="str">
        <f t="shared" si="45"/>
        <v/>
      </c>
      <c r="CN192" s="21" t="str">
        <f t="shared" si="45"/>
        <v/>
      </c>
      <c r="CO192" s="21" t="str">
        <f t="shared" si="45"/>
        <v/>
      </c>
    </row>
    <row r="193" spans="1:93" s="5" customFormat="1" ht="16.5" customHeight="1" x14ac:dyDescent="0.3">
      <c r="A193" s="21">
        <v>31040191</v>
      </c>
      <c r="B193" s="21" t="s">
        <v>266</v>
      </c>
      <c r="C193" s="21"/>
      <c r="D193" s="21">
        <f t="shared" si="39"/>
        <v>39</v>
      </c>
      <c r="E193" s="21" t="s">
        <v>109</v>
      </c>
      <c r="F193" s="21">
        <v>39</v>
      </c>
      <c r="G193" s="21" t="s">
        <v>111</v>
      </c>
      <c r="H193" s="21">
        <f>VLOOKUP($L193,怪物模板!$A:$N,MATCH(角色!H$1,模板表头,0),0)</f>
        <v>2</v>
      </c>
      <c r="I193" s="28" t="str">
        <f>VLOOKUP($L193,怪物模板!$A:$N,MATCH(角色!I$1,模板表头,0),0)</f>
        <v>phy</v>
      </c>
      <c r="J193" s="22"/>
      <c r="K193" s="21"/>
      <c r="L193" s="21" t="s">
        <v>291</v>
      </c>
      <c r="M193" s="28" t="str">
        <f>VLOOKUP($L193,怪物模板!$A:$N,MATCH(角色!M$1,模板表头,0),0)</f>
        <v>无对应英雄</v>
      </c>
      <c r="N193" s="28" t="str">
        <f>VLOOKUP($L193,怪物模板!$A:$N,MATCH(角色!N$1,模板表头,0),0)</f>
        <v>特别BOSS版</v>
      </c>
      <c r="O193" s="21" t="str">
        <f>VLOOKUP($L193,怪物模板!$A:$N,MATCH(角色!O$1,模板表头,0),0)</f>
        <v>male</v>
      </c>
      <c r="P193" s="22">
        <v>7</v>
      </c>
      <c r="Q193" s="21">
        <v>4</v>
      </c>
      <c r="R193" s="21">
        <v>4</v>
      </c>
      <c r="S193" s="28" t="str">
        <f>VLOOKUP($L193,怪物模板!$A:$N,MATCH(角色!S$1,模板表头,0),0)</f>
        <v>horde</v>
      </c>
      <c r="T193" s="21" t="s">
        <v>199</v>
      </c>
      <c r="U193" s="21"/>
      <c r="V193" s="21"/>
      <c r="W193" s="21"/>
      <c r="X193" s="21"/>
      <c r="Y193" s="21"/>
      <c r="Z193" s="21"/>
      <c r="AA193" s="21"/>
      <c r="AB193" s="21">
        <v>4</v>
      </c>
      <c r="AC193" s="21">
        <v>6</v>
      </c>
      <c r="AD193" s="21"/>
      <c r="AE193" s="21">
        <f t="shared" si="33"/>
        <v>40</v>
      </c>
      <c r="AF193" s="21">
        <f t="shared" si="34"/>
        <v>100</v>
      </c>
      <c r="AG193" s="28" t="str">
        <f>VLOOKUP($L193,怪物模板!$A:$N,MATCH(角色!AG$1,模板表头,0),0)</f>
        <v>melee.taranzhu</v>
      </c>
      <c r="AH193" s="28">
        <f>VLOOKUP($L193,怪物模板!$A:$N,MATCH(角色!AH$1,模板表头,0),0)</f>
        <v>11999548</v>
      </c>
      <c r="AI193" s="28">
        <f>VLOOKUP($L193,怪物模板!$A:$N,MATCH(角色!AI$1,模板表头,0),0)</f>
        <v>11999522</v>
      </c>
      <c r="AJ193" s="28">
        <f>VLOOKUP($L193,怪物模板!$A:$N,MATCH(角色!AJ$1,模板表头,0),0)</f>
        <v>11999523</v>
      </c>
      <c r="AK193" s="28">
        <f>VLOOKUP($L193,怪物模板!$A:$N,MATCH(角色!AK$1,模板表头,0),0)</f>
        <v>11999505</v>
      </c>
      <c r="AL193" s="28" t="str">
        <f>IF(VLOOKUP($L193,[1]怪物模板!$A:$N,MATCH([1]角色!AL$1,模板表头,0),0)=0,"",VLOOKUP($L193,[1]怪物模板!$A:$N,MATCH([1]角色!AL$1,模板表头,0),0))</f>
        <v/>
      </c>
      <c r="AM193" s="28" t="str">
        <f>VLOOKUP($L193,怪物模板!$A:$N,MATCH(角色!AM$1,模板表头,0),0)</f>
        <v>taranzhu_boss</v>
      </c>
      <c r="AN193" s="21">
        <v>1.2</v>
      </c>
      <c r="AO193" s="21">
        <v>1</v>
      </c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2"/>
      <c r="BC193" s="22"/>
      <c r="BD193" s="22"/>
      <c r="BE193" s="22"/>
      <c r="BF193" s="22"/>
      <c r="BG193" s="22"/>
      <c r="BH193" s="22"/>
      <c r="BI193" s="22">
        <f t="shared" si="35"/>
        <v>10000</v>
      </c>
      <c r="BJ193" s="22">
        <f t="shared" si="36"/>
        <v>4000</v>
      </c>
      <c r="BK193" s="22">
        <f t="shared" si="36"/>
        <v>4000</v>
      </c>
      <c r="BL193" s="21"/>
      <c r="BM193" s="21"/>
      <c r="BN193" s="21"/>
      <c r="BO193" s="21"/>
      <c r="BP193" s="21"/>
      <c r="BQ193" s="21"/>
      <c r="BR193" s="21"/>
      <c r="BS193" s="21"/>
      <c r="BT193" s="21"/>
      <c r="BU193" s="23" t="s">
        <v>200</v>
      </c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 t="s">
        <v>200</v>
      </c>
      <c r="CH193" s="21" t="s">
        <v>200</v>
      </c>
      <c r="CI193" s="21" t="s">
        <v>200</v>
      </c>
      <c r="CJ193" s="21" t="s">
        <v>200</v>
      </c>
      <c r="CK193" s="21" t="s">
        <v>200</v>
      </c>
      <c r="CL193" s="21" t="s">
        <v>200</v>
      </c>
      <c r="CM193" s="21" t="s">
        <v>200</v>
      </c>
      <c r="CN193" s="21" t="s">
        <v>200</v>
      </c>
      <c r="CO193" s="21" t="s">
        <v>200</v>
      </c>
    </row>
    <row r="194" spans="1:93" s="5" customFormat="1" ht="16.5" customHeight="1" x14ac:dyDescent="0.3">
      <c r="A194" s="21">
        <v>31040192</v>
      </c>
      <c r="B194" s="21" t="s">
        <v>239</v>
      </c>
      <c r="C194" s="21"/>
      <c r="D194" s="21">
        <f t="shared" si="39"/>
        <v>39</v>
      </c>
      <c r="E194" s="21" t="s">
        <v>109</v>
      </c>
      <c r="F194" s="21">
        <v>39</v>
      </c>
      <c r="G194" s="21" t="s">
        <v>110</v>
      </c>
      <c r="H194" s="21">
        <f>VLOOKUP($L194,怪物模板!$A:$N,MATCH(角色!H$1,模板表头,0),0)</f>
        <v>1</v>
      </c>
      <c r="I194" s="28" t="str">
        <f>VLOOKUP($L194,怪物模板!$A:$N,MATCH(角色!I$1,模板表头,0),0)</f>
        <v>phy</v>
      </c>
      <c r="J194" s="22"/>
      <c r="K194" s="21" t="s">
        <v>240</v>
      </c>
      <c r="L194" s="21" t="s">
        <v>239</v>
      </c>
      <c r="M194" s="28" t="str">
        <f>VLOOKUP($L194,怪物模板!$A:$N,MATCH(角色!M$1,模板表头,0),0)</f>
        <v>无对应英雄</v>
      </c>
      <c r="N194" s="28" t="str">
        <f>VLOOKUP($L194,怪物模板!$A:$N,MATCH(角色!N$1,模板表头,0),0)</f>
        <v>统一模板</v>
      </c>
      <c r="O194" s="21" t="str">
        <f>VLOOKUP($L194,怪物模板!$A:$N,MATCH(角色!O$1,模板表头,0),0)</f>
        <v>male</v>
      </c>
      <c r="P194" s="22">
        <v>2</v>
      </c>
      <c r="Q194" s="21">
        <v>2</v>
      </c>
      <c r="R194" s="21">
        <v>2</v>
      </c>
      <c r="S194" s="28" t="str">
        <f>VLOOKUP($L194,怪物模板!$A:$N,MATCH(角色!S$1,模板表头,0),0)</f>
        <v>chaos</v>
      </c>
      <c r="T194" s="21" t="s">
        <v>199</v>
      </c>
      <c r="U194" s="21"/>
      <c r="V194" s="21"/>
      <c r="W194" s="21"/>
      <c r="X194" s="21"/>
      <c r="Y194" s="21"/>
      <c r="Z194" s="21"/>
      <c r="AA194" s="21"/>
      <c r="AB194" s="21">
        <v>4</v>
      </c>
      <c r="AC194" s="21">
        <v>6</v>
      </c>
      <c r="AD194" s="21"/>
      <c r="AE194" s="21">
        <f t="shared" si="33"/>
        <v>10</v>
      </c>
      <c r="AF194" s="21">
        <f t="shared" si="34"/>
        <v>25</v>
      </c>
      <c r="AG194" s="28" t="str">
        <f>VLOOKUP($L194,怪物模板!$A:$N,MATCH(角色!AG$1,模板表头,0),0)</f>
        <v>misc.5skills</v>
      </c>
      <c r="AH194" s="28">
        <f>VLOOKUP($L194,怪物模板!$A:$N,MATCH(角色!AH$1,模板表头,0),0)</f>
        <v>11999022</v>
      </c>
      <c r="AI194" s="28">
        <f>VLOOKUP($L194,怪物模板!$A:$N,MATCH(角色!AI$1,模板表头,0),0)</f>
        <v>11999023</v>
      </c>
      <c r="AJ194" s="28" t="str">
        <f>VLOOKUP($L194,怪物模板!$A:$N,MATCH(角色!AJ$1,模板表头,0),0)</f>
        <v/>
      </c>
      <c r="AK194" s="28" t="str">
        <f>VLOOKUP($L194,怪物模板!$A:$N,MATCH(角色!AK$1,模板表头,0),0)</f>
        <v/>
      </c>
      <c r="AL194" s="28" t="str">
        <f>IF(VLOOKUP($L194,[1]怪物模板!$A:$N,MATCH([1]角色!AL$1,模板表头,0),0)=0,"",VLOOKUP($L194,[1]怪物模板!$A:$N,MATCH([1]角色!AL$1,模板表头,0),0))</f>
        <v/>
      </c>
      <c r="AM194" s="28" t="str">
        <f>VLOOKUP($L194,怪物模板!$A:$N,MATCH(角色!AM$1,模板表头,0),0)</f>
        <v>demon_gorilla</v>
      </c>
      <c r="AN194" s="21">
        <v>1</v>
      </c>
      <c r="AO194" s="21">
        <v>1</v>
      </c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2"/>
      <c r="BC194" s="22"/>
      <c r="BD194" s="22"/>
      <c r="BE194" s="22"/>
      <c r="BF194" s="22"/>
      <c r="BG194" s="22"/>
      <c r="BH194" s="22"/>
      <c r="BI194" s="22">
        <f t="shared" si="35"/>
        <v>10000</v>
      </c>
      <c r="BJ194" s="22">
        <f t="shared" si="36"/>
        <v>4000</v>
      </c>
      <c r="BK194" s="22">
        <f t="shared" si="36"/>
        <v>4000</v>
      </c>
      <c r="BL194" s="21"/>
      <c r="BM194" s="21"/>
      <c r="BN194" s="21"/>
      <c r="BO194" s="21"/>
      <c r="BP194" s="21"/>
      <c r="BQ194" s="21"/>
      <c r="BR194" s="21"/>
      <c r="BS194" s="21"/>
      <c r="BT194" s="21"/>
      <c r="BU194" s="23" t="s">
        <v>200</v>
      </c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 t="s">
        <v>200</v>
      </c>
      <c r="CH194" s="21" t="s">
        <v>200</v>
      </c>
      <c r="CI194" s="21" t="s">
        <v>200</v>
      </c>
      <c r="CJ194" s="21" t="s">
        <v>200</v>
      </c>
      <c r="CK194" s="21" t="s">
        <v>200</v>
      </c>
      <c r="CL194" s="21" t="s">
        <v>200</v>
      </c>
      <c r="CM194" s="21" t="s">
        <v>200</v>
      </c>
      <c r="CN194" s="21" t="s">
        <v>200</v>
      </c>
      <c r="CO194" s="21" t="s">
        <v>200</v>
      </c>
    </row>
    <row r="195" spans="1:93" s="5" customFormat="1" ht="16.5" customHeight="1" x14ac:dyDescent="0.3">
      <c r="A195" s="21">
        <v>31040193</v>
      </c>
      <c r="B195" s="21" t="s">
        <v>239</v>
      </c>
      <c r="C195" s="21"/>
      <c r="D195" s="21">
        <f t="shared" si="39"/>
        <v>39</v>
      </c>
      <c r="E195" s="21" t="s">
        <v>109</v>
      </c>
      <c r="F195" s="21">
        <v>39</v>
      </c>
      <c r="G195" s="21" t="s">
        <v>110</v>
      </c>
      <c r="H195" s="21">
        <f>VLOOKUP($L195,怪物模板!$A:$N,MATCH(角色!H$1,模板表头,0),0)</f>
        <v>1</v>
      </c>
      <c r="I195" s="28" t="str">
        <f>VLOOKUP($L195,怪物模板!$A:$N,MATCH(角色!I$1,模板表头,0),0)</f>
        <v>phy</v>
      </c>
      <c r="J195" s="22"/>
      <c r="K195" s="21" t="s">
        <v>240</v>
      </c>
      <c r="L195" s="21" t="s">
        <v>239</v>
      </c>
      <c r="M195" s="28" t="str">
        <f>VLOOKUP($L195,怪物模板!$A:$N,MATCH(角色!M$1,模板表头,0),0)</f>
        <v>无对应英雄</v>
      </c>
      <c r="N195" s="28" t="str">
        <f>VLOOKUP($L195,怪物模板!$A:$N,MATCH(角色!N$1,模板表头,0),0)</f>
        <v>统一模板</v>
      </c>
      <c r="O195" s="21" t="str">
        <f>VLOOKUP($L195,怪物模板!$A:$N,MATCH(角色!O$1,模板表头,0),0)</f>
        <v>male</v>
      </c>
      <c r="P195" s="22">
        <v>2</v>
      </c>
      <c r="Q195" s="21">
        <v>2</v>
      </c>
      <c r="R195" s="21">
        <v>2</v>
      </c>
      <c r="S195" s="28" t="str">
        <f>VLOOKUP($L195,怪物模板!$A:$N,MATCH(角色!S$1,模板表头,0),0)</f>
        <v>chaos</v>
      </c>
      <c r="T195" s="21" t="s">
        <v>199</v>
      </c>
      <c r="U195" s="21"/>
      <c r="V195" s="21"/>
      <c r="W195" s="21"/>
      <c r="X195" s="21"/>
      <c r="Y195" s="21"/>
      <c r="Z195" s="21"/>
      <c r="AA195" s="21"/>
      <c r="AB195" s="21">
        <v>4</v>
      </c>
      <c r="AC195" s="21">
        <v>6</v>
      </c>
      <c r="AD195" s="21"/>
      <c r="AE195" s="21">
        <f t="shared" ref="AE195:AE258" si="48">VLOOKUP(G195,命能,2,0)</f>
        <v>10</v>
      </c>
      <c r="AF195" s="21">
        <f t="shared" si="34"/>
        <v>25</v>
      </c>
      <c r="AG195" s="28" t="str">
        <f>VLOOKUP($L195,怪物模板!$A:$N,MATCH(角色!AG$1,模板表头,0),0)</f>
        <v>misc.5skills</v>
      </c>
      <c r="AH195" s="28">
        <f>VLOOKUP($L195,怪物模板!$A:$N,MATCH(角色!AH$1,模板表头,0),0)</f>
        <v>11999022</v>
      </c>
      <c r="AI195" s="28">
        <f>VLOOKUP($L195,怪物模板!$A:$N,MATCH(角色!AI$1,模板表头,0),0)</f>
        <v>11999023</v>
      </c>
      <c r="AJ195" s="28" t="str">
        <f>VLOOKUP($L195,怪物模板!$A:$N,MATCH(角色!AJ$1,模板表头,0),0)</f>
        <v/>
      </c>
      <c r="AK195" s="28" t="str">
        <f>VLOOKUP($L195,怪物模板!$A:$N,MATCH(角色!AK$1,模板表头,0),0)</f>
        <v/>
      </c>
      <c r="AL195" s="28" t="str">
        <f>IF(VLOOKUP($L195,[1]怪物模板!$A:$N,MATCH([1]角色!AL$1,模板表头,0),0)=0,"",VLOOKUP($L195,[1]怪物模板!$A:$N,MATCH([1]角色!AL$1,模板表头,0),0))</f>
        <v/>
      </c>
      <c r="AM195" s="28" t="str">
        <f>VLOOKUP($L195,怪物模板!$A:$N,MATCH(角色!AM$1,模板表头,0),0)</f>
        <v>demon_gorilla</v>
      </c>
      <c r="AN195" s="21">
        <v>1</v>
      </c>
      <c r="AO195" s="21">
        <v>1</v>
      </c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2"/>
      <c r="BC195" s="22"/>
      <c r="BD195" s="22"/>
      <c r="BE195" s="22"/>
      <c r="BF195" s="22"/>
      <c r="BG195" s="22"/>
      <c r="BH195" s="22"/>
      <c r="BI195" s="22">
        <f t="shared" si="35"/>
        <v>10000</v>
      </c>
      <c r="BJ195" s="22">
        <f t="shared" si="36"/>
        <v>4000</v>
      </c>
      <c r="BK195" s="22">
        <f t="shared" si="36"/>
        <v>4000</v>
      </c>
      <c r="BL195" s="21"/>
      <c r="BM195" s="21"/>
      <c r="BN195" s="21"/>
      <c r="BO195" s="21"/>
      <c r="BP195" s="21"/>
      <c r="BQ195" s="21"/>
      <c r="BR195" s="21"/>
      <c r="BS195" s="21"/>
      <c r="BT195" s="21"/>
      <c r="BU195" s="23" t="s">
        <v>200</v>
      </c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 t="s">
        <v>200</v>
      </c>
      <c r="CH195" s="21" t="s">
        <v>200</v>
      </c>
      <c r="CI195" s="21" t="s">
        <v>200</v>
      </c>
      <c r="CJ195" s="21" t="s">
        <v>200</v>
      </c>
      <c r="CK195" s="21" t="s">
        <v>200</v>
      </c>
      <c r="CL195" s="21" t="s">
        <v>200</v>
      </c>
      <c r="CM195" s="21" t="s">
        <v>200</v>
      </c>
      <c r="CN195" s="21" t="s">
        <v>200</v>
      </c>
      <c r="CO195" s="21" t="s">
        <v>200</v>
      </c>
    </row>
    <row r="196" spans="1:93" s="5" customFormat="1" x14ac:dyDescent="0.3">
      <c r="A196" s="21">
        <v>31040194</v>
      </c>
      <c r="B196" s="21" t="s">
        <v>96</v>
      </c>
      <c r="C196" s="21"/>
      <c r="D196" s="21">
        <f t="shared" si="39"/>
        <v>39</v>
      </c>
      <c r="E196" s="21" t="s">
        <v>109</v>
      </c>
      <c r="F196" s="21">
        <v>39</v>
      </c>
      <c r="G196" s="21" t="s">
        <v>110</v>
      </c>
      <c r="H196" s="21">
        <f>VLOOKUP($L196,怪物模板!$A:$N,MATCH(角色!H$1,模板表头,0),0)</f>
        <v>3</v>
      </c>
      <c r="I196" s="28" t="str">
        <f>VLOOKUP($L196,怪物模板!$A:$N,MATCH(角色!I$1,模板表头,0),0)</f>
        <v>phy</v>
      </c>
      <c r="J196" s="22"/>
      <c r="K196" s="21"/>
      <c r="L196" s="21" t="s">
        <v>204</v>
      </c>
      <c r="M196" s="28" t="str">
        <f>VLOOKUP($L196,怪物模板!$A:$N,MATCH(角色!M$1,模板表头,0),0)</f>
        <v>骷髅射手</v>
      </c>
      <c r="N196" s="28" t="str">
        <f>VLOOKUP($L196,怪物模板!$A:$N,MATCH(角色!N$1,模板表头,0),0)</f>
        <v>统一模板</v>
      </c>
      <c r="O196" s="21" t="str">
        <f>VLOOKUP($L196,怪物模板!$A:$N,MATCH(角色!O$1,模板表头,0),0)</f>
        <v>male</v>
      </c>
      <c r="P196" s="21">
        <v>1</v>
      </c>
      <c r="Q196" s="21">
        <v>1</v>
      </c>
      <c r="R196" s="21">
        <f>VLOOKUP(P196,辅助表!$A$2:$B$10,2,FALSE)</f>
        <v>1</v>
      </c>
      <c r="S196" s="28" t="str">
        <f>VLOOKUP($L196,怪物模板!$A:$N,MATCH(角色!S$1,模板表头,0),0)</f>
        <v>horde</v>
      </c>
      <c r="T196" s="21" t="s">
        <v>85</v>
      </c>
      <c r="U196" s="21"/>
      <c r="V196" s="21"/>
      <c r="W196" s="21"/>
      <c r="X196" s="21"/>
      <c r="Y196" s="21"/>
      <c r="Z196" s="21"/>
      <c r="AA196" s="21"/>
      <c r="AB196" s="21">
        <v>4</v>
      </c>
      <c r="AC196" s="21">
        <v>6</v>
      </c>
      <c r="AD196" s="21"/>
      <c r="AE196" s="21">
        <f t="shared" si="48"/>
        <v>10</v>
      </c>
      <c r="AF196" s="21">
        <f t="shared" ref="AF196:AF259" si="49">INT(AE196*2.5)</f>
        <v>25</v>
      </c>
      <c r="AG196" s="28" t="str">
        <f>VLOOKUP($L196,怪物模板!$A:$N,MATCH(角色!AG$1,模板表头,0),0)</f>
        <v>misc.5skills</v>
      </c>
      <c r="AH196" s="28">
        <f>VLOOKUP($L196,怪物模板!$A:$N,MATCH(角色!AH$1,模板表头,0),0)</f>
        <v>11690101</v>
      </c>
      <c r="AI196" s="28">
        <f>VLOOKUP($L196,怪物模板!$A:$N,MATCH(角色!AI$1,模板表头,0),0)</f>
        <v>11690102</v>
      </c>
      <c r="AJ196" s="28" t="str">
        <f>VLOOKUP($L196,怪物模板!$A:$N,MATCH(角色!AJ$1,模板表头,0),0)</f>
        <v/>
      </c>
      <c r="AK196" s="28" t="str">
        <f>VLOOKUP($L196,怪物模板!$A:$N,MATCH(角色!AK$1,模板表头,0),0)</f>
        <v/>
      </c>
      <c r="AL196" s="28" t="str">
        <f>IF(VLOOKUP($L196,[1]怪物模板!$A:$N,MATCH([1]角色!AL$1,模板表头,0),0)=0,"",VLOOKUP($L196,[1]怪物模板!$A:$N,MATCH([1]角色!AL$1,模板表头,0),0))</f>
        <v/>
      </c>
      <c r="AM196" s="28" t="str">
        <f>VLOOKUP($L196,怪物模板!$A:$N,MATCH(角色!AM$1,模板表头,0),0)</f>
        <v>skeleton_archer_npc</v>
      </c>
      <c r="AN196" s="21">
        <f t="shared" si="38"/>
        <v>1</v>
      </c>
      <c r="AO196" s="21">
        <v>1</v>
      </c>
      <c r="AP196" s="21"/>
      <c r="AQ196" s="21"/>
      <c r="AR196" s="21"/>
      <c r="AS196" s="21"/>
      <c r="AT196" s="21"/>
      <c r="AU196" s="21">
        <v>230051</v>
      </c>
      <c r="AV196" s="21">
        <v>230282</v>
      </c>
      <c r="AW196" s="21">
        <v>230113</v>
      </c>
      <c r="AX196" s="21"/>
      <c r="AY196" s="21"/>
      <c r="AZ196" s="21"/>
      <c r="BA196" s="21"/>
      <c r="BB196" s="22"/>
      <c r="BC196" s="22"/>
      <c r="BD196" s="22"/>
      <c r="BE196" s="22"/>
      <c r="BF196" s="22"/>
      <c r="BG196" s="22"/>
      <c r="BH196" s="22"/>
      <c r="BI196" s="22">
        <f t="shared" ref="BI196:BI259" si="50">IF($G196="boss",0,10000)</f>
        <v>10000</v>
      </c>
      <c r="BJ196" s="22">
        <f t="shared" ref="BJ196:BK259" si="51">IF($G196="boss",0,4000)</f>
        <v>4000</v>
      </c>
      <c r="BK196" s="22">
        <f t="shared" si="51"/>
        <v>4000</v>
      </c>
      <c r="BL196" s="21"/>
      <c r="BM196" s="21"/>
      <c r="BN196" s="21"/>
      <c r="BO196" s="21"/>
      <c r="BP196" s="21"/>
      <c r="BQ196" s="21"/>
      <c r="BR196" s="21"/>
      <c r="BS196" s="21"/>
      <c r="BT196" s="21"/>
      <c r="BU196" s="23" t="str">
        <f>IF(OR(B196="骷髅战士",B196="骷髅法师"),-0.9,"")</f>
        <v/>
      </c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 t="str">
        <f t="shared" si="46"/>
        <v/>
      </c>
      <c r="CH196" s="21" t="str">
        <f t="shared" si="45"/>
        <v/>
      </c>
      <c r="CI196" s="21" t="str">
        <f t="shared" si="45"/>
        <v/>
      </c>
      <c r="CJ196" s="21" t="str">
        <f t="shared" si="45"/>
        <v/>
      </c>
      <c r="CK196" s="21" t="str">
        <f t="shared" si="45"/>
        <v/>
      </c>
      <c r="CL196" s="21" t="str">
        <f t="shared" si="45"/>
        <v/>
      </c>
      <c r="CM196" s="21" t="str">
        <f t="shared" si="45"/>
        <v/>
      </c>
      <c r="CN196" s="21" t="str">
        <f t="shared" si="45"/>
        <v/>
      </c>
      <c r="CO196" s="21" t="str">
        <f t="shared" si="45"/>
        <v/>
      </c>
    </row>
    <row r="197" spans="1:93" s="5" customFormat="1" ht="17.25" thickBot="1" x14ac:dyDescent="0.35">
      <c r="A197" s="21">
        <v>31040195</v>
      </c>
      <c r="B197" s="21" t="s">
        <v>96</v>
      </c>
      <c r="C197" s="21"/>
      <c r="D197" s="21">
        <f t="shared" si="39"/>
        <v>39</v>
      </c>
      <c r="E197" s="21" t="s">
        <v>109</v>
      </c>
      <c r="F197" s="21">
        <v>39</v>
      </c>
      <c r="G197" s="21" t="s">
        <v>110</v>
      </c>
      <c r="H197" s="21">
        <f>VLOOKUP($L197,怪物模板!$A:$N,MATCH(角色!H$1,模板表头,0),0)</f>
        <v>3</v>
      </c>
      <c r="I197" s="28" t="str">
        <f>VLOOKUP($L197,怪物模板!$A:$N,MATCH(角色!I$1,模板表头,0),0)</f>
        <v>phy</v>
      </c>
      <c r="J197" s="22"/>
      <c r="K197" s="21"/>
      <c r="L197" s="21" t="s">
        <v>204</v>
      </c>
      <c r="M197" s="28" t="str">
        <f>VLOOKUP($L197,怪物模板!$A:$N,MATCH(角色!M$1,模板表头,0),0)</f>
        <v>骷髅射手</v>
      </c>
      <c r="N197" s="28" t="str">
        <f>VLOOKUP($L197,怪物模板!$A:$N,MATCH(角色!N$1,模板表头,0),0)</f>
        <v>统一模板</v>
      </c>
      <c r="O197" s="21" t="str">
        <f>VLOOKUP($L197,怪物模板!$A:$N,MATCH(角色!O$1,模板表头,0),0)</f>
        <v>male</v>
      </c>
      <c r="P197" s="21">
        <v>1</v>
      </c>
      <c r="Q197" s="21">
        <v>1</v>
      </c>
      <c r="R197" s="21">
        <f>VLOOKUP(P197,辅助表!$A$2:$B$10,2,FALSE)</f>
        <v>1</v>
      </c>
      <c r="S197" s="28" t="str">
        <f>VLOOKUP($L197,怪物模板!$A:$N,MATCH(角色!S$1,模板表头,0),0)</f>
        <v>horde</v>
      </c>
      <c r="T197" s="21" t="s">
        <v>85</v>
      </c>
      <c r="U197" s="21"/>
      <c r="V197" s="21"/>
      <c r="W197" s="21"/>
      <c r="X197" s="21"/>
      <c r="Y197" s="21"/>
      <c r="Z197" s="21"/>
      <c r="AA197" s="21"/>
      <c r="AB197" s="21">
        <v>4</v>
      </c>
      <c r="AC197" s="21">
        <v>6</v>
      </c>
      <c r="AD197" s="21"/>
      <c r="AE197" s="21">
        <f t="shared" si="48"/>
        <v>10</v>
      </c>
      <c r="AF197" s="21">
        <f t="shared" si="49"/>
        <v>25</v>
      </c>
      <c r="AG197" s="28" t="str">
        <f>VLOOKUP($L197,怪物模板!$A:$N,MATCH(角色!AG$1,模板表头,0),0)</f>
        <v>misc.5skills</v>
      </c>
      <c r="AH197" s="28">
        <f>VLOOKUP($L197,怪物模板!$A:$N,MATCH(角色!AH$1,模板表头,0),0)</f>
        <v>11690101</v>
      </c>
      <c r="AI197" s="28">
        <f>VLOOKUP($L197,怪物模板!$A:$N,MATCH(角色!AI$1,模板表头,0),0)</f>
        <v>11690102</v>
      </c>
      <c r="AJ197" s="28" t="str">
        <f>VLOOKUP($L197,怪物模板!$A:$N,MATCH(角色!AJ$1,模板表头,0),0)</f>
        <v/>
      </c>
      <c r="AK197" s="28" t="str">
        <f>VLOOKUP($L197,怪物模板!$A:$N,MATCH(角色!AK$1,模板表头,0),0)</f>
        <v/>
      </c>
      <c r="AL197" s="28" t="str">
        <f>IF(VLOOKUP($L197,[1]怪物模板!$A:$N,MATCH([1]角色!AL$1,模板表头,0),0)=0,"",VLOOKUP($L197,[1]怪物模板!$A:$N,MATCH([1]角色!AL$1,模板表头,0),0))</f>
        <v/>
      </c>
      <c r="AM197" s="28" t="str">
        <f>VLOOKUP($L197,怪物模板!$A:$N,MATCH(角色!AM$1,模板表头,0),0)</f>
        <v>skeleton_archer_npc</v>
      </c>
      <c r="AN197" s="21">
        <f t="shared" si="38"/>
        <v>1</v>
      </c>
      <c r="AO197" s="21">
        <v>1</v>
      </c>
      <c r="AP197" s="21"/>
      <c r="AQ197" s="21"/>
      <c r="AR197" s="21"/>
      <c r="AS197" s="21"/>
      <c r="AT197" s="21"/>
      <c r="AU197" s="21">
        <v>230051</v>
      </c>
      <c r="AV197" s="21">
        <v>230282</v>
      </c>
      <c r="AW197" s="21">
        <v>230113</v>
      </c>
      <c r="AX197" s="21"/>
      <c r="AY197" s="21"/>
      <c r="AZ197" s="21"/>
      <c r="BA197" s="21"/>
      <c r="BB197" s="22"/>
      <c r="BC197" s="22"/>
      <c r="BD197" s="22"/>
      <c r="BE197" s="22"/>
      <c r="BF197" s="22"/>
      <c r="BG197" s="22"/>
      <c r="BH197" s="22"/>
      <c r="BI197" s="22">
        <f t="shared" si="50"/>
        <v>10000</v>
      </c>
      <c r="BJ197" s="22">
        <f t="shared" si="51"/>
        <v>4000</v>
      </c>
      <c r="BK197" s="22">
        <f t="shared" si="51"/>
        <v>4000</v>
      </c>
      <c r="BL197" s="21"/>
      <c r="BM197" s="21"/>
      <c r="BN197" s="21"/>
      <c r="BO197" s="21"/>
      <c r="BP197" s="21"/>
      <c r="BQ197" s="21"/>
      <c r="BR197" s="21"/>
      <c r="BS197" s="21"/>
      <c r="BT197" s="21"/>
      <c r="BU197" s="23" t="str">
        <f>IF(OR(B197="骷髅战士",B197="骷髅法师"),-0.9,"")</f>
        <v/>
      </c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 t="str">
        <f t="shared" si="46"/>
        <v/>
      </c>
      <c r="CH197" s="21" t="str">
        <f t="shared" si="45"/>
        <v/>
      </c>
      <c r="CI197" s="21" t="str">
        <f t="shared" si="45"/>
        <v/>
      </c>
      <c r="CJ197" s="21" t="str">
        <f t="shared" si="45"/>
        <v/>
      </c>
      <c r="CK197" s="21" t="str">
        <f t="shared" si="45"/>
        <v/>
      </c>
      <c r="CL197" s="21" t="str">
        <f t="shared" si="45"/>
        <v/>
      </c>
      <c r="CM197" s="21" t="str">
        <f t="shared" si="45"/>
        <v/>
      </c>
      <c r="CN197" s="21" t="str">
        <f t="shared" si="45"/>
        <v/>
      </c>
      <c r="CO197" s="21" t="str">
        <f t="shared" si="45"/>
        <v/>
      </c>
    </row>
    <row r="198" spans="1:93" s="34" customFormat="1" ht="17.25" thickBot="1" x14ac:dyDescent="0.35">
      <c r="A198" s="30">
        <v>31040196</v>
      </c>
      <c r="B198" s="31" t="s">
        <v>297</v>
      </c>
      <c r="C198" s="30"/>
      <c r="D198" s="30">
        <f t="shared" si="39"/>
        <v>40</v>
      </c>
      <c r="E198" s="30" t="s">
        <v>109</v>
      </c>
      <c r="F198" s="30">
        <v>40</v>
      </c>
      <c r="G198" s="30" t="s">
        <v>101</v>
      </c>
      <c r="H198" s="21">
        <f>VLOOKUP($L198,怪物模板!$A:$N,MATCH(角色!H$1,模板表头,0),0)</f>
        <v>2</v>
      </c>
      <c r="I198" s="30" t="str">
        <f>VLOOKUP($L198,怪物模板!$A:$N,MATCH(角色!I$1,模板表头,0),0)</f>
        <v>phy</v>
      </c>
      <c r="J198" s="32"/>
      <c r="K198" s="30" t="s">
        <v>304</v>
      </c>
      <c r="L198" s="29" t="s">
        <v>299</v>
      </c>
      <c r="M198" s="30" t="str">
        <f>VLOOKUP($L198,怪物模板!$A:$N,MATCH(角色!M$1,模板表头,0),0)</f>
        <v>雷神索尔</v>
      </c>
      <c r="N198" s="30" t="str">
        <f>VLOOKUP($L198,怪物模板!$A:$N,MATCH(角色!N$1,模板表头,0),0)</f>
        <v>剧情关卡专用，增加光标记</v>
      </c>
      <c r="O198" s="21" t="str">
        <f>VLOOKUP($L198,怪物模板!$A:$N,MATCH(角色!O$1,模板表头,0),0)</f>
        <v>male</v>
      </c>
      <c r="P198" s="30">
        <v>5</v>
      </c>
      <c r="Q198" s="30">
        <v>3</v>
      </c>
      <c r="R198" s="30">
        <f>VLOOKUP(P198,[2]辅助表!$A$2:$B$10,2,FALSE)</f>
        <v>3</v>
      </c>
      <c r="S198" s="30" t="str">
        <f>VLOOKUP($L198,怪物模板!$A:$N,MATCH(角色!S$1,模板表头,0),0)</f>
        <v>order</v>
      </c>
      <c r="T198" s="30" t="s">
        <v>102</v>
      </c>
      <c r="U198" s="30"/>
      <c r="V198" s="30"/>
      <c r="W198" s="30"/>
      <c r="X198" s="30"/>
      <c r="Y198" s="30"/>
      <c r="Z198" s="30"/>
      <c r="AA198" s="30"/>
      <c r="AB198" s="30">
        <v>4</v>
      </c>
      <c r="AC198" s="30">
        <v>6</v>
      </c>
      <c r="AD198" s="30"/>
      <c r="AE198" s="30">
        <f t="shared" si="48"/>
        <v>100</v>
      </c>
      <c r="AF198" s="30">
        <f t="shared" si="49"/>
        <v>250</v>
      </c>
      <c r="AG198" s="30" t="str">
        <f>VLOOKUP($L198,怪物模板!$A:$N,MATCH(角色!AG$1,模板表头,0),0)</f>
        <v>melee.thor</v>
      </c>
      <c r="AH198" s="30">
        <f>VLOOKUP($L198,怪物模板!$A:$N,MATCH(角色!AH$1,模板表头,0),0)</f>
        <v>11961201</v>
      </c>
      <c r="AI198" s="30">
        <f>VLOOKUP($L198,怪物模板!$A:$N,MATCH(角色!AI$1,模板表头,0),0)</f>
        <v>11961205</v>
      </c>
      <c r="AJ198" s="30">
        <f>VLOOKUP($L198,怪物模板!$A:$N,MATCH(角色!AJ$1,模板表头,0),0)</f>
        <v>11961203</v>
      </c>
      <c r="AK198" s="30">
        <f>VLOOKUP($L198,怪物模板!$A:$N,MATCH(角色!AK$1,模板表头,0),0)</f>
        <v>11961204</v>
      </c>
      <c r="AL198" s="28" t="str">
        <f>IF(VLOOKUP($L198,[1]怪物模板!$A:$N,MATCH([1]角色!AL$1,模板表头,0),0)=0,"",VLOOKUP($L198,[1]怪物模板!$A:$N,MATCH([1]角色!AL$1,模板表头,0),0))</f>
        <v/>
      </c>
      <c r="AM198" s="28" t="str">
        <f>VLOOKUP($L198,怪物模板!$A:$N,MATCH(角色!AM$1,模板表头,0),0)</f>
        <v>thor</v>
      </c>
      <c r="AN198" s="30">
        <v>1.5</v>
      </c>
      <c r="AO198" s="30">
        <v>1</v>
      </c>
      <c r="AP198" s="30"/>
      <c r="AQ198" s="30"/>
      <c r="AR198" s="30"/>
      <c r="AS198" s="30"/>
      <c r="AT198" s="30"/>
      <c r="AU198" s="30">
        <v>230011</v>
      </c>
      <c r="AV198" s="30">
        <v>230272</v>
      </c>
      <c r="AW198" s="30">
        <v>230153</v>
      </c>
      <c r="AX198" s="30">
        <v>230214</v>
      </c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2">
        <v>-4000</v>
      </c>
      <c r="BJ198" s="32">
        <f t="shared" si="51"/>
        <v>0</v>
      </c>
      <c r="BK198" s="32">
        <f t="shared" si="51"/>
        <v>0</v>
      </c>
      <c r="BL198" s="30"/>
      <c r="BM198" s="30"/>
      <c r="BN198" s="30"/>
      <c r="BO198" s="30"/>
      <c r="BP198" s="30"/>
      <c r="BQ198" s="30"/>
      <c r="BR198" s="30"/>
      <c r="BS198" s="30"/>
      <c r="BT198" s="30"/>
      <c r="BU198" s="33" t="str">
        <f>IF(OR(B198="骷髅战士",B198="骷髅法师"),-0.9,"")</f>
        <v/>
      </c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>
        <f t="shared" si="46"/>
        <v>5000</v>
      </c>
      <c r="CH198" s="30">
        <f t="shared" si="45"/>
        <v>5000</v>
      </c>
      <c r="CI198" s="30">
        <f t="shared" si="45"/>
        <v>5000</v>
      </c>
      <c r="CJ198" s="30">
        <f t="shared" si="45"/>
        <v>5000</v>
      </c>
      <c r="CK198" s="30">
        <f t="shared" si="45"/>
        <v>5000</v>
      </c>
      <c r="CL198" s="30">
        <f t="shared" si="45"/>
        <v>5000</v>
      </c>
      <c r="CM198" s="30">
        <f t="shared" si="45"/>
        <v>5000</v>
      </c>
      <c r="CN198" s="30">
        <f t="shared" si="45"/>
        <v>5000</v>
      </c>
      <c r="CO198" s="30">
        <f t="shared" si="45"/>
        <v>5000</v>
      </c>
    </row>
    <row r="199" spans="1:93" s="35" customFormat="1" ht="16.5" customHeight="1" x14ac:dyDescent="0.3">
      <c r="A199" s="30">
        <v>31040197</v>
      </c>
      <c r="B199" s="30" t="s">
        <v>310</v>
      </c>
      <c r="C199" s="30"/>
      <c r="D199" s="30">
        <f t="shared" si="39"/>
        <v>40</v>
      </c>
      <c r="E199" s="30" t="s">
        <v>109</v>
      </c>
      <c r="F199" s="30">
        <v>40</v>
      </c>
      <c r="G199" s="30" t="s">
        <v>101</v>
      </c>
      <c r="H199" s="21">
        <f>VLOOKUP($L199,怪物模板!$A:$N,MATCH(角色!H$1,模板表头,0),0)</f>
        <v>2</v>
      </c>
      <c r="I199" s="30" t="str">
        <f>VLOOKUP($L199,怪物模板!$A:$N,MATCH(角色!I$1,模板表头,0),0)</f>
        <v>phy</v>
      </c>
      <c r="J199" s="32"/>
      <c r="K199" s="30" t="s">
        <v>305</v>
      </c>
      <c r="L199" s="29" t="s">
        <v>300</v>
      </c>
      <c r="M199" s="30" t="str">
        <f>VLOOKUP($L199,怪物模板!$A:$N,MATCH(角色!M$1,模板表头,0),0)</f>
        <v>哈迪斯</v>
      </c>
      <c r="N199" s="30" t="str">
        <f>VLOOKUP($L199,怪物模板!$A:$N,MATCH(角色!N$1,模板表头,0),0)</f>
        <v>剧情关卡专用，增加光标记</v>
      </c>
      <c r="O199" s="21" t="str">
        <f>VLOOKUP($L199,怪物模板!$A:$N,MATCH(角色!O$1,模板表头,0),0)</f>
        <v>male</v>
      </c>
      <c r="P199" s="32">
        <v>5</v>
      </c>
      <c r="Q199" s="30">
        <v>3</v>
      </c>
      <c r="R199" s="30">
        <v>3</v>
      </c>
      <c r="S199" s="30" t="str">
        <f>VLOOKUP($L199,怪物模板!$A:$N,MATCH(角色!S$1,模板表头,0),0)</f>
        <v>order</v>
      </c>
      <c r="T199" s="30" t="s">
        <v>199</v>
      </c>
      <c r="U199" s="30"/>
      <c r="V199" s="30"/>
      <c r="W199" s="30"/>
      <c r="X199" s="30"/>
      <c r="Y199" s="30"/>
      <c r="Z199" s="30"/>
      <c r="AA199" s="30"/>
      <c r="AB199" s="30">
        <v>4</v>
      </c>
      <c r="AC199" s="30">
        <v>6</v>
      </c>
      <c r="AD199" s="30"/>
      <c r="AE199" s="30">
        <f t="shared" si="48"/>
        <v>100</v>
      </c>
      <c r="AF199" s="30">
        <f t="shared" si="49"/>
        <v>250</v>
      </c>
      <c r="AG199" s="30" t="str">
        <f>VLOOKUP($L199,怪物模板!$A:$N,MATCH(角色!AG$1,模板表头,0),0)</f>
        <v>melee.hades</v>
      </c>
      <c r="AH199" s="30">
        <f>VLOOKUP($L199,怪物模板!$A:$N,MATCH(角色!AH$1,模板表头,0),0)</f>
        <v>11760701</v>
      </c>
      <c r="AI199" s="30">
        <f>VLOOKUP($L199,怪物模板!$A:$N,MATCH(角色!AI$1,模板表头,0),0)</f>
        <v>11760702</v>
      </c>
      <c r="AJ199" s="30">
        <f>VLOOKUP($L199,怪物模板!$A:$N,MATCH(角色!AJ$1,模板表头,0),0)</f>
        <v>11760703</v>
      </c>
      <c r="AK199" s="30">
        <f>VLOOKUP($L199,怪物模板!$A:$N,MATCH(角色!AK$1,模板表头,0),0)</f>
        <v>11760704</v>
      </c>
      <c r="AL199" s="28" t="str">
        <f>IF(VLOOKUP($L199,[1]怪物模板!$A:$N,MATCH([1]角色!AL$1,模板表头,0),0)=0,"",VLOOKUP($L199,[1]怪物模板!$A:$N,MATCH([1]角色!AL$1,模板表头,0),0))</f>
        <v/>
      </c>
      <c r="AM199" s="28" t="str">
        <f>VLOOKUP($L199,怪物模板!$A:$N,MATCH(角色!AM$1,模板表头,0),0)</f>
        <v>hades</v>
      </c>
      <c r="AN199" s="30">
        <v>1.5</v>
      </c>
      <c r="AO199" s="30">
        <v>1</v>
      </c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2"/>
      <c r="BC199" s="32"/>
      <c r="BD199" s="32"/>
      <c r="BE199" s="32"/>
      <c r="BF199" s="32"/>
      <c r="BG199" s="32"/>
      <c r="BH199" s="32"/>
      <c r="BI199" s="32">
        <v>-4000</v>
      </c>
      <c r="BJ199" s="32">
        <f t="shared" si="51"/>
        <v>0</v>
      </c>
      <c r="BK199" s="32">
        <f t="shared" si="51"/>
        <v>0</v>
      </c>
      <c r="BL199" s="30"/>
      <c r="BM199" s="30"/>
      <c r="BN199" s="30"/>
      <c r="BO199" s="30"/>
      <c r="BP199" s="30"/>
      <c r="BQ199" s="30"/>
      <c r="BR199" s="30"/>
      <c r="BS199" s="30"/>
      <c r="BT199" s="30"/>
      <c r="BU199" s="33" t="s">
        <v>200</v>
      </c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 t="s">
        <v>200</v>
      </c>
      <c r="CH199" s="30" t="s">
        <v>200</v>
      </c>
      <c r="CI199" s="30" t="s">
        <v>200</v>
      </c>
      <c r="CJ199" s="30" t="s">
        <v>200</v>
      </c>
      <c r="CK199" s="30" t="s">
        <v>200</v>
      </c>
      <c r="CL199" s="30" t="s">
        <v>200</v>
      </c>
      <c r="CM199" s="30" t="s">
        <v>200</v>
      </c>
      <c r="CN199" s="30" t="s">
        <v>200</v>
      </c>
      <c r="CO199" s="30" t="s">
        <v>200</v>
      </c>
    </row>
    <row r="200" spans="1:93" s="3" customFormat="1" ht="16.5" customHeight="1" x14ac:dyDescent="0.3">
      <c r="A200" s="21">
        <v>31040198</v>
      </c>
      <c r="B200" s="21" t="s">
        <v>207</v>
      </c>
      <c r="C200" s="21"/>
      <c r="D200" s="21">
        <f t="shared" si="39"/>
        <v>40</v>
      </c>
      <c r="E200" s="21" t="s">
        <v>109</v>
      </c>
      <c r="F200" s="21">
        <v>40</v>
      </c>
      <c r="G200" s="21" t="s">
        <v>110</v>
      </c>
      <c r="H200" s="21">
        <f>VLOOKUP($L200,怪物模板!$A:$N,MATCH(角色!H$1,模板表头,0),0)</f>
        <v>1</v>
      </c>
      <c r="I200" s="28" t="str">
        <f>VLOOKUP($L200,怪物模板!$A:$N,MATCH(角色!I$1,模板表头,0),0)</f>
        <v>mag</v>
      </c>
      <c r="J200" s="22"/>
      <c r="K200" s="21"/>
      <c r="L200" s="21" t="s">
        <v>207</v>
      </c>
      <c r="M200" s="28" t="str">
        <f>VLOOKUP($L200,怪物模板!$A:$N,MATCH(角色!M$1,模板表头,0),0)</f>
        <v>无对应英雄</v>
      </c>
      <c r="N200" s="28" t="str">
        <f>VLOOKUP($L200,怪物模板!$A:$N,MATCH(角色!N$1,模板表头,0),0)</f>
        <v>统一模板</v>
      </c>
      <c r="O200" s="21" t="str">
        <f>VLOOKUP($L200,怪物模板!$A:$N,MATCH(角色!O$1,模板表头,0),0)</f>
        <v>male</v>
      </c>
      <c r="P200" s="22">
        <v>4</v>
      </c>
      <c r="Q200" s="21">
        <v>2</v>
      </c>
      <c r="R200" s="21">
        <v>3</v>
      </c>
      <c r="S200" s="28" t="str">
        <f>VLOOKUP($L200,怪物模板!$A:$N,MATCH(角色!S$1,模板表头,0),0)</f>
        <v>horde</v>
      </c>
      <c r="T200" s="21" t="s">
        <v>199</v>
      </c>
      <c r="U200" s="21"/>
      <c r="V200" s="21"/>
      <c r="W200" s="21"/>
      <c r="X200" s="21"/>
      <c r="Y200" s="21"/>
      <c r="Z200" s="21"/>
      <c r="AA200" s="21"/>
      <c r="AB200" s="21">
        <v>4</v>
      </c>
      <c r="AC200" s="21">
        <v>6</v>
      </c>
      <c r="AD200" s="21"/>
      <c r="AE200" s="21">
        <f t="shared" si="48"/>
        <v>10</v>
      </c>
      <c r="AF200" s="21">
        <f t="shared" si="49"/>
        <v>25</v>
      </c>
      <c r="AG200" s="28" t="str">
        <f>VLOOKUP($L200,怪物模板!$A:$N,MATCH(角色!AG$1,模板表头,0),0)</f>
        <v>misc.5skills_third_target_is_valid</v>
      </c>
      <c r="AH200" s="28">
        <f>VLOOKUP($L200,怪物模板!$A:$N,MATCH(角色!AH$1,模板表头,0),0)</f>
        <v>11870101</v>
      </c>
      <c r="AI200" s="28">
        <f>VLOOKUP($L200,怪物模板!$A:$N,MATCH(角色!AI$1,模板表头,0),0)</f>
        <v>11999518</v>
      </c>
      <c r="AJ200" s="28">
        <f>VLOOKUP($L200,怪物模板!$A:$N,MATCH(角色!AJ$1,模板表头,0),0)</f>
        <v>11870103</v>
      </c>
      <c r="AK200" s="28" t="str">
        <f>VLOOKUP($L200,怪物模板!$A:$N,MATCH(角色!AK$1,模板表头,0),0)</f>
        <v/>
      </c>
      <c r="AL200" s="28" t="str">
        <f>IF(VLOOKUP($L200,[1]怪物模板!$A:$N,MATCH([1]角色!AL$1,模板表头,0),0)=0,"",VLOOKUP($L200,[1]怪物模板!$A:$N,MATCH([1]角色!AL$1,模板表头,0),0))</f>
        <v/>
      </c>
      <c r="AM200" s="28" t="str">
        <f>VLOOKUP($L200,怪物模板!$A:$N,MATCH(角色!AM$1,模板表头,0),0)</f>
        <v>senjin_shieldman_boss</v>
      </c>
      <c r="AN200" s="21">
        <v>1</v>
      </c>
      <c r="AO200" s="21">
        <v>1</v>
      </c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2"/>
      <c r="BC200" s="22"/>
      <c r="BD200" s="22"/>
      <c r="BE200" s="22"/>
      <c r="BF200" s="22"/>
      <c r="BG200" s="22"/>
      <c r="BH200" s="22"/>
      <c r="BI200" s="22">
        <f t="shared" si="50"/>
        <v>10000</v>
      </c>
      <c r="BJ200" s="22">
        <f t="shared" si="51"/>
        <v>4000</v>
      </c>
      <c r="BK200" s="22">
        <f t="shared" si="51"/>
        <v>4000</v>
      </c>
      <c r="BL200" s="21"/>
      <c r="BM200" s="21"/>
      <c r="BN200" s="21"/>
      <c r="BO200" s="21"/>
      <c r="BP200" s="21"/>
      <c r="BQ200" s="21"/>
      <c r="BR200" s="21"/>
      <c r="BS200" s="21"/>
      <c r="BT200" s="21"/>
      <c r="BU200" s="23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 t="s">
        <v>200</v>
      </c>
      <c r="CH200" s="21" t="s">
        <v>200</v>
      </c>
      <c r="CI200" s="21" t="s">
        <v>200</v>
      </c>
      <c r="CJ200" s="21" t="s">
        <v>200</v>
      </c>
      <c r="CK200" s="21" t="s">
        <v>200</v>
      </c>
      <c r="CL200" s="21" t="s">
        <v>200</v>
      </c>
      <c r="CM200" s="21" t="s">
        <v>200</v>
      </c>
      <c r="CN200" s="21" t="s">
        <v>200</v>
      </c>
      <c r="CO200" s="21" t="s">
        <v>200</v>
      </c>
    </row>
    <row r="201" spans="1:93" ht="16.5" customHeight="1" x14ac:dyDescent="0.3">
      <c r="A201" s="21">
        <v>31040199</v>
      </c>
      <c r="B201" s="21" t="s">
        <v>251</v>
      </c>
      <c r="C201" s="21"/>
      <c r="D201" s="21">
        <f t="shared" si="39"/>
        <v>40</v>
      </c>
      <c r="E201" s="21" t="s">
        <v>109</v>
      </c>
      <c r="F201" s="21">
        <v>40</v>
      </c>
      <c r="G201" s="21" t="s">
        <v>111</v>
      </c>
      <c r="H201" s="21">
        <f>VLOOKUP($L201,怪物模板!$A:$N,MATCH(角色!H$1,模板表头,0),0)</f>
        <v>4</v>
      </c>
      <c r="I201" s="28" t="str">
        <f>VLOOKUP($L201,怪物模板!$A:$N,MATCH(角色!I$1,模板表头,0),0)</f>
        <v>mag</v>
      </c>
      <c r="J201" s="22"/>
      <c r="K201" s="21"/>
      <c r="L201" s="21" t="s">
        <v>282</v>
      </c>
      <c r="M201" s="28" t="str">
        <f>VLOOKUP($L201,怪物模板!$A:$N,MATCH(角色!M$1,模板表头,0),0)</f>
        <v>先知圣者</v>
      </c>
      <c r="N201" s="28" t="str">
        <f>VLOOKUP($L201,怪物模板!$A:$N,MATCH(角色!N$1,模板表头,0),0)</f>
        <v>BOSS特别4技能版</v>
      </c>
      <c r="O201" s="21" t="str">
        <f>VLOOKUP($L201,怪物模板!$A:$N,MATCH(角色!O$1,模板表头,0),0)</f>
        <v>male</v>
      </c>
      <c r="P201" s="22">
        <v>6</v>
      </c>
      <c r="Q201" s="21">
        <v>3</v>
      </c>
      <c r="R201" s="21">
        <v>4</v>
      </c>
      <c r="S201" s="28" t="str">
        <f>VLOOKUP($L201,怪物模板!$A:$N,MATCH(角色!S$1,模板表头,0),0)</f>
        <v>alliance</v>
      </c>
      <c r="T201" s="21" t="s">
        <v>199</v>
      </c>
      <c r="U201" s="21"/>
      <c r="V201" s="21"/>
      <c r="W201" s="21"/>
      <c r="X201" s="21"/>
      <c r="Y201" s="21"/>
      <c r="Z201" s="21"/>
      <c r="AA201" s="21"/>
      <c r="AB201" s="21">
        <v>4</v>
      </c>
      <c r="AC201" s="21">
        <v>6</v>
      </c>
      <c r="AD201" s="21"/>
      <c r="AE201" s="21">
        <f t="shared" si="48"/>
        <v>40</v>
      </c>
      <c r="AF201" s="21">
        <f t="shared" si="49"/>
        <v>100</v>
      </c>
      <c r="AG201" s="28" t="str">
        <f>VLOOKUP($L201,怪物模板!$A:$N,MATCH(角色!AG$1,模板表头,0),0)</f>
        <v>healer.velen</v>
      </c>
      <c r="AH201" s="28">
        <f>VLOOKUP($L201,怪物模板!$A:$N,MATCH(角色!AH$1,模板表头,0),0)</f>
        <v>11670201</v>
      </c>
      <c r="AI201" s="28">
        <f>VLOOKUP($L201,怪物模板!$A:$N,MATCH(角色!AI$1,模板表头,0),0)</f>
        <v>11670202</v>
      </c>
      <c r="AJ201" s="28">
        <f>VLOOKUP($L201,怪物模板!$A:$N,MATCH(角色!AJ$1,模板表头,0),0)</f>
        <v>11999510</v>
      </c>
      <c r="AK201" s="28">
        <f>VLOOKUP($L201,怪物模板!$A:$N,MATCH(角色!AK$1,模板表头,0),0)</f>
        <v>11670203</v>
      </c>
      <c r="AL201" s="28" t="str">
        <f>IF(VLOOKUP($L201,[1]怪物模板!$A:$N,MATCH([1]角色!AL$1,模板表头,0),0)=0,"",VLOOKUP($L201,[1]怪物模板!$A:$N,MATCH([1]角色!AL$1,模板表头,0),0))</f>
        <v/>
      </c>
      <c r="AM201" s="28" t="str">
        <f>VLOOKUP($L201,怪物模板!$A:$N,MATCH(角色!AM$1,模板表头,0),0)</f>
        <v>velen_boss</v>
      </c>
      <c r="AN201" s="21">
        <v>1</v>
      </c>
      <c r="AO201" s="21">
        <v>1</v>
      </c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2"/>
      <c r="BC201" s="22"/>
      <c r="BD201" s="22"/>
      <c r="BE201" s="22"/>
      <c r="BF201" s="22"/>
      <c r="BG201" s="22"/>
      <c r="BH201" s="22"/>
      <c r="BI201" s="22">
        <f t="shared" si="50"/>
        <v>10000</v>
      </c>
      <c r="BJ201" s="22">
        <f t="shared" si="51"/>
        <v>4000</v>
      </c>
      <c r="BK201" s="22">
        <f t="shared" si="51"/>
        <v>4000</v>
      </c>
      <c r="BL201" s="21"/>
      <c r="BM201" s="21"/>
      <c r="BN201" s="21"/>
      <c r="BO201" s="21"/>
      <c r="BP201" s="21"/>
      <c r="BQ201" s="21"/>
      <c r="BR201" s="21"/>
      <c r="BS201" s="21"/>
      <c r="BT201" s="21"/>
      <c r="BU201" s="23" t="s">
        <v>200</v>
      </c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 t="s">
        <v>200</v>
      </c>
      <c r="CH201" s="21" t="s">
        <v>200</v>
      </c>
      <c r="CI201" s="21" t="s">
        <v>200</v>
      </c>
      <c r="CJ201" s="21" t="s">
        <v>200</v>
      </c>
      <c r="CK201" s="21" t="s">
        <v>200</v>
      </c>
      <c r="CL201" s="21" t="s">
        <v>200</v>
      </c>
      <c r="CM201" s="21" t="s">
        <v>200</v>
      </c>
      <c r="CN201" s="21" t="s">
        <v>200</v>
      </c>
      <c r="CO201" s="21" t="s">
        <v>200</v>
      </c>
    </row>
    <row r="202" spans="1:93" ht="16.5" customHeight="1" x14ac:dyDescent="0.3">
      <c r="A202" s="21">
        <v>31040200</v>
      </c>
      <c r="B202" s="21" t="s">
        <v>91</v>
      </c>
      <c r="C202" s="21"/>
      <c r="D202" s="21">
        <f t="shared" ref="D202" si="52">D197+1</f>
        <v>40</v>
      </c>
      <c r="E202" s="21" t="s">
        <v>109</v>
      </c>
      <c r="F202" s="21">
        <v>40</v>
      </c>
      <c r="G202" s="21" t="s">
        <v>110</v>
      </c>
      <c r="H202" s="21">
        <f>VLOOKUP($L202,怪物模板!$A:$N,MATCH(角色!H$1,模板表头,0),0)</f>
        <v>3</v>
      </c>
      <c r="I202" s="28" t="str">
        <f>VLOOKUP($L202,怪物模板!$A:$N,MATCH(角色!I$1,模板表头,0),0)</f>
        <v>mag</v>
      </c>
      <c r="J202" s="22"/>
      <c r="K202" s="21"/>
      <c r="L202" s="21" t="s">
        <v>275</v>
      </c>
      <c r="M202" s="28" t="str">
        <f>VLOOKUP($L202,怪物模板!$A:$N,MATCH(角色!M$1,模板表头,0),0)</f>
        <v>火焰术士</v>
      </c>
      <c r="N202" s="28" t="str">
        <f>VLOOKUP($L202,怪物模板!$A:$N,MATCH(角色!N$1,模板表头,0),0)</f>
        <v>大招加引导版，加酒利用</v>
      </c>
      <c r="O202" s="21" t="str">
        <f>VLOOKUP($L202,怪物模板!$A:$N,MATCH(角色!O$1,模板表头,0),0)</f>
        <v>female</v>
      </c>
      <c r="P202" s="22">
        <v>3</v>
      </c>
      <c r="Q202" s="21">
        <v>3</v>
      </c>
      <c r="R202" s="21">
        <f>VLOOKUP(P202,辅助表!$A$2:$B$10,2,FALSE)</f>
        <v>2</v>
      </c>
      <c r="S202" s="28" t="str">
        <f>VLOOKUP($L202,怪物模板!$A:$N,MATCH(角色!S$1,模板表头,0),0)</f>
        <v>alliance</v>
      </c>
      <c r="T202" s="21" t="s">
        <v>85</v>
      </c>
      <c r="U202" s="21"/>
      <c r="V202" s="21"/>
      <c r="W202" s="21"/>
      <c r="X202" s="21"/>
      <c r="Y202" s="21"/>
      <c r="Z202" s="21"/>
      <c r="AA202" s="21"/>
      <c r="AB202" s="21">
        <v>4</v>
      </c>
      <c r="AC202" s="21">
        <v>6</v>
      </c>
      <c r="AD202" s="21"/>
      <c r="AE202" s="21">
        <f t="shared" si="48"/>
        <v>10</v>
      </c>
      <c r="AF202" s="21">
        <f t="shared" si="49"/>
        <v>25</v>
      </c>
      <c r="AG202" s="28" t="str">
        <f>VLOOKUP($L202,怪物模板!$A:$N,MATCH(角色!AG$1,模板表头,0),0)</f>
        <v>misc.5skills</v>
      </c>
      <c r="AH202" s="28">
        <f>VLOOKUP($L202,怪物模板!$A:$N,MATCH(角色!AH$1,模板表头,0),0)</f>
        <v>11980401</v>
      </c>
      <c r="AI202" s="28">
        <f>VLOOKUP($L202,怪物模板!$A:$N,MATCH(角色!AI$1,模板表头,0),0)</f>
        <v>11980402</v>
      </c>
      <c r="AJ202" s="28">
        <f>VLOOKUP($L202,怪物模板!$A:$N,MATCH(角色!AJ$1,模板表头,0),0)</f>
        <v>11999535</v>
      </c>
      <c r="AK202" s="28" t="str">
        <f>VLOOKUP($L202,怪物模板!$A:$N,MATCH(角色!AK$1,模板表头,0),0)</f>
        <v/>
      </c>
      <c r="AL202" s="28" t="str">
        <f>IF(VLOOKUP($L202,[1]怪物模板!$A:$N,MATCH([1]角色!AL$1,模板表头,0),0)=0,"",VLOOKUP($L202,[1]怪物模板!$A:$N,MATCH([1]角色!AL$1,模板表头,0),0))</f>
        <v/>
      </c>
      <c r="AM202" s="28" t="str">
        <f>VLOOKUP($L202,怪物模板!$A:$N,MATCH(角色!AM$1,模板表头,0),0)</f>
        <v>flame_npc</v>
      </c>
      <c r="AN202" s="21">
        <f t="shared" ref="AN202" si="53">IF(T202="monster",1,IF(T202="boss",1.3,IF(T202="entity",1,IF(T202="guard",1.5,1))))</f>
        <v>1</v>
      </c>
      <c r="AO202" s="21">
        <v>1</v>
      </c>
      <c r="AP202" s="21"/>
      <c r="AQ202" s="21"/>
      <c r="AR202" s="21"/>
      <c r="AS202" s="21"/>
      <c r="AT202" s="21"/>
      <c r="AU202" s="21">
        <v>230011</v>
      </c>
      <c r="AV202" s="21">
        <v>230302</v>
      </c>
      <c r="AW202" s="21">
        <v>230163</v>
      </c>
      <c r="AX202" s="21"/>
      <c r="AY202" s="21"/>
      <c r="AZ202" s="21"/>
      <c r="BA202" s="21"/>
      <c r="BB202" s="22"/>
      <c r="BC202" s="22"/>
      <c r="BD202" s="22"/>
      <c r="BE202" s="22"/>
      <c r="BF202" s="22"/>
      <c r="BG202" s="22"/>
      <c r="BH202" s="22"/>
      <c r="BI202" s="22">
        <f t="shared" si="50"/>
        <v>10000</v>
      </c>
      <c r="BJ202" s="22">
        <f t="shared" si="51"/>
        <v>4000</v>
      </c>
      <c r="BK202" s="22">
        <f t="shared" si="51"/>
        <v>4000</v>
      </c>
      <c r="BL202" s="21"/>
      <c r="BM202" s="21"/>
      <c r="BN202" s="21"/>
      <c r="BO202" s="21"/>
      <c r="BP202" s="21"/>
      <c r="BQ202" s="21"/>
      <c r="BR202" s="21"/>
      <c r="BS202" s="21"/>
      <c r="BT202" s="21"/>
      <c r="BU202" s="23" t="str">
        <f>IF(OR(B202="骷髅战士",B202="骷髅法师"),-0.9,"")</f>
        <v/>
      </c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 t="str">
        <f t="shared" si="46"/>
        <v/>
      </c>
      <c r="CH202" s="21" t="str">
        <f t="shared" si="45"/>
        <v/>
      </c>
      <c r="CI202" s="21" t="str">
        <f t="shared" si="45"/>
        <v/>
      </c>
      <c r="CJ202" s="21" t="str">
        <f t="shared" si="45"/>
        <v/>
      </c>
      <c r="CK202" s="21" t="str">
        <f t="shared" si="45"/>
        <v/>
      </c>
      <c r="CL202" s="21" t="str">
        <f t="shared" si="45"/>
        <v/>
      </c>
      <c r="CM202" s="21" t="str">
        <f t="shared" si="45"/>
        <v/>
      </c>
      <c r="CN202" s="21" t="str">
        <f t="shared" si="45"/>
        <v/>
      </c>
      <c r="CO202" s="21" t="str">
        <f t="shared" si="45"/>
        <v/>
      </c>
    </row>
    <row r="203" spans="1:93" s="13" customFormat="1" ht="16.5" customHeight="1" x14ac:dyDescent="0.3">
      <c r="A203" s="21">
        <v>31040201</v>
      </c>
      <c r="B203" s="21" t="s">
        <v>239</v>
      </c>
      <c r="C203" s="21"/>
      <c r="D203" s="21">
        <f>D198+1</f>
        <v>41</v>
      </c>
      <c r="E203" s="21" t="s">
        <v>104</v>
      </c>
      <c r="F203" s="21">
        <v>1</v>
      </c>
      <c r="G203" s="21" t="s">
        <v>110</v>
      </c>
      <c r="H203" s="21">
        <f>VLOOKUP($L203,怪物模板!$A:$N,MATCH(角色!H$1,模板表头,0),0)</f>
        <v>1</v>
      </c>
      <c r="I203" s="28" t="str">
        <f>VLOOKUP($L203,怪物模板!$A:$N,MATCH(角色!I$1,模板表头,0),0)</f>
        <v>phy</v>
      </c>
      <c r="J203" s="22"/>
      <c r="K203" s="21" t="s">
        <v>240</v>
      </c>
      <c r="L203" s="21" t="s">
        <v>239</v>
      </c>
      <c r="M203" s="28" t="str">
        <f>VLOOKUP($L203,怪物模板!$A:$N,MATCH(角色!M$1,模板表头,0),0)</f>
        <v>无对应英雄</v>
      </c>
      <c r="N203" s="28" t="str">
        <f>VLOOKUP($L203,怪物模板!$A:$N,MATCH(角色!N$1,模板表头,0),0)</f>
        <v>统一模板</v>
      </c>
      <c r="O203" s="21" t="str">
        <f>VLOOKUP($L203,怪物模板!$A:$N,MATCH(角色!O$1,模板表头,0),0)</f>
        <v>male</v>
      </c>
      <c r="P203" s="22">
        <v>2</v>
      </c>
      <c r="Q203" s="21">
        <v>2</v>
      </c>
      <c r="R203" s="21">
        <v>2</v>
      </c>
      <c r="S203" s="28" t="str">
        <f>VLOOKUP($L203,怪物模板!$A:$N,MATCH(角色!S$1,模板表头,0),0)</f>
        <v>chaos</v>
      </c>
      <c r="T203" s="21" t="s">
        <v>199</v>
      </c>
      <c r="U203" s="21"/>
      <c r="V203" s="21"/>
      <c r="W203" s="21"/>
      <c r="X203" s="21"/>
      <c r="Y203" s="21"/>
      <c r="Z203" s="21"/>
      <c r="AA203" s="21"/>
      <c r="AB203" s="21">
        <v>4</v>
      </c>
      <c r="AC203" s="21">
        <v>6</v>
      </c>
      <c r="AD203" s="21"/>
      <c r="AE203" s="21">
        <f t="shared" si="48"/>
        <v>10</v>
      </c>
      <c r="AF203" s="21">
        <f t="shared" si="49"/>
        <v>25</v>
      </c>
      <c r="AG203" s="28" t="str">
        <f>VLOOKUP($L203,怪物模板!$A:$N,MATCH(角色!AG$1,模板表头,0),0)</f>
        <v>misc.5skills</v>
      </c>
      <c r="AH203" s="28">
        <f>VLOOKUP($L203,怪物模板!$A:$N,MATCH(角色!AH$1,模板表头,0),0)</f>
        <v>11999022</v>
      </c>
      <c r="AI203" s="28">
        <f>VLOOKUP($L203,怪物模板!$A:$N,MATCH(角色!AI$1,模板表头,0),0)</f>
        <v>11999023</v>
      </c>
      <c r="AJ203" s="28" t="str">
        <f>VLOOKUP($L203,怪物模板!$A:$N,MATCH(角色!AJ$1,模板表头,0),0)</f>
        <v/>
      </c>
      <c r="AK203" s="28" t="str">
        <f>VLOOKUP($L203,怪物模板!$A:$N,MATCH(角色!AK$1,模板表头,0),0)</f>
        <v/>
      </c>
      <c r="AL203" s="28" t="str">
        <f>IF(VLOOKUP($L203,[1]怪物模板!$A:$N,MATCH([1]角色!AL$1,模板表头,0),0)=0,"",VLOOKUP($L203,[1]怪物模板!$A:$N,MATCH([1]角色!AL$1,模板表头,0),0))</f>
        <v/>
      </c>
      <c r="AM203" s="28" t="str">
        <f>VLOOKUP($L203,怪物模板!$A:$N,MATCH(角色!AM$1,模板表头,0),0)</f>
        <v>demon_gorilla</v>
      </c>
      <c r="AN203" s="21">
        <v>1</v>
      </c>
      <c r="AO203" s="21">
        <v>1</v>
      </c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2"/>
      <c r="BC203" s="22"/>
      <c r="BD203" s="22"/>
      <c r="BE203" s="22"/>
      <c r="BF203" s="22"/>
      <c r="BG203" s="22"/>
      <c r="BH203" s="22"/>
      <c r="BI203" s="22">
        <f t="shared" si="50"/>
        <v>10000</v>
      </c>
      <c r="BJ203" s="22">
        <f t="shared" si="51"/>
        <v>4000</v>
      </c>
      <c r="BK203" s="22">
        <f t="shared" si="51"/>
        <v>4000</v>
      </c>
      <c r="BL203" s="21"/>
      <c r="BM203" s="21"/>
      <c r="BN203" s="21"/>
      <c r="BO203" s="21"/>
      <c r="BP203" s="21"/>
      <c r="BQ203" s="21"/>
      <c r="BR203" s="21"/>
      <c r="BS203" s="21"/>
      <c r="BT203" s="21"/>
      <c r="BU203" s="23" t="s">
        <v>200</v>
      </c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 t="s">
        <v>200</v>
      </c>
      <c r="CH203" s="21" t="s">
        <v>200</v>
      </c>
      <c r="CI203" s="21" t="s">
        <v>200</v>
      </c>
      <c r="CJ203" s="21" t="s">
        <v>200</v>
      </c>
      <c r="CK203" s="21" t="s">
        <v>200</v>
      </c>
      <c r="CL203" s="21" t="s">
        <v>200</v>
      </c>
      <c r="CM203" s="21" t="s">
        <v>200</v>
      </c>
      <c r="CN203" s="21" t="s">
        <v>200</v>
      </c>
      <c r="CO203" s="21" t="s">
        <v>200</v>
      </c>
    </row>
    <row r="204" spans="1:93" s="13" customFormat="1" ht="16.5" customHeight="1" x14ac:dyDescent="0.3">
      <c r="A204" s="21">
        <v>31040202</v>
      </c>
      <c r="B204" s="21" t="s">
        <v>239</v>
      </c>
      <c r="C204" s="21"/>
      <c r="D204" s="21">
        <f t="shared" ref="D204:D267" si="54">D199+1</f>
        <v>41</v>
      </c>
      <c r="E204" s="21" t="s">
        <v>104</v>
      </c>
      <c r="F204" s="21">
        <v>1</v>
      </c>
      <c r="G204" s="21" t="s">
        <v>110</v>
      </c>
      <c r="H204" s="21">
        <f>VLOOKUP($L204,怪物模板!$A:$N,MATCH(角色!H$1,模板表头,0),0)</f>
        <v>1</v>
      </c>
      <c r="I204" s="28" t="str">
        <f>VLOOKUP($L204,怪物模板!$A:$N,MATCH(角色!I$1,模板表头,0),0)</f>
        <v>phy</v>
      </c>
      <c r="J204" s="22"/>
      <c r="K204" s="21" t="s">
        <v>240</v>
      </c>
      <c r="L204" s="21" t="s">
        <v>239</v>
      </c>
      <c r="M204" s="28" t="str">
        <f>VLOOKUP($L204,怪物模板!$A:$N,MATCH(角色!M$1,模板表头,0),0)</f>
        <v>无对应英雄</v>
      </c>
      <c r="N204" s="28" t="str">
        <f>VLOOKUP($L204,怪物模板!$A:$N,MATCH(角色!N$1,模板表头,0),0)</f>
        <v>统一模板</v>
      </c>
      <c r="O204" s="21" t="str">
        <f>VLOOKUP($L204,怪物模板!$A:$N,MATCH(角色!O$1,模板表头,0),0)</f>
        <v>male</v>
      </c>
      <c r="P204" s="22">
        <v>2</v>
      </c>
      <c r="Q204" s="21">
        <v>2</v>
      </c>
      <c r="R204" s="21">
        <v>2</v>
      </c>
      <c r="S204" s="28" t="str">
        <f>VLOOKUP($L204,怪物模板!$A:$N,MATCH(角色!S$1,模板表头,0),0)</f>
        <v>chaos</v>
      </c>
      <c r="T204" s="21" t="s">
        <v>199</v>
      </c>
      <c r="U204" s="21"/>
      <c r="V204" s="21"/>
      <c r="W204" s="21"/>
      <c r="X204" s="21"/>
      <c r="Y204" s="21"/>
      <c r="Z204" s="21"/>
      <c r="AA204" s="21"/>
      <c r="AB204" s="21">
        <v>4</v>
      </c>
      <c r="AC204" s="21">
        <v>6</v>
      </c>
      <c r="AD204" s="21"/>
      <c r="AE204" s="21">
        <f t="shared" si="48"/>
        <v>10</v>
      </c>
      <c r="AF204" s="21">
        <f t="shared" si="49"/>
        <v>25</v>
      </c>
      <c r="AG204" s="28" t="str">
        <f>VLOOKUP($L204,怪物模板!$A:$N,MATCH(角色!AG$1,模板表头,0),0)</f>
        <v>misc.5skills</v>
      </c>
      <c r="AH204" s="28">
        <f>VLOOKUP($L204,怪物模板!$A:$N,MATCH(角色!AH$1,模板表头,0),0)</f>
        <v>11999022</v>
      </c>
      <c r="AI204" s="28">
        <f>VLOOKUP($L204,怪物模板!$A:$N,MATCH(角色!AI$1,模板表头,0),0)</f>
        <v>11999023</v>
      </c>
      <c r="AJ204" s="28" t="str">
        <f>VLOOKUP($L204,怪物模板!$A:$N,MATCH(角色!AJ$1,模板表头,0),0)</f>
        <v/>
      </c>
      <c r="AK204" s="28" t="str">
        <f>VLOOKUP($L204,怪物模板!$A:$N,MATCH(角色!AK$1,模板表头,0),0)</f>
        <v/>
      </c>
      <c r="AL204" s="28" t="str">
        <f>IF(VLOOKUP($L204,[1]怪物模板!$A:$N,MATCH([1]角色!AL$1,模板表头,0),0)=0,"",VLOOKUP($L204,[1]怪物模板!$A:$N,MATCH([1]角色!AL$1,模板表头,0),0))</f>
        <v/>
      </c>
      <c r="AM204" s="28" t="str">
        <f>VLOOKUP($L204,怪物模板!$A:$N,MATCH(角色!AM$1,模板表头,0),0)</f>
        <v>demon_gorilla</v>
      </c>
      <c r="AN204" s="21">
        <v>1</v>
      </c>
      <c r="AO204" s="21">
        <v>1</v>
      </c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2"/>
      <c r="BC204" s="22"/>
      <c r="BD204" s="22"/>
      <c r="BE204" s="22"/>
      <c r="BF204" s="22"/>
      <c r="BG204" s="22"/>
      <c r="BH204" s="22"/>
      <c r="BI204" s="22">
        <f t="shared" si="50"/>
        <v>10000</v>
      </c>
      <c r="BJ204" s="22">
        <f t="shared" si="51"/>
        <v>4000</v>
      </c>
      <c r="BK204" s="22">
        <f t="shared" si="51"/>
        <v>4000</v>
      </c>
      <c r="BL204" s="21"/>
      <c r="BM204" s="21"/>
      <c r="BN204" s="21"/>
      <c r="BO204" s="21"/>
      <c r="BP204" s="21"/>
      <c r="BQ204" s="21"/>
      <c r="BR204" s="21"/>
      <c r="BS204" s="21"/>
      <c r="BT204" s="21"/>
      <c r="BU204" s="23" t="s">
        <v>200</v>
      </c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 t="s">
        <v>200</v>
      </c>
      <c r="CH204" s="21" t="s">
        <v>200</v>
      </c>
      <c r="CI204" s="21" t="s">
        <v>200</v>
      </c>
      <c r="CJ204" s="21" t="s">
        <v>200</v>
      </c>
      <c r="CK204" s="21" t="s">
        <v>200</v>
      </c>
      <c r="CL204" s="21" t="s">
        <v>200</v>
      </c>
      <c r="CM204" s="21" t="s">
        <v>200</v>
      </c>
      <c r="CN204" s="21" t="s">
        <v>200</v>
      </c>
      <c r="CO204" s="21" t="s">
        <v>200</v>
      </c>
    </row>
    <row r="205" spans="1:93" s="13" customFormat="1" ht="16.5" customHeight="1" x14ac:dyDescent="0.3">
      <c r="A205" s="21">
        <v>31040203</v>
      </c>
      <c r="B205" s="21" t="s">
        <v>239</v>
      </c>
      <c r="C205" s="21"/>
      <c r="D205" s="21">
        <f t="shared" si="54"/>
        <v>41</v>
      </c>
      <c r="E205" s="21" t="s">
        <v>104</v>
      </c>
      <c r="F205" s="21">
        <v>1</v>
      </c>
      <c r="G205" s="21" t="s">
        <v>110</v>
      </c>
      <c r="H205" s="21">
        <f>VLOOKUP($L205,怪物模板!$A:$N,MATCH(角色!H$1,模板表头,0),0)</f>
        <v>1</v>
      </c>
      <c r="I205" s="28" t="str">
        <f>VLOOKUP($L205,怪物模板!$A:$N,MATCH(角色!I$1,模板表头,0),0)</f>
        <v>phy</v>
      </c>
      <c r="J205" s="22"/>
      <c r="K205" s="21" t="s">
        <v>240</v>
      </c>
      <c r="L205" s="21" t="s">
        <v>239</v>
      </c>
      <c r="M205" s="28" t="str">
        <f>VLOOKUP($L205,怪物模板!$A:$N,MATCH(角色!M$1,模板表头,0),0)</f>
        <v>无对应英雄</v>
      </c>
      <c r="N205" s="28" t="str">
        <f>VLOOKUP($L205,怪物模板!$A:$N,MATCH(角色!N$1,模板表头,0),0)</f>
        <v>统一模板</v>
      </c>
      <c r="O205" s="21" t="str">
        <f>VLOOKUP($L205,怪物模板!$A:$N,MATCH(角色!O$1,模板表头,0),0)</f>
        <v>male</v>
      </c>
      <c r="P205" s="22">
        <v>2</v>
      </c>
      <c r="Q205" s="21">
        <v>2</v>
      </c>
      <c r="R205" s="21">
        <v>2</v>
      </c>
      <c r="S205" s="28" t="str">
        <f>VLOOKUP($L205,怪物模板!$A:$N,MATCH(角色!S$1,模板表头,0),0)</f>
        <v>chaos</v>
      </c>
      <c r="T205" s="21" t="s">
        <v>199</v>
      </c>
      <c r="U205" s="21"/>
      <c r="V205" s="21"/>
      <c r="W205" s="21"/>
      <c r="X205" s="21"/>
      <c r="Y205" s="21"/>
      <c r="Z205" s="21"/>
      <c r="AA205" s="21"/>
      <c r="AB205" s="21">
        <v>4</v>
      </c>
      <c r="AC205" s="21">
        <v>6</v>
      </c>
      <c r="AD205" s="21"/>
      <c r="AE205" s="21">
        <f t="shared" si="48"/>
        <v>10</v>
      </c>
      <c r="AF205" s="21">
        <f t="shared" si="49"/>
        <v>25</v>
      </c>
      <c r="AG205" s="28" t="str">
        <f>VLOOKUP($L205,怪物模板!$A:$N,MATCH(角色!AG$1,模板表头,0),0)</f>
        <v>misc.5skills</v>
      </c>
      <c r="AH205" s="28">
        <f>VLOOKUP($L205,怪物模板!$A:$N,MATCH(角色!AH$1,模板表头,0),0)</f>
        <v>11999022</v>
      </c>
      <c r="AI205" s="28">
        <f>VLOOKUP($L205,怪物模板!$A:$N,MATCH(角色!AI$1,模板表头,0),0)</f>
        <v>11999023</v>
      </c>
      <c r="AJ205" s="28" t="str">
        <f>VLOOKUP($L205,怪物模板!$A:$N,MATCH(角色!AJ$1,模板表头,0),0)</f>
        <v/>
      </c>
      <c r="AK205" s="28" t="str">
        <f>VLOOKUP($L205,怪物模板!$A:$N,MATCH(角色!AK$1,模板表头,0),0)</f>
        <v/>
      </c>
      <c r="AL205" s="28" t="str">
        <f>IF(VLOOKUP($L205,[1]怪物模板!$A:$N,MATCH([1]角色!AL$1,模板表头,0),0)=0,"",VLOOKUP($L205,[1]怪物模板!$A:$N,MATCH([1]角色!AL$1,模板表头,0),0))</f>
        <v/>
      </c>
      <c r="AM205" s="28" t="str">
        <f>VLOOKUP($L205,怪物模板!$A:$N,MATCH(角色!AM$1,模板表头,0),0)</f>
        <v>demon_gorilla</v>
      </c>
      <c r="AN205" s="21">
        <v>1</v>
      </c>
      <c r="AO205" s="21">
        <v>1</v>
      </c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2"/>
      <c r="BC205" s="22"/>
      <c r="BD205" s="22"/>
      <c r="BE205" s="22"/>
      <c r="BF205" s="22"/>
      <c r="BG205" s="22"/>
      <c r="BH205" s="22"/>
      <c r="BI205" s="22">
        <f t="shared" si="50"/>
        <v>10000</v>
      </c>
      <c r="BJ205" s="22">
        <f t="shared" si="51"/>
        <v>4000</v>
      </c>
      <c r="BK205" s="22">
        <f t="shared" si="51"/>
        <v>4000</v>
      </c>
      <c r="BL205" s="21"/>
      <c r="BM205" s="21"/>
      <c r="BN205" s="21"/>
      <c r="BO205" s="21"/>
      <c r="BP205" s="21"/>
      <c r="BQ205" s="21"/>
      <c r="BR205" s="21"/>
      <c r="BS205" s="21"/>
      <c r="BT205" s="21"/>
      <c r="BU205" s="23" t="s">
        <v>200</v>
      </c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 t="s">
        <v>200</v>
      </c>
      <c r="CH205" s="21" t="s">
        <v>200</v>
      </c>
      <c r="CI205" s="21" t="s">
        <v>200</v>
      </c>
      <c r="CJ205" s="21" t="s">
        <v>200</v>
      </c>
      <c r="CK205" s="21" t="s">
        <v>200</v>
      </c>
      <c r="CL205" s="21" t="s">
        <v>200</v>
      </c>
      <c r="CM205" s="21" t="s">
        <v>200</v>
      </c>
      <c r="CN205" s="21" t="s">
        <v>200</v>
      </c>
      <c r="CO205" s="21" t="s">
        <v>200</v>
      </c>
    </row>
    <row r="206" spans="1:93" s="13" customFormat="1" ht="16.5" customHeight="1" x14ac:dyDescent="0.3">
      <c r="A206" s="21">
        <v>31040204</v>
      </c>
      <c r="B206" s="21" t="s">
        <v>202</v>
      </c>
      <c r="C206" s="21"/>
      <c r="D206" s="21">
        <f t="shared" si="54"/>
        <v>41</v>
      </c>
      <c r="E206" s="21" t="s">
        <v>104</v>
      </c>
      <c r="F206" s="21">
        <v>1</v>
      </c>
      <c r="G206" s="21" t="s">
        <v>110</v>
      </c>
      <c r="H206" s="21">
        <f>VLOOKUP($L206,怪物模板!$A:$N,MATCH(角色!H$1,模板表头,0),0)</f>
        <v>3</v>
      </c>
      <c r="I206" s="28" t="str">
        <f>VLOOKUP($L206,怪物模板!$A:$N,MATCH(角色!I$1,模板表头,0),0)</f>
        <v>mag</v>
      </c>
      <c r="J206" s="22"/>
      <c r="K206" s="21"/>
      <c r="L206" s="21" t="s">
        <v>275</v>
      </c>
      <c r="M206" s="28" t="str">
        <f>VLOOKUP($L206,怪物模板!$A:$N,MATCH(角色!M$1,模板表头,0),0)</f>
        <v>火焰术士</v>
      </c>
      <c r="N206" s="28" t="str">
        <f>VLOOKUP($L206,怪物模板!$A:$N,MATCH(角色!N$1,模板表头,0),0)</f>
        <v>大招加引导版，加酒利用</v>
      </c>
      <c r="O206" s="21" t="str">
        <f>VLOOKUP($L206,怪物模板!$A:$N,MATCH(角色!O$1,模板表头,0),0)</f>
        <v>female</v>
      </c>
      <c r="P206" s="22">
        <v>3</v>
      </c>
      <c r="Q206" s="21">
        <v>2</v>
      </c>
      <c r="R206" s="21">
        <v>2</v>
      </c>
      <c r="S206" s="28" t="str">
        <f>VLOOKUP($L206,怪物模板!$A:$N,MATCH(角色!S$1,模板表头,0),0)</f>
        <v>alliance</v>
      </c>
      <c r="T206" s="21" t="s">
        <v>85</v>
      </c>
      <c r="U206" s="21"/>
      <c r="V206" s="21"/>
      <c r="W206" s="21"/>
      <c r="X206" s="21"/>
      <c r="Y206" s="21"/>
      <c r="Z206" s="21"/>
      <c r="AA206" s="21"/>
      <c r="AB206" s="21">
        <v>4</v>
      </c>
      <c r="AC206" s="21">
        <v>6</v>
      </c>
      <c r="AD206" s="21"/>
      <c r="AE206" s="21">
        <f t="shared" si="48"/>
        <v>10</v>
      </c>
      <c r="AF206" s="21">
        <f t="shared" si="49"/>
        <v>25</v>
      </c>
      <c r="AG206" s="28" t="str">
        <f>VLOOKUP($L206,怪物模板!$A:$N,MATCH(角色!AG$1,模板表头,0),0)</f>
        <v>misc.5skills</v>
      </c>
      <c r="AH206" s="28">
        <f>VLOOKUP($L206,怪物模板!$A:$N,MATCH(角色!AH$1,模板表头,0),0)</f>
        <v>11980401</v>
      </c>
      <c r="AI206" s="28">
        <f>VLOOKUP($L206,怪物模板!$A:$N,MATCH(角色!AI$1,模板表头,0),0)</f>
        <v>11980402</v>
      </c>
      <c r="AJ206" s="28">
        <f>VLOOKUP($L206,怪物模板!$A:$N,MATCH(角色!AJ$1,模板表头,0),0)</f>
        <v>11999535</v>
      </c>
      <c r="AK206" s="28" t="str">
        <f>VLOOKUP($L206,怪物模板!$A:$N,MATCH(角色!AK$1,模板表头,0),0)</f>
        <v/>
      </c>
      <c r="AL206" s="28" t="str">
        <f>IF(VLOOKUP($L206,[1]怪物模板!$A:$N,MATCH([1]角色!AL$1,模板表头,0),0)=0,"",VLOOKUP($L206,[1]怪物模板!$A:$N,MATCH([1]角色!AL$1,模板表头,0),0))</f>
        <v/>
      </c>
      <c r="AM206" s="28" t="str">
        <f>VLOOKUP($L206,怪物模板!$A:$N,MATCH(角色!AM$1,模板表头,0),0)</f>
        <v>flame_npc</v>
      </c>
      <c r="AN206" s="21">
        <v>1</v>
      </c>
      <c r="AO206" s="21">
        <v>1</v>
      </c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2"/>
      <c r="BC206" s="22"/>
      <c r="BD206" s="22"/>
      <c r="BE206" s="22"/>
      <c r="BF206" s="22"/>
      <c r="BG206" s="22"/>
      <c r="BH206" s="22"/>
      <c r="BI206" s="22">
        <f t="shared" si="50"/>
        <v>10000</v>
      </c>
      <c r="BJ206" s="22">
        <f t="shared" si="51"/>
        <v>4000</v>
      </c>
      <c r="BK206" s="22">
        <f t="shared" si="51"/>
        <v>4000</v>
      </c>
      <c r="BL206" s="21"/>
      <c r="BM206" s="21"/>
      <c r="BN206" s="21"/>
      <c r="BO206" s="21"/>
      <c r="BP206" s="21"/>
      <c r="BQ206" s="21"/>
      <c r="BR206" s="21"/>
      <c r="BS206" s="21"/>
      <c r="BT206" s="21"/>
      <c r="BU206" s="23" t="s">
        <v>200</v>
      </c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 t="s">
        <v>200</v>
      </c>
      <c r="CH206" s="21" t="s">
        <v>200</v>
      </c>
      <c r="CI206" s="21" t="s">
        <v>200</v>
      </c>
      <c r="CJ206" s="21" t="s">
        <v>200</v>
      </c>
      <c r="CK206" s="21" t="s">
        <v>200</v>
      </c>
      <c r="CL206" s="21" t="s">
        <v>200</v>
      </c>
      <c r="CM206" s="21" t="s">
        <v>200</v>
      </c>
      <c r="CN206" s="21" t="s">
        <v>200</v>
      </c>
      <c r="CO206" s="21" t="s">
        <v>200</v>
      </c>
    </row>
    <row r="207" spans="1:93" s="13" customFormat="1" x14ac:dyDescent="0.3">
      <c r="A207" s="21">
        <v>31040205</v>
      </c>
      <c r="B207" s="21" t="s">
        <v>202</v>
      </c>
      <c r="C207" s="21"/>
      <c r="D207" s="21">
        <f t="shared" si="54"/>
        <v>41</v>
      </c>
      <c r="E207" s="21" t="s">
        <v>104</v>
      </c>
      <c r="F207" s="21">
        <v>1</v>
      </c>
      <c r="G207" s="21" t="s">
        <v>110</v>
      </c>
      <c r="H207" s="21">
        <f>VLOOKUP($L207,怪物模板!$A:$N,MATCH(角色!H$1,模板表头,0),0)</f>
        <v>3</v>
      </c>
      <c r="I207" s="28" t="str">
        <f>VLOOKUP($L207,怪物模板!$A:$N,MATCH(角色!I$1,模板表头,0),0)</f>
        <v>mag</v>
      </c>
      <c r="J207" s="22"/>
      <c r="K207" s="21"/>
      <c r="L207" s="21" t="s">
        <v>275</v>
      </c>
      <c r="M207" s="28" t="str">
        <f>VLOOKUP($L207,怪物模板!$A:$N,MATCH(角色!M$1,模板表头,0),0)</f>
        <v>火焰术士</v>
      </c>
      <c r="N207" s="28" t="str">
        <f>VLOOKUP($L207,怪物模板!$A:$N,MATCH(角色!N$1,模板表头,0),0)</f>
        <v>大招加引导版，加酒利用</v>
      </c>
      <c r="O207" s="21" t="str">
        <f>VLOOKUP($L207,怪物模板!$A:$N,MATCH(角色!O$1,模板表头,0),0)</f>
        <v>female</v>
      </c>
      <c r="P207" s="21">
        <v>3</v>
      </c>
      <c r="Q207" s="21">
        <v>2</v>
      </c>
      <c r="R207" s="21">
        <v>2</v>
      </c>
      <c r="S207" s="28" t="str">
        <f>VLOOKUP($L207,怪物模板!$A:$N,MATCH(角色!S$1,模板表头,0),0)</f>
        <v>alliance</v>
      </c>
      <c r="T207" s="21" t="s">
        <v>85</v>
      </c>
      <c r="U207" s="21"/>
      <c r="V207" s="21"/>
      <c r="W207" s="21"/>
      <c r="X207" s="21"/>
      <c r="Y207" s="21"/>
      <c r="Z207" s="21"/>
      <c r="AA207" s="21"/>
      <c r="AB207" s="21">
        <v>4</v>
      </c>
      <c r="AC207" s="21">
        <v>6</v>
      </c>
      <c r="AD207" s="21"/>
      <c r="AE207" s="21">
        <f t="shared" si="48"/>
        <v>10</v>
      </c>
      <c r="AF207" s="21">
        <f t="shared" si="49"/>
        <v>25</v>
      </c>
      <c r="AG207" s="28" t="str">
        <f>VLOOKUP($L207,怪物模板!$A:$N,MATCH(角色!AG$1,模板表头,0),0)</f>
        <v>misc.5skills</v>
      </c>
      <c r="AH207" s="28">
        <f>VLOOKUP($L207,怪物模板!$A:$N,MATCH(角色!AH$1,模板表头,0),0)</f>
        <v>11980401</v>
      </c>
      <c r="AI207" s="28">
        <f>VLOOKUP($L207,怪物模板!$A:$N,MATCH(角色!AI$1,模板表头,0),0)</f>
        <v>11980402</v>
      </c>
      <c r="AJ207" s="28">
        <f>VLOOKUP($L207,怪物模板!$A:$N,MATCH(角色!AJ$1,模板表头,0),0)</f>
        <v>11999535</v>
      </c>
      <c r="AK207" s="28" t="str">
        <f>VLOOKUP($L207,怪物模板!$A:$N,MATCH(角色!AK$1,模板表头,0),0)</f>
        <v/>
      </c>
      <c r="AL207" s="28" t="str">
        <f>IF(VLOOKUP($L207,[1]怪物模板!$A:$N,MATCH([1]角色!AL$1,模板表头,0),0)=0,"",VLOOKUP($L207,[1]怪物模板!$A:$N,MATCH([1]角色!AL$1,模板表头,0),0))</f>
        <v/>
      </c>
      <c r="AM207" s="28" t="str">
        <f>VLOOKUP($L207,怪物模板!$A:$N,MATCH(角色!AM$1,模板表头,0),0)</f>
        <v>flame_npc</v>
      </c>
      <c r="AN207" s="21">
        <v>1</v>
      </c>
      <c r="AO207" s="21">
        <v>1</v>
      </c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2">
        <f t="shared" si="50"/>
        <v>10000</v>
      </c>
      <c r="BJ207" s="22">
        <f t="shared" si="51"/>
        <v>4000</v>
      </c>
      <c r="BK207" s="22">
        <f t="shared" si="51"/>
        <v>4000</v>
      </c>
      <c r="BL207" s="21"/>
      <c r="BM207" s="21"/>
      <c r="BN207" s="21"/>
      <c r="BO207" s="21"/>
      <c r="BP207" s="21"/>
      <c r="BQ207" s="21"/>
      <c r="BR207" s="21"/>
      <c r="BS207" s="21"/>
      <c r="BT207" s="21"/>
      <c r="BU207" s="23" t="s">
        <v>200</v>
      </c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 t="s">
        <v>200</v>
      </c>
      <c r="CH207" s="21" t="s">
        <v>200</v>
      </c>
      <c r="CI207" s="21" t="s">
        <v>200</v>
      </c>
      <c r="CJ207" s="21" t="s">
        <v>200</v>
      </c>
      <c r="CK207" s="21" t="s">
        <v>200</v>
      </c>
      <c r="CL207" s="21" t="s">
        <v>200</v>
      </c>
      <c r="CM207" s="21" t="s">
        <v>200</v>
      </c>
      <c r="CN207" s="21" t="s">
        <v>200</v>
      </c>
      <c r="CO207" s="21" t="s">
        <v>200</v>
      </c>
    </row>
    <row r="208" spans="1:93" ht="16.5" customHeight="1" x14ac:dyDescent="0.3">
      <c r="A208" s="21">
        <v>31040206</v>
      </c>
      <c r="B208" s="21" t="s">
        <v>239</v>
      </c>
      <c r="C208" s="21"/>
      <c r="D208" s="21">
        <f t="shared" si="54"/>
        <v>42</v>
      </c>
      <c r="E208" s="21" t="s">
        <v>104</v>
      </c>
      <c r="F208" s="21">
        <v>2</v>
      </c>
      <c r="G208" s="21" t="s">
        <v>110</v>
      </c>
      <c r="H208" s="21">
        <f>VLOOKUP($L208,怪物模板!$A:$N,MATCH(角色!H$1,模板表头,0),0)</f>
        <v>1</v>
      </c>
      <c r="I208" s="28" t="str">
        <f>VLOOKUP($L208,怪物模板!$A:$N,MATCH(角色!I$1,模板表头,0),0)</f>
        <v>phy</v>
      </c>
      <c r="J208" s="22"/>
      <c r="K208" s="21" t="s">
        <v>240</v>
      </c>
      <c r="L208" s="21" t="s">
        <v>239</v>
      </c>
      <c r="M208" s="28" t="str">
        <f>VLOOKUP($L208,怪物模板!$A:$N,MATCH(角色!M$1,模板表头,0),0)</f>
        <v>无对应英雄</v>
      </c>
      <c r="N208" s="28" t="str">
        <f>VLOOKUP($L208,怪物模板!$A:$N,MATCH(角色!N$1,模板表头,0),0)</f>
        <v>统一模板</v>
      </c>
      <c r="O208" s="21" t="str">
        <f>VLOOKUP($L208,怪物模板!$A:$N,MATCH(角色!O$1,模板表头,0),0)</f>
        <v>male</v>
      </c>
      <c r="P208" s="22">
        <v>2</v>
      </c>
      <c r="Q208" s="21">
        <v>2</v>
      </c>
      <c r="R208" s="21">
        <v>2</v>
      </c>
      <c r="S208" s="28" t="str">
        <f>VLOOKUP($L208,怪物模板!$A:$N,MATCH(角色!S$1,模板表头,0),0)</f>
        <v>chaos</v>
      </c>
      <c r="T208" s="21" t="s">
        <v>199</v>
      </c>
      <c r="U208" s="21"/>
      <c r="V208" s="21"/>
      <c r="W208" s="21"/>
      <c r="X208" s="21"/>
      <c r="Y208" s="21"/>
      <c r="Z208" s="21"/>
      <c r="AA208" s="21"/>
      <c r="AB208" s="21">
        <v>4</v>
      </c>
      <c r="AC208" s="21">
        <v>6</v>
      </c>
      <c r="AD208" s="21"/>
      <c r="AE208" s="21">
        <f t="shared" si="48"/>
        <v>10</v>
      </c>
      <c r="AF208" s="21">
        <f t="shared" si="49"/>
        <v>25</v>
      </c>
      <c r="AG208" s="28" t="str">
        <f>VLOOKUP($L208,怪物模板!$A:$N,MATCH(角色!AG$1,模板表头,0),0)</f>
        <v>misc.5skills</v>
      </c>
      <c r="AH208" s="28">
        <f>VLOOKUP($L208,怪物模板!$A:$N,MATCH(角色!AH$1,模板表头,0),0)</f>
        <v>11999022</v>
      </c>
      <c r="AI208" s="28">
        <f>VLOOKUP($L208,怪物模板!$A:$N,MATCH(角色!AI$1,模板表头,0),0)</f>
        <v>11999023</v>
      </c>
      <c r="AJ208" s="28" t="str">
        <f>VLOOKUP($L208,怪物模板!$A:$N,MATCH(角色!AJ$1,模板表头,0),0)</f>
        <v/>
      </c>
      <c r="AK208" s="28" t="str">
        <f>VLOOKUP($L208,怪物模板!$A:$N,MATCH(角色!AK$1,模板表头,0),0)</f>
        <v/>
      </c>
      <c r="AL208" s="28" t="str">
        <f>IF(VLOOKUP($L208,[1]怪物模板!$A:$N,MATCH([1]角色!AL$1,模板表头,0),0)=0,"",VLOOKUP($L208,[1]怪物模板!$A:$N,MATCH([1]角色!AL$1,模板表头,0),0))</f>
        <v/>
      </c>
      <c r="AM208" s="28" t="str">
        <f>VLOOKUP($L208,怪物模板!$A:$N,MATCH(角色!AM$1,模板表头,0),0)</f>
        <v>demon_gorilla</v>
      </c>
      <c r="AN208" s="21">
        <v>1</v>
      </c>
      <c r="AO208" s="21">
        <v>1</v>
      </c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2"/>
      <c r="BC208" s="22"/>
      <c r="BD208" s="22"/>
      <c r="BE208" s="22"/>
      <c r="BF208" s="22"/>
      <c r="BG208" s="22"/>
      <c r="BH208" s="22"/>
      <c r="BI208" s="22">
        <f t="shared" si="50"/>
        <v>10000</v>
      </c>
      <c r="BJ208" s="22">
        <f t="shared" si="51"/>
        <v>4000</v>
      </c>
      <c r="BK208" s="22">
        <f t="shared" si="51"/>
        <v>4000</v>
      </c>
      <c r="BL208" s="21"/>
      <c r="BM208" s="21"/>
      <c r="BN208" s="21"/>
      <c r="BO208" s="21"/>
      <c r="BP208" s="21"/>
      <c r="BQ208" s="21"/>
      <c r="BR208" s="21"/>
      <c r="BS208" s="21"/>
      <c r="BT208" s="21"/>
      <c r="BU208" s="23" t="s">
        <v>200</v>
      </c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 t="s">
        <v>200</v>
      </c>
      <c r="CH208" s="21" t="s">
        <v>200</v>
      </c>
      <c r="CI208" s="21" t="s">
        <v>200</v>
      </c>
      <c r="CJ208" s="21" t="s">
        <v>200</v>
      </c>
      <c r="CK208" s="21" t="s">
        <v>200</v>
      </c>
      <c r="CL208" s="21" t="s">
        <v>200</v>
      </c>
      <c r="CM208" s="21" t="s">
        <v>200</v>
      </c>
      <c r="CN208" s="21" t="s">
        <v>200</v>
      </c>
      <c r="CO208" s="21" t="s">
        <v>200</v>
      </c>
    </row>
    <row r="209" spans="1:93" ht="16.5" customHeight="1" x14ac:dyDescent="0.3">
      <c r="A209" s="21">
        <v>31040207</v>
      </c>
      <c r="B209" s="21" t="s">
        <v>86</v>
      </c>
      <c r="C209" s="21"/>
      <c r="D209" s="21">
        <f t="shared" si="54"/>
        <v>42</v>
      </c>
      <c r="E209" s="21" t="s">
        <v>104</v>
      </c>
      <c r="F209" s="21">
        <v>2</v>
      </c>
      <c r="G209" s="21" t="s">
        <v>111</v>
      </c>
      <c r="H209" s="21">
        <f>VLOOKUP($L209,怪物模板!$A:$N,MATCH(角色!H$1,模板表头,0),0)</f>
        <v>2</v>
      </c>
      <c r="I209" s="28" t="str">
        <f>VLOOKUP($L209,怪物模板!$A:$N,MATCH(角色!I$1,模板表头,0),0)</f>
        <v>phy</v>
      </c>
      <c r="J209" s="22"/>
      <c r="K209" s="21"/>
      <c r="L209" s="21" t="s">
        <v>86</v>
      </c>
      <c r="M209" s="28" t="str">
        <f>VLOOKUP($L209,怪物模板!$A:$N,MATCH(角色!M$1,模板表头,0),0)</f>
        <v>无对应英雄</v>
      </c>
      <c r="N209" s="28" t="str">
        <f>VLOOKUP($L209,怪物模板!$A:$N,MATCH(角色!N$1,模板表头,0),0)</f>
        <v>新增突袭小招，大招改为引导</v>
      </c>
      <c r="O209" s="21" t="str">
        <f>VLOOKUP($L209,怪物模板!$A:$N,MATCH(角色!O$1,模板表头,0),0)</f>
        <v>male</v>
      </c>
      <c r="P209" s="22">
        <v>3</v>
      </c>
      <c r="Q209" s="21">
        <v>2</v>
      </c>
      <c r="R209" s="21">
        <v>2</v>
      </c>
      <c r="S209" s="28" t="str">
        <f>VLOOKUP($L209,怪物模板!$A:$N,MATCH(角色!S$1,模板表头,0),0)</f>
        <v>horde</v>
      </c>
      <c r="T209" s="21" t="s">
        <v>85</v>
      </c>
      <c r="U209" s="21"/>
      <c r="V209" s="21"/>
      <c r="W209" s="21"/>
      <c r="X209" s="21"/>
      <c r="Y209" s="21"/>
      <c r="Z209" s="21"/>
      <c r="AA209" s="21"/>
      <c r="AB209" s="21">
        <v>4</v>
      </c>
      <c r="AC209" s="21">
        <v>6</v>
      </c>
      <c r="AD209" s="21"/>
      <c r="AE209" s="21">
        <f t="shared" si="48"/>
        <v>40</v>
      </c>
      <c r="AF209" s="21">
        <f t="shared" si="49"/>
        <v>100</v>
      </c>
      <c r="AG209" s="28" t="str">
        <f>VLOOKUP($L209,怪物模板!$A:$N,MATCH(角色!AG$1,模板表头,0),0)</f>
        <v>misc.5skills</v>
      </c>
      <c r="AH209" s="28">
        <f>VLOOKUP($L209,怪物模板!$A:$N,MATCH(角色!AH$1,模板表头,0),0)</f>
        <v>11980101</v>
      </c>
      <c r="AI209" s="28">
        <f>VLOOKUP($L209,怪物模板!$A:$N,MATCH(角色!AI$1,模板表头,0),0)</f>
        <v>11999536</v>
      </c>
      <c r="AJ209" s="28">
        <f>VLOOKUP($L209,怪物模板!$A:$N,MATCH(角色!AJ$1,模板表头,0),0)</f>
        <v>11999537</v>
      </c>
      <c r="AK209" s="28" t="str">
        <f>VLOOKUP($L209,怪物模板!$A:$N,MATCH(角色!AK$1,模板表头,0),0)</f>
        <v/>
      </c>
      <c r="AL209" s="28" t="str">
        <f>IF(VLOOKUP($L209,[1]怪物模板!$A:$N,MATCH([1]角色!AL$1,模板表头,0),0)=0,"",VLOOKUP($L209,[1]怪物模板!$A:$N,MATCH([1]角色!AL$1,模板表头,0),0))</f>
        <v/>
      </c>
      <c r="AM209" s="28" t="str">
        <f>VLOOKUP($L209,怪物模板!$A:$N,MATCH(角色!AM$1,模板表头,0),0)</f>
        <v>rogue</v>
      </c>
      <c r="AN209" s="21">
        <v>1</v>
      </c>
      <c r="AO209" s="21">
        <v>1</v>
      </c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2"/>
      <c r="BC209" s="22"/>
      <c r="BD209" s="22"/>
      <c r="BE209" s="22"/>
      <c r="BF209" s="22"/>
      <c r="BG209" s="22"/>
      <c r="BH209" s="22"/>
      <c r="BI209" s="22">
        <f t="shared" si="50"/>
        <v>10000</v>
      </c>
      <c r="BJ209" s="22">
        <f t="shared" si="51"/>
        <v>4000</v>
      </c>
      <c r="BK209" s="22">
        <f t="shared" si="51"/>
        <v>4000</v>
      </c>
      <c r="BL209" s="21"/>
      <c r="BM209" s="21"/>
      <c r="BN209" s="21"/>
      <c r="BO209" s="21"/>
      <c r="BP209" s="21"/>
      <c r="BQ209" s="21"/>
      <c r="BR209" s="21"/>
      <c r="BS209" s="21"/>
      <c r="BT209" s="21"/>
      <c r="BU209" s="23" t="s">
        <v>200</v>
      </c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 t="s">
        <v>200</v>
      </c>
      <c r="CH209" s="21" t="s">
        <v>200</v>
      </c>
      <c r="CI209" s="21" t="s">
        <v>200</v>
      </c>
      <c r="CJ209" s="21" t="s">
        <v>200</v>
      </c>
      <c r="CK209" s="21" t="s">
        <v>200</v>
      </c>
      <c r="CL209" s="21" t="s">
        <v>200</v>
      </c>
      <c r="CM209" s="21" t="s">
        <v>200</v>
      </c>
      <c r="CN209" s="21" t="s">
        <v>200</v>
      </c>
      <c r="CO209" s="21" t="s">
        <v>200</v>
      </c>
    </row>
    <row r="210" spans="1:93" ht="16.5" customHeight="1" x14ac:dyDescent="0.3">
      <c r="A210" s="21">
        <v>31040208</v>
      </c>
      <c r="B210" s="21" t="s">
        <v>86</v>
      </c>
      <c r="C210" s="21"/>
      <c r="D210" s="21">
        <f t="shared" si="54"/>
        <v>42</v>
      </c>
      <c r="E210" s="21" t="s">
        <v>104</v>
      </c>
      <c r="F210" s="21">
        <v>2</v>
      </c>
      <c r="G210" s="21" t="s">
        <v>110</v>
      </c>
      <c r="H210" s="21">
        <f>VLOOKUP($L210,怪物模板!$A:$N,MATCH(角色!H$1,模板表头,0),0)</f>
        <v>2</v>
      </c>
      <c r="I210" s="28" t="str">
        <f>VLOOKUP($L210,怪物模板!$A:$N,MATCH(角色!I$1,模板表头,0),0)</f>
        <v>phy</v>
      </c>
      <c r="J210" s="22"/>
      <c r="K210" s="21"/>
      <c r="L210" s="21" t="s">
        <v>86</v>
      </c>
      <c r="M210" s="28" t="str">
        <f>VLOOKUP($L210,怪物模板!$A:$N,MATCH(角色!M$1,模板表头,0),0)</f>
        <v>无对应英雄</v>
      </c>
      <c r="N210" s="28" t="str">
        <f>VLOOKUP($L210,怪物模板!$A:$N,MATCH(角色!N$1,模板表头,0),0)</f>
        <v>新增突袭小招，大招改为引导</v>
      </c>
      <c r="O210" s="21" t="str">
        <f>VLOOKUP($L210,怪物模板!$A:$N,MATCH(角色!O$1,模板表头,0),0)</f>
        <v>male</v>
      </c>
      <c r="P210" s="22">
        <v>3</v>
      </c>
      <c r="Q210" s="21">
        <v>2</v>
      </c>
      <c r="R210" s="21">
        <v>2</v>
      </c>
      <c r="S210" s="28" t="str">
        <f>VLOOKUP($L210,怪物模板!$A:$N,MATCH(角色!S$1,模板表头,0),0)</f>
        <v>horde</v>
      </c>
      <c r="T210" s="21" t="s">
        <v>85</v>
      </c>
      <c r="U210" s="21"/>
      <c r="V210" s="21"/>
      <c r="W210" s="21"/>
      <c r="X210" s="21"/>
      <c r="Y210" s="21"/>
      <c r="Z210" s="21"/>
      <c r="AA210" s="21"/>
      <c r="AB210" s="21">
        <v>4</v>
      </c>
      <c r="AC210" s="21">
        <v>6</v>
      </c>
      <c r="AD210" s="21"/>
      <c r="AE210" s="21">
        <f t="shared" si="48"/>
        <v>10</v>
      </c>
      <c r="AF210" s="21">
        <f t="shared" si="49"/>
        <v>25</v>
      </c>
      <c r="AG210" s="28" t="str">
        <f>VLOOKUP($L210,怪物模板!$A:$N,MATCH(角色!AG$1,模板表头,0),0)</f>
        <v>misc.5skills</v>
      </c>
      <c r="AH210" s="28">
        <f>VLOOKUP($L210,怪物模板!$A:$N,MATCH(角色!AH$1,模板表头,0),0)</f>
        <v>11980101</v>
      </c>
      <c r="AI210" s="28">
        <f>VLOOKUP($L210,怪物模板!$A:$N,MATCH(角色!AI$1,模板表头,0),0)</f>
        <v>11999536</v>
      </c>
      <c r="AJ210" s="28">
        <f>VLOOKUP($L210,怪物模板!$A:$N,MATCH(角色!AJ$1,模板表头,0),0)</f>
        <v>11999537</v>
      </c>
      <c r="AK210" s="28" t="str">
        <f>VLOOKUP($L210,怪物模板!$A:$N,MATCH(角色!AK$1,模板表头,0),0)</f>
        <v/>
      </c>
      <c r="AL210" s="28" t="str">
        <f>IF(VLOOKUP($L210,[1]怪物模板!$A:$N,MATCH([1]角色!AL$1,模板表头,0),0)=0,"",VLOOKUP($L210,[1]怪物模板!$A:$N,MATCH([1]角色!AL$1,模板表头,0),0))</f>
        <v/>
      </c>
      <c r="AM210" s="28" t="str">
        <f>VLOOKUP($L210,怪物模板!$A:$N,MATCH(角色!AM$1,模板表头,0),0)</f>
        <v>rogue</v>
      </c>
      <c r="AN210" s="21">
        <v>1</v>
      </c>
      <c r="AO210" s="21">
        <v>1</v>
      </c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2"/>
      <c r="BC210" s="22"/>
      <c r="BD210" s="22"/>
      <c r="BE210" s="22"/>
      <c r="BF210" s="22"/>
      <c r="BG210" s="22"/>
      <c r="BH210" s="22"/>
      <c r="BI210" s="22">
        <f t="shared" si="50"/>
        <v>10000</v>
      </c>
      <c r="BJ210" s="22">
        <f t="shared" si="51"/>
        <v>4000</v>
      </c>
      <c r="BK210" s="22">
        <f t="shared" si="51"/>
        <v>4000</v>
      </c>
      <c r="BL210" s="21"/>
      <c r="BM210" s="21"/>
      <c r="BN210" s="21"/>
      <c r="BO210" s="21"/>
      <c r="BP210" s="21"/>
      <c r="BQ210" s="21"/>
      <c r="BR210" s="21"/>
      <c r="BS210" s="21"/>
      <c r="BT210" s="21"/>
      <c r="BU210" s="23" t="s">
        <v>200</v>
      </c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 t="s">
        <v>200</v>
      </c>
      <c r="CH210" s="21" t="s">
        <v>200</v>
      </c>
      <c r="CI210" s="21" t="s">
        <v>200</v>
      </c>
      <c r="CJ210" s="21" t="s">
        <v>200</v>
      </c>
      <c r="CK210" s="21" t="s">
        <v>200</v>
      </c>
      <c r="CL210" s="21" t="s">
        <v>200</v>
      </c>
      <c r="CM210" s="21" t="s">
        <v>200</v>
      </c>
      <c r="CN210" s="21" t="s">
        <v>200</v>
      </c>
      <c r="CO210" s="21" t="s">
        <v>200</v>
      </c>
    </row>
    <row r="211" spans="1:93" ht="16.5" customHeight="1" x14ac:dyDescent="0.3">
      <c r="A211" s="21">
        <v>31040209</v>
      </c>
      <c r="B211" s="21" t="s">
        <v>258</v>
      </c>
      <c r="C211" s="21"/>
      <c r="D211" s="21">
        <f t="shared" si="54"/>
        <v>42</v>
      </c>
      <c r="E211" s="21" t="s">
        <v>104</v>
      </c>
      <c r="F211" s="21">
        <v>2</v>
      </c>
      <c r="G211" s="21" t="s">
        <v>110</v>
      </c>
      <c r="H211" s="21">
        <f>VLOOKUP($L211,怪物模板!$A:$N,MATCH(角色!H$1,模板表头,0),0)</f>
        <v>4</v>
      </c>
      <c r="I211" s="28" t="str">
        <f>VLOOKUP($L211,怪物模板!$A:$N,MATCH(角色!I$1,模板表头,0),0)</f>
        <v>phy</v>
      </c>
      <c r="J211" s="22"/>
      <c r="K211" s="21"/>
      <c r="L211" s="21" t="s">
        <v>258</v>
      </c>
      <c r="M211" s="28" t="str">
        <f>VLOOKUP($L211,怪物模板!$A:$N,MATCH(角色!M$1,模板表头,0),0)</f>
        <v>骷髅法师</v>
      </c>
      <c r="N211" s="28" t="str">
        <f>VLOOKUP($L211,怪物模板!$A:$N,MATCH(角色!N$1,模板表头,0),0)</f>
        <v>统一模板</v>
      </c>
      <c r="O211" s="21" t="str">
        <f>VLOOKUP($L211,怪物模板!$A:$N,MATCH(角色!O$1,模板表头,0),0)</f>
        <v>male</v>
      </c>
      <c r="P211" s="22">
        <v>3</v>
      </c>
      <c r="Q211" s="21">
        <v>2</v>
      </c>
      <c r="R211" s="21">
        <v>2</v>
      </c>
      <c r="S211" s="28" t="str">
        <f>VLOOKUP($L211,怪物模板!$A:$N,MATCH(角色!S$1,模板表头,0),0)</f>
        <v>horde</v>
      </c>
      <c r="T211" s="21" t="s">
        <v>259</v>
      </c>
      <c r="U211" s="21"/>
      <c r="V211" s="21"/>
      <c r="W211" s="21"/>
      <c r="X211" s="21"/>
      <c r="Y211" s="21"/>
      <c r="Z211" s="21"/>
      <c r="AA211" s="21"/>
      <c r="AB211" s="21">
        <v>4</v>
      </c>
      <c r="AC211" s="21">
        <v>6</v>
      </c>
      <c r="AD211" s="21"/>
      <c r="AE211" s="21">
        <f t="shared" si="48"/>
        <v>10</v>
      </c>
      <c r="AF211" s="21">
        <f t="shared" si="49"/>
        <v>25</v>
      </c>
      <c r="AG211" s="28" t="str">
        <f>VLOOKUP($L211,怪物模板!$A:$N,MATCH(角色!AG$1,模板表头,0),0)</f>
        <v>healer.blood_priest</v>
      </c>
      <c r="AH211" s="28">
        <f>VLOOKUP($L211,怪物模板!$A:$N,MATCH(角色!AH$1,模板表头,0),0)</f>
        <v>11999015</v>
      </c>
      <c r="AI211" s="28">
        <f>VLOOKUP($L211,怪物模板!$A:$N,MATCH(角色!AI$1,模板表头,0),0)</f>
        <v>11999016</v>
      </c>
      <c r="AJ211" s="28" t="str">
        <f>VLOOKUP($L211,怪物模板!$A:$N,MATCH(角色!AJ$1,模板表头,0),0)</f>
        <v/>
      </c>
      <c r="AK211" s="28" t="str">
        <f>VLOOKUP($L211,怪物模板!$A:$N,MATCH(角色!AK$1,模板表头,0),0)</f>
        <v/>
      </c>
      <c r="AL211" s="28" t="str">
        <f>IF(VLOOKUP($L211,[1]怪物模板!$A:$N,MATCH([1]角色!AL$1,模板表头,0),0)=0,"",VLOOKUP($L211,[1]怪物模板!$A:$N,MATCH([1]角色!AL$1,模板表头,0),0))</f>
        <v/>
      </c>
      <c r="AM211" s="28" t="str">
        <f>VLOOKUP($L211,怪物模板!$A:$N,MATCH(角色!AM$1,模板表头,0),0)</f>
        <v>skeleton_mage</v>
      </c>
      <c r="AN211" s="21">
        <v>1</v>
      </c>
      <c r="AO211" s="21">
        <v>1</v>
      </c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2">
        <f t="shared" si="50"/>
        <v>10000</v>
      </c>
      <c r="BJ211" s="22">
        <f t="shared" si="51"/>
        <v>4000</v>
      </c>
      <c r="BK211" s="22">
        <f t="shared" si="51"/>
        <v>4000</v>
      </c>
      <c r="BL211" s="21"/>
      <c r="BM211" s="21"/>
      <c r="BN211" s="21"/>
      <c r="BO211" s="21"/>
      <c r="BP211" s="21"/>
      <c r="BQ211" s="21"/>
      <c r="BR211" s="21"/>
      <c r="BS211" s="21"/>
      <c r="BT211" s="21"/>
      <c r="BU211" s="23">
        <v>-0.9</v>
      </c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 t="s">
        <v>200</v>
      </c>
      <c r="CH211" s="21" t="s">
        <v>200</v>
      </c>
      <c r="CI211" s="21" t="s">
        <v>200</v>
      </c>
      <c r="CJ211" s="21" t="s">
        <v>200</v>
      </c>
      <c r="CK211" s="21" t="s">
        <v>200</v>
      </c>
      <c r="CL211" s="21" t="s">
        <v>200</v>
      </c>
      <c r="CM211" s="21" t="s">
        <v>200</v>
      </c>
      <c r="CN211" s="21" t="s">
        <v>200</v>
      </c>
      <c r="CO211" s="21" t="s">
        <v>200</v>
      </c>
    </row>
    <row r="212" spans="1:93" ht="16.5" customHeight="1" x14ac:dyDescent="0.3">
      <c r="A212" s="21">
        <v>31040210</v>
      </c>
      <c r="B212" s="21" t="s">
        <v>258</v>
      </c>
      <c r="C212" s="21"/>
      <c r="D212" s="21">
        <f t="shared" si="54"/>
        <v>42</v>
      </c>
      <c r="E212" s="21" t="s">
        <v>104</v>
      </c>
      <c r="F212" s="21">
        <v>2</v>
      </c>
      <c r="G212" s="21" t="s">
        <v>110</v>
      </c>
      <c r="H212" s="21">
        <f>VLOOKUP($L212,怪物模板!$A:$N,MATCH(角色!H$1,模板表头,0),0)</f>
        <v>4</v>
      </c>
      <c r="I212" s="28" t="str">
        <f>VLOOKUP($L212,怪物模板!$A:$N,MATCH(角色!I$1,模板表头,0),0)</f>
        <v>phy</v>
      </c>
      <c r="J212" s="22"/>
      <c r="K212" s="21"/>
      <c r="L212" s="21" t="s">
        <v>258</v>
      </c>
      <c r="M212" s="28" t="str">
        <f>VLOOKUP($L212,怪物模板!$A:$N,MATCH(角色!M$1,模板表头,0),0)</f>
        <v>骷髅法师</v>
      </c>
      <c r="N212" s="28" t="str">
        <f>VLOOKUP($L212,怪物模板!$A:$N,MATCH(角色!N$1,模板表头,0),0)</f>
        <v>统一模板</v>
      </c>
      <c r="O212" s="21" t="str">
        <f>VLOOKUP($L212,怪物模板!$A:$N,MATCH(角色!O$1,模板表头,0),0)</f>
        <v>male</v>
      </c>
      <c r="P212" s="21">
        <v>3</v>
      </c>
      <c r="Q212" s="21">
        <v>2</v>
      </c>
      <c r="R212" s="21">
        <v>2</v>
      </c>
      <c r="S212" s="28" t="str">
        <f>VLOOKUP($L212,怪物模板!$A:$N,MATCH(角色!S$1,模板表头,0),0)</f>
        <v>horde</v>
      </c>
      <c r="T212" s="21" t="s">
        <v>259</v>
      </c>
      <c r="U212" s="21"/>
      <c r="V212" s="21"/>
      <c r="W212" s="21"/>
      <c r="X212" s="21"/>
      <c r="Y212" s="21"/>
      <c r="Z212" s="21"/>
      <c r="AA212" s="21"/>
      <c r="AB212" s="21">
        <v>4</v>
      </c>
      <c r="AC212" s="21">
        <v>6</v>
      </c>
      <c r="AD212" s="21"/>
      <c r="AE212" s="21">
        <f t="shared" si="48"/>
        <v>10</v>
      </c>
      <c r="AF212" s="21">
        <f t="shared" si="49"/>
        <v>25</v>
      </c>
      <c r="AG212" s="28" t="str">
        <f>VLOOKUP($L212,怪物模板!$A:$N,MATCH(角色!AG$1,模板表头,0),0)</f>
        <v>healer.blood_priest</v>
      </c>
      <c r="AH212" s="28">
        <f>VLOOKUP($L212,怪物模板!$A:$N,MATCH(角色!AH$1,模板表头,0),0)</f>
        <v>11999015</v>
      </c>
      <c r="AI212" s="28">
        <f>VLOOKUP($L212,怪物模板!$A:$N,MATCH(角色!AI$1,模板表头,0),0)</f>
        <v>11999016</v>
      </c>
      <c r="AJ212" s="28" t="str">
        <f>VLOOKUP($L212,怪物模板!$A:$N,MATCH(角色!AJ$1,模板表头,0),0)</f>
        <v/>
      </c>
      <c r="AK212" s="28" t="str">
        <f>VLOOKUP($L212,怪物模板!$A:$N,MATCH(角色!AK$1,模板表头,0),0)</f>
        <v/>
      </c>
      <c r="AL212" s="28" t="str">
        <f>IF(VLOOKUP($L212,[1]怪物模板!$A:$N,MATCH([1]角色!AL$1,模板表头,0),0)=0,"",VLOOKUP($L212,[1]怪物模板!$A:$N,MATCH([1]角色!AL$1,模板表头,0),0))</f>
        <v/>
      </c>
      <c r="AM212" s="28" t="str">
        <f>VLOOKUP($L212,怪物模板!$A:$N,MATCH(角色!AM$1,模板表头,0),0)</f>
        <v>skeleton_mage</v>
      </c>
      <c r="AN212" s="21">
        <v>1</v>
      </c>
      <c r="AO212" s="21">
        <v>1</v>
      </c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2"/>
      <c r="BC212" s="22"/>
      <c r="BD212" s="22"/>
      <c r="BE212" s="22"/>
      <c r="BF212" s="22"/>
      <c r="BG212" s="22"/>
      <c r="BH212" s="22"/>
      <c r="BI212" s="22">
        <f t="shared" si="50"/>
        <v>10000</v>
      </c>
      <c r="BJ212" s="22">
        <f t="shared" si="51"/>
        <v>4000</v>
      </c>
      <c r="BK212" s="22">
        <f t="shared" si="51"/>
        <v>4000</v>
      </c>
      <c r="BL212" s="21"/>
      <c r="BM212" s="21"/>
      <c r="BN212" s="21"/>
      <c r="BO212" s="21"/>
      <c r="BP212" s="21"/>
      <c r="BQ212" s="21"/>
      <c r="BR212" s="21"/>
      <c r="BS212" s="21"/>
      <c r="BT212" s="21"/>
      <c r="BU212" s="23">
        <v>-0.9</v>
      </c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 t="s">
        <v>200</v>
      </c>
      <c r="CH212" s="21" t="s">
        <v>200</v>
      </c>
      <c r="CI212" s="21" t="s">
        <v>200</v>
      </c>
      <c r="CJ212" s="21" t="s">
        <v>200</v>
      </c>
      <c r="CK212" s="21" t="s">
        <v>200</v>
      </c>
      <c r="CL212" s="21" t="s">
        <v>200</v>
      </c>
      <c r="CM212" s="21" t="s">
        <v>200</v>
      </c>
      <c r="CN212" s="21" t="s">
        <v>200</v>
      </c>
      <c r="CO212" s="21" t="s">
        <v>200</v>
      </c>
    </row>
    <row r="213" spans="1:93" s="5" customFormat="1" ht="16.5" customHeight="1" x14ac:dyDescent="0.3">
      <c r="A213" s="21">
        <v>31040211</v>
      </c>
      <c r="B213" s="21" t="s">
        <v>248</v>
      </c>
      <c r="C213" s="21"/>
      <c r="D213" s="21">
        <f t="shared" si="54"/>
        <v>43</v>
      </c>
      <c r="E213" s="21" t="s">
        <v>104</v>
      </c>
      <c r="F213" s="21">
        <v>3</v>
      </c>
      <c r="G213" s="21" t="s">
        <v>110</v>
      </c>
      <c r="H213" s="21">
        <f>VLOOKUP($L213,怪物模板!$A:$N,MATCH(角色!H$1,模板表头,0),0)</f>
        <v>1</v>
      </c>
      <c r="I213" s="28" t="str">
        <f>VLOOKUP($L213,怪物模板!$A:$N,MATCH(角色!I$1,模板表头,0),0)</f>
        <v>phy</v>
      </c>
      <c r="J213" s="22"/>
      <c r="K213" s="21"/>
      <c r="L213" s="21" t="s">
        <v>248</v>
      </c>
      <c r="M213" s="28" t="str">
        <f>VLOOKUP($L213,怪物模板!$A:$N,MATCH(角色!M$1,模板表头,0),0)</f>
        <v>顶盾步兵</v>
      </c>
      <c r="N213" s="28" t="str">
        <f>VLOOKUP($L213,怪物模板!$A:$N,MATCH(角色!N$1,模板表头,0),0)</f>
        <v>统一模板</v>
      </c>
      <c r="O213" s="21" t="str">
        <f>VLOOKUP($L213,怪物模板!$A:$N,MATCH(角色!O$1,模板表头,0),0)</f>
        <v>male</v>
      </c>
      <c r="P213" s="22">
        <v>2</v>
      </c>
      <c r="Q213" s="21">
        <v>2</v>
      </c>
      <c r="R213" s="21">
        <v>2</v>
      </c>
      <c r="S213" s="28" t="str">
        <f>VLOOKUP($L213,怪物模板!$A:$N,MATCH(角色!S$1,模板表头,0),0)</f>
        <v>alliance</v>
      </c>
      <c r="T213" s="21" t="s">
        <v>85</v>
      </c>
      <c r="U213" s="21"/>
      <c r="V213" s="21"/>
      <c r="W213" s="21"/>
      <c r="X213" s="21"/>
      <c r="Y213" s="21"/>
      <c r="Z213" s="21"/>
      <c r="AA213" s="21"/>
      <c r="AB213" s="21">
        <v>4</v>
      </c>
      <c r="AC213" s="21">
        <v>6</v>
      </c>
      <c r="AD213" s="21"/>
      <c r="AE213" s="21">
        <f t="shared" si="48"/>
        <v>10</v>
      </c>
      <c r="AF213" s="21">
        <f t="shared" si="49"/>
        <v>25</v>
      </c>
      <c r="AG213" s="28" t="str">
        <f>VLOOKUP($L213,怪物模板!$A:$N,MATCH(角色!AG$1,模板表头,0),0)</f>
        <v>misc.5skills_target_is_valid</v>
      </c>
      <c r="AH213" s="28">
        <f>VLOOKUP($L213,怪物模板!$A:$N,MATCH(角色!AH$1,模板表头,0),0)</f>
        <v>11980301</v>
      </c>
      <c r="AI213" s="28">
        <f>VLOOKUP($L213,怪物模板!$A:$N,MATCH(角色!AI$1,模板表头,0),0)</f>
        <v>11980302</v>
      </c>
      <c r="AJ213" s="28" t="str">
        <f>VLOOKUP($L213,怪物模板!$A:$N,MATCH(角色!AJ$1,模板表头,0),0)</f>
        <v/>
      </c>
      <c r="AK213" s="28" t="str">
        <f>VLOOKUP($L213,怪物模板!$A:$N,MATCH(角色!AK$1,模板表头,0),0)</f>
        <v/>
      </c>
      <c r="AL213" s="28" t="str">
        <f>IF(VLOOKUP($L213,[1]怪物模板!$A:$N,MATCH([1]角色!AL$1,模板表头,0),0)=0,"",VLOOKUP($L213,[1]怪物模板!$A:$N,MATCH([1]角色!AL$1,模板表头,0),0))</f>
        <v/>
      </c>
      <c r="AM213" s="28" t="str">
        <f>VLOOKUP($L213,怪物模板!$A:$N,MATCH(角色!AM$1,模板表头,0),0)</f>
        <v>shield_infantry_npc</v>
      </c>
      <c r="AN213" s="21">
        <v>1</v>
      </c>
      <c r="AO213" s="21">
        <v>1</v>
      </c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2"/>
      <c r="BC213" s="22"/>
      <c r="BD213" s="22"/>
      <c r="BE213" s="22"/>
      <c r="BF213" s="22"/>
      <c r="BG213" s="22"/>
      <c r="BH213" s="22"/>
      <c r="BI213" s="22">
        <f t="shared" si="50"/>
        <v>10000</v>
      </c>
      <c r="BJ213" s="22">
        <f t="shared" si="51"/>
        <v>4000</v>
      </c>
      <c r="BK213" s="22">
        <f t="shared" si="51"/>
        <v>4000</v>
      </c>
      <c r="BL213" s="21"/>
      <c r="BM213" s="21"/>
      <c r="BN213" s="21"/>
      <c r="BO213" s="21"/>
      <c r="BP213" s="21"/>
      <c r="BQ213" s="21"/>
      <c r="BR213" s="21"/>
      <c r="BS213" s="21"/>
      <c r="BT213" s="21"/>
      <c r="BU213" s="23" t="s">
        <v>200</v>
      </c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 t="s">
        <v>200</v>
      </c>
      <c r="CH213" s="21" t="s">
        <v>200</v>
      </c>
      <c r="CI213" s="21" t="s">
        <v>200</v>
      </c>
      <c r="CJ213" s="21" t="s">
        <v>200</v>
      </c>
      <c r="CK213" s="21" t="s">
        <v>200</v>
      </c>
      <c r="CL213" s="21" t="s">
        <v>200</v>
      </c>
      <c r="CM213" s="21" t="s">
        <v>200</v>
      </c>
      <c r="CN213" s="21" t="s">
        <v>200</v>
      </c>
      <c r="CO213" s="21" t="s">
        <v>200</v>
      </c>
    </row>
    <row r="214" spans="1:93" s="5" customFormat="1" ht="16.5" customHeight="1" x14ac:dyDescent="0.3">
      <c r="A214" s="21">
        <v>31040212</v>
      </c>
      <c r="B214" s="21" t="s">
        <v>248</v>
      </c>
      <c r="C214" s="21"/>
      <c r="D214" s="21">
        <f t="shared" si="54"/>
        <v>43</v>
      </c>
      <c r="E214" s="21" t="s">
        <v>104</v>
      </c>
      <c r="F214" s="21">
        <v>3</v>
      </c>
      <c r="G214" s="21" t="s">
        <v>110</v>
      </c>
      <c r="H214" s="21">
        <f>VLOOKUP($L214,怪物模板!$A:$N,MATCH(角色!H$1,模板表头,0),0)</f>
        <v>1</v>
      </c>
      <c r="I214" s="28" t="str">
        <f>VLOOKUP($L214,怪物模板!$A:$N,MATCH(角色!I$1,模板表头,0),0)</f>
        <v>phy</v>
      </c>
      <c r="J214" s="22"/>
      <c r="K214" s="21"/>
      <c r="L214" s="21" t="s">
        <v>248</v>
      </c>
      <c r="M214" s="28" t="str">
        <f>VLOOKUP($L214,怪物模板!$A:$N,MATCH(角色!M$1,模板表头,0),0)</f>
        <v>顶盾步兵</v>
      </c>
      <c r="N214" s="28" t="str">
        <f>VLOOKUP($L214,怪物模板!$A:$N,MATCH(角色!N$1,模板表头,0),0)</f>
        <v>统一模板</v>
      </c>
      <c r="O214" s="21" t="str">
        <f>VLOOKUP($L214,怪物模板!$A:$N,MATCH(角色!O$1,模板表头,0),0)</f>
        <v>male</v>
      </c>
      <c r="P214" s="22">
        <v>2</v>
      </c>
      <c r="Q214" s="21">
        <v>2</v>
      </c>
      <c r="R214" s="21">
        <v>2</v>
      </c>
      <c r="S214" s="28" t="str">
        <f>VLOOKUP($L214,怪物模板!$A:$N,MATCH(角色!S$1,模板表头,0),0)</f>
        <v>alliance</v>
      </c>
      <c r="T214" s="21" t="s">
        <v>85</v>
      </c>
      <c r="U214" s="21"/>
      <c r="V214" s="21"/>
      <c r="W214" s="21"/>
      <c r="X214" s="21"/>
      <c r="Y214" s="21"/>
      <c r="Z214" s="21"/>
      <c r="AA214" s="21"/>
      <c r="AB214" s="21">
        <v>4</v>
      </c>
      <c r="AC214" s="21">
        <v>6</v>
      </c>
      <c r="AD214" s="21"/>
      <c r="AE214" s="21">
        <f t="shared" si="48"/>
        <v>10</v>
      </c>
      <c r="AF214" s="21">
        <f t="shared" si="49"/>
        <v>25</v>
      </c>
      <c r="AG214" s="28" t="str">
        <f>VLOOKUP($L214,怪物模板!$A:$N,MATCH(角色!AG$1,模板表头,0),0)</f>
        <v>misc.5skills_target_is_valid</v>
      </c>
      <c r="AH214" s="28">
        <f>VLOOKUP($L214,怪物模板!$A:$N,MATCH(角色!AH$1,模板表头,0),0)</f>
        <v>11980301</v>
      </c>
      <c r="AI214" s="28">
        <f>VLOOKUP($L214,怪物模板!$A:$N,MATCH(角色!AI$1,模板表头,0),0)</f>
        <v>11980302</v>
      </c>
      <c r="AJ214" s="28" t="str">
        <f>VLOOKUP($L214,怪物模板!$A:$N,MATCH(角色!AJ$1,模板表头,0),0)</f>
        <v/>
      </c>
      <c r="AK214" s="28" t="str">
        <f>VLOOKUP($L214,怪物模板!$A:$N,MATCH(角色!AK$1,模板表头,0),0)</f>
        <v/>
      </c>
      <c r="AL214" s="28" t="str">
        <f>IF(VLOOKUP($L214,[1]怪物模板!$A:$N,MATCH([1]角色!AL$1,模板表头,0),0)=0,"",VLOOKUP($L214,[1]怪物模板!$A:$N,MATCH([1]角色!AL$1,模板表头,0),0))</f>
        <v/>
      </c>
      <c r="AM214" s="28" t="str">
        <f>VLOOKUP($L214,怪物模板!$A:$N,MATCH(角色!AM$1,模板表头,0),0)</f>
        <v>shield_infantry_npc</v>
      </c>
      <c r="AN214" s="21">
        <v>1</v>
      </c>
      <c r="AO214" s="21">
        <v>1</v>
      </c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2"/>
      <c r="BC214" s="22"/>
      <c r="BD214" s="22"/>
      <c r="BE214" s="22"/>
      <c r="BF214" s="22"/>
      <c r="BG214" s="22"/>
      <c r="BH214" s="22"/>
      <c r="BI214" s="22">
        <f t="shared" si="50"/>
        <v>10000</v>
      </c>
      <c r="BJ214" s="22">
        <f t="shared" si="51"/>
        <v>4000</v>
      </c>
      <c r="BK214" s="22">
        <f t="shared" si="51"/>
        <v>4000</v>
      </c>
      <c r="BL214" s="21"/>
      <c r="BM214" s="21"/>
      <c r="BN214" s="21"/>
      <c r="BO214" s="21"/>
      <c r="BP214" s="21"/>
      <c r="BQ214" s="21"/>
      <c r="BR214" s="21"/>
      <c r="BS214" s="21"/>
      <c r="BT214" s="21"/>
      <c r="BU214" s="23" t="s">
        <v>200</v>
      </c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 t="s">
        <v>200</v>
      </c>
      <c r="CH214" s="21" t="s">
        <v>200</v>
      </c>
      <c r="CI214" s="21" t="s">
        <v>200</v>
      </c>
      <c r="CJ214" s="21" t="s">
        <v>200</v>
      </c>
      <c r="CK214" s="21" t="s">
        <v>200</v>
      </c>
      <c r="CL214" s="21" t="s">
        <v>200</v>
      </c>
      <c r="CM214" s="21" t="s">
        <v>200</v>
      </c>
      <c r="CN214" s="21" t="s">
        <v>200</v>
      </c>
      <c r="CO214" s="21" t="s">
        <v>200</v>
      </c>
    </row>
    <row r="215" spans="1:93" s="5" customFormat="1" ht="16.5" customHeight="1" x14ac:dyDescent="0.3">
      <c r="A215" s="21">
        <v>31040213</v>
      </c>
      <c r="B215" s="21" t="s">
        <v>248</v>
      </c>
      <c r="C215" s="21"/>
      <c r="D215" s="21">
        <f t="shared" si="54"/>
        <v>43</v>
      </c>
      <c r="E215" s="21" t="s">
        <v>104</v>
      </c>
      <c r="F215" s="21">
        <v>3</v>
      </c>
      <c r="G215" s="21" t="s">
        <v>110</v>
      </c>
      <c r="H215" s="21">
        <f>VLOOKUP($L215,怪物模板!$A:$N,MATCH(角色!H$1,模板表头,0),0)</f>
        <v>1</v>
      </c>
      <c r="I215" s="28" t="str">
        <f>VLOOKUP($L215,怪物模板!$A:$N,MATCH(角色!I$1,模板表头,0),0)</f>
        <v>phy</v>
      </c>
      <c r="J215" s="22"/>
      <c r="K215" s="21"/>
      <c r="L215" s="21" t="s">
        <v>248</v>
      </c>
      <c r="M215" s="28" t="str">
        <f>VLOOKUP($L215,怪物模板!$A:$N,MATCH(角色!M$1,模板表头,0),0)</f>
        <v>顶盾步兵</v>
      </c>
      <c r="N215" s="28" t="str">
        <f>VLOOKUP($L215,怪物模板!$A:$N,MATCH(角色!N$1,模板表头,0),0)</f>
        <v>统一模板</v>
      </c>
      <c r="O215" s="21" t="str">
        <f>VLOOKUP($L215,怪物模板!$A:$N,MATCH(角色!O$1,模板表头,0),0)</f>
        <v>male</v>
      </c>
      <c r="P215" s="22">
        <v>2</v>
      </c>
      <c r="Q215" s="21">
        <v>2</v>
      </c>
      <c r="R215" s="21">
        <v>2</v>
      </c>
      <c r="S215" s="28" t="str">
        <f>VLOOKUP($L215,怪物模板!$A:$N,MATCH(角色!S$1,模板表头,0),0)</f>
        <v>alliance</v>
      </c>
      <c r="T215" s="21" t="s">
        <v>85</v>
      </c>
      <c r="U215" s="21"/>
      <c r="V215" s="21"/>
      <c r="W215" s="21"/>
      <c r="X215" s="21"/>
      <c r="Y215" s="21"/>
      <c r="Z215" s="21"/>
      <c r="AA215" s="21"/>
      <c r="AB215" s="21">
        <v>4</v>
      </c>
      <c r="AC215" s="21">
        <v>6</v>
      </c>
      <c r="AD215" s="21"/>
      <c r="AE215" s="21">
        <f t="shared" si="48"/>
        <v>10</v>
      </c>
      <c r="AF215" s="21">
        <f t="shared" si="49"/>
        <v>25</v>
      </c>
      <c r="AG215" s="28" t="str">
        <f>VLOOKUP($L215,怪物模板!$A:$N,MATCH(角色!AG$1,模板表头,0),0)</f>
        <v>misc.5skills_target_is_valid</v>
      </c>
      <c r="AH215" s="28">
        <f>VLOOKUP($L215,怪物模板!$A:$N,MATCH(角色!AH$1,模板表头,0),0)</f>
        <v>11980301</v>
      </c>
      <c r="AI215" s="28">
        <f>VLOOKUP($L215,怪物模板!$A:$N,MATCH(角色!AI$1,模板表头,0),0)</f>
        <v>11980302</v>
      </c>
      <c r="AJ215" s="28" t="str">
        <f>VLOOKUP($L215,怪物模板!$A:$N,MATCH(角色!AJ$1,模板表头,0),0)</f>
        <v/>
      </c>
      <c r="AK215" s="28" t="str">
        <f>VLOOKUP($L215,怪物模板!$A:$N,MATCH(角色!AK$1,模板表头,0),0)</f>
        <v/>
      </c>
      <c r="AL215" s="28" t="str">
        <f>IF(VLOOKUP($L215,[1]怪物模板!$A:$N,MATCH([1]角色!AL$1,模板表头,0),0)=0,"",VLOOKUP($L215,[1]怪物模板!$A:$N,MATCH([1]角色!AL$1,模板表头,0),0))</f>
        <v/>
      </c>
      <c r="AM215" s="28" t="str">
        <f>VLOOKUP($L215,怪物模板!$A:$N,MATCH(角色!AM$1,模板表头,0),0)</f>
        <v>shield_infantry_npc</v>
      </c>
      <c r="AN215" s="21">
        <v>1</v>
      </c>
      <c r="AO215" s="21">
        <v>1</v>
      </c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2"/>
      <c r="BC215" s="22"/>
      <c r="BD215" s="22"/>
      <c r="BE215" s="22"/>
      <c r="BF215" s="22"/>
      <c r="BG215" s="22"/>
      <c r="BH215" s="22"/>
      <c r="BI215" s="22">
        <f t="shared" si="50"/>
        <v>10000</v>
      </c>
      <c r="BJ215" s="22">
        <f t="shared" si="51"/>
        <v>4000</v>
      </c>
      <c r="BK215" s="22">
        <f t="shared" si="51"/>
        <v>4000</v>
      </c>
      <c r="BL215" s="21"/>
      <c r="BM215" s="21"/>
      <c r="BN215" s="21"/>
      <c r="BO215" s="21"/>
      <c r="BP215" s="21"/>
      <c r="BQ215" s="21"/>
      <c r="BR215" s="21"/>
      <c r="BS215" s="21"/>
      <c r="BT215" s="21"/>
      <c r="BU215" s="23" t="s">
        <v>200</v>
      </c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 t="s">
        <v>200</v>
      </c>
      <c r="CH215" s="21" t="s">
        <v>200</v>
      </c>
      <c r="CI215" s="21" t="s">
        <v>200</v>
      </c>
      <c r="CJ215" s="21" t="s">
        <v>200</v>
      </c>
      <c r="CK215" s="21" t="s">
        <v>200</v>
      </c>
      <c r="CL215" s="21" t="s">
        <v>200</v>
      </c>
      <c r="CM215" s="21" t="s">
        <v>200</v>
      </c>
      <c r="CN215" s="21" t="s">
        <v>200</v>
      </c>
      <c r="CO215" s="21" t="s">
        <v>200</v>
      </c>
    </row>
    <row r="216" spans="1:93" s="5" customFormat="1" ht="16.5" customHeight="1" x14ac:dyDescent="0.3">
      <c r="A216" s="21">
        <v>31040214</v>
      </c>
      <c r="B216" s="21" t="s">
        <v>258</v>
      </c>
      <c r="C216" s="21"/>
      <c r="D216" s="21">
        <f t="shared" si="54"/>
        <v>43</v>
      </c>
      <c r="E216" s="21" t="s">
        <v>104</v>
      </c>
      <c r="F216" s="21">
        <v>3</v>
      </c>
      <c r="G216" s="21" t="s">
        <v>110</v>
      </c>
      <c r="H216" s="21">
        <f>VLOOKUP($L216,怪物模板!$A:$N,MATCH(角色!H$1,模板表头,0),0)</f>
        <v>4</v>
      </c>
      <c r="I216" s="28" t="str">
        <f>VLOOKUP($L216,怪物模板!$A:$N,MATCH(角色!I$1,模板表头,0),0)</f>
        <v>phy</v>
      </c>
      <c r="J216" s="22"/>
      <c r="K216" s="21"/>
      <c r="L216" s="21" t="s">
        <v>258</v>
      </c>
      <c r="M216" s="28" t="str">
        <f>VLOOKUP($L216,怪物模板!$A:$N,MATCH(角色!M$1,模板表头,0),0)</f>
        <v>骷髅法师</v>
      </c>
      <c r="N216" s="28" t="str">
        <f>VLOOKUP($L216,怪物模板!$A:$N,MATCH(角色!N$1,模板表头,0),0)</f>
        <v>统一模板</v>
      </c>
      <c r="O216" s="21" t="str">
        <f>VLOOKUP($L216,怪物模板!$A:$N,MATCH(角色!O$1,模板表头,0),0)</f>
        <v>male</v>
      </c>
      <c r="P216" s="22">
        <v>3</v>
      </c>
      <c r="Q216" s="21">
        <v>2</v>
      </c>
      <c r="R216" s="21">
        <v>2</v>
      </c>
      <c r="S216" s="28" t="str">
        <f>VLOOKUP($L216,怪物模板!$A:$N,MATCH(角色!S$1,模板表头,0),0)</f>
        <v>horde</v>
      </c>
      <c r="T216" s="21" t="s">
        <v>259</v>
      </c>
      <c r="U216" s="21"/>
      <c r="V216" s="21"/>
      <c r="W216" s="21"/>
      <c r="X216" s="21"/>
      <c r="Y216" s="21"/>
      <c r="Z216" s="21"/>
      <c r="AA216" s="21"/>
      <c r="AB216" s="21">
        <v>4</v>
      </c>
      <c r="AC216" s="21">
        <v>6</v>
      </c>
      <c r="AD216" s="21"/>
      <c r="AE216" s="21">
        <f t="shared" si="48"/>
        <v>10</v>
      </c>
      <c r="AF216" s="21">
        <f t="shared" si="49"/>
        <v>25</v>
      </c>
      <c r="AG216" s="28" t="str">
        <f>VLOOKUP($L216,怪物模板!$A:$N,MATCH(角色!AG$1,模板表头,0),0)</f>
        <v>healer.blood_priest</v>
      </c>
      <c r="AH216" s="28">
        <f>VLOOKUP($L216,怪物模板!$A:$N,MATCH(角色!AH$1,模板表头,0),0)</f>
        <v>11999015</v>
      </c>
      <c r="AI216" s="28">
        <f>VLOOKUP($L216,怪物模板!$A:$N,MATCH(角色!AI$1,模板表头,0),0)</f>
        <v>11999016</v>
      </c>
      <c r="AJ216" s="28" t="str">
        <f>VLOOKUP($L216,怪物模板!$A:$N,MATCH(角色!AJ$1,模板表头,0),0)</f>
        <v/>
      </c>
      <c r="AK216" s="28" t="str">
        <f>VLOOKUP($L216,怪物模板!$A:$N,MATCH(角色!AK$1,模板表头,0),0)</f>
        <v/>
      </c>
      <c r="AL216" s="28" t="str">
        <f>IF(VLOOKUP($L216,[1]怪物模板!$A:$N,MATCH([1]角色!AL$1,模板表头,0),0)=0,"",VLOOKUP($L216,[1]怪物模板!$A:$N,MATCH([1]角色!AL$1,模板表头,0),0))</f>
        <v/>
      </c>
      <c r="AM216" s="28" t="str">
        <f>VLOOKUP($L216,怪物模板!$A:$N,MATCH(角色!AM$1,模板表头,0),0)</f>
        <v>skeleton_mage</v>
      </c>
      <c r="AN216" s="21">
        <v>1</v>
      </c>
      <c r="AO216" s="21">
        <v>1</v>
      </c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2"/>
      <c r="BC216" s="22"/>
      <c r="BD216" s="22"/>
      <c r="BE216" s="22"/>
      <c r="BF216" s="22"/>
      <c r="BG216" s="22"/>
      <c r="BH216" s="22"/>
      <c r="BI216" s="22">
        <f t="shared" si="50"/>
        <v>10000</v>
      </c>
      <c r="BJ216" s="22">
        <f t="shared" si="51"/>
        <v>4000</v>
      </c>
      <c r="BK216" s="22">
        <f t="shared" si="51"/>
        <v>4000</v>
      </c>
      <c r="BL216" s="21"/>
      <c r="BM216" s="21"/>
      <c r="BN216" s="21"/>
      <c r="BO216" s="21"/>
      <c r="BP216" s="21"/>
      <c r="BQ216" s="21"/>
      <c r="BR216" s="21"/>
      <c r="BS216" s="21"/>
      <c r="BT216" s="21"/>
      <c r="BU216" s="23">
        <v>-0.9</v>
      </c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 t="s">
        <v>200</v>
      </c>
      <c r="CH216" s="21" t="s">
        <v>200</v>
      </c>
      <c r="CI216" s="21" t="s">
        <v>200</v>
      </c>
      <c r="CJ216" s="21" t="s">
        <v>200</v>
      </c>
      <c r="CK216" s="21" t="s">
        <v>200</v>
      </c>
      <c r="CL216" s="21" t="s">
        <v>200</v>
      </c>
      <c r="CM216" s="21" t="s">
        <v>200</v>
      </c>
      <c r="CN216" s="21" t="s">
        <v>200</v>
      </c>
      <c r="CO216" s="21" t="s">
        <v>200</v>
      </c>
    </row>
    <row r="217" spans="1:93" s="5" customFormat="1" ht="16.5" customHeight="1" x14ac:dyDescent="0.3">
      <c r="A217" s="21">
        <v>31040215</v>
      </c>
      <c r="B217" s="21" t="s">
        <v>245</v>
      </c>
      <c r="C217" s="21"/>
      <c r="D217" s="21">
        <f t="shared" si="54"/>
        <v>43</v>
      </c>
      <c r="E217" s="21" t="s">
        <v>104</v>
      </c>
      <c r="F217" s="21">
        <v>3</v>
      </c>
      <c r="G217" s="21" t="s">
        <v>111</v>
      </c>
      <c r="H217" s="21">
        <f>VLOOKUP($L217,怪物模板!$A:$N,MATCH(角色!H$1,模板表头,0),0)</f>
        <v>4</v>
      </c>
      <c r="I217" s="28" t="str">
        <f>VLOOKUP($L217,怪物模板!$A:$N,MATCH(角色!I$1,模板表头,0),0)</f>
        <v>mag</v>
      </c>
      <c r="J217" s="22"/>
      <c r="K217" s="21"/>
      <c r="L217" s="21" t="s">
        <v>276</v>
      </c>
      <c r="M217" s="28" t="str">
        <f>VLOOKUP($L217,怪物模板!$A:$N,MATCH(角色!M$1,模板表头,0),0)</f>
        <v>丛林祭司</v>
      </c>
      <c r="N217" s="28" t="str">
        <f>VLOOKUP($L217,怪物模板!$A:$N,MATCH(角色!N$1,模板表头,0),0)</f>
        <v>BOSS特别4技能版</v>
      </c>
      <c r="O217" s="21" t="str">
        <f>VLOOKUP($L217,怪物模板!$A:$N,MATCH(角色!O$1,模板表头,0),0)</f>
        <v>male</v>
      </c>
      <c r="P217" s="22">
        <v>4</v>
      </c>
      <c r="Q217" s="21">
        <v>3</v>
      </c>
      <c r="R217" s="21">
        <v>3</v>
      </c>
      <c r="S217" s="28" t="str">
        <f>VLOOKUP($L217,怪物模板!$A:$N,MATCH(角色!S$1,模板表头,0),0)</f>
        <v>order</v>
      </c>
      <c r="T217" s="21" t="s">
        <v>259</v>
      </c>
      <c r="U217" s="21"/>
      <c r="V217" s="21"/>
      <c r="W217" s="21"/>
      <c r="X217" s="21"/>
      <c r="Y217" s="21"/>
      <c r="Z217" s="21"/>
      <c r="AA217" s="21"/>
      <c r="AB217" s="21">
        <v>4</v>
      </c>
      <c r="AC217" s="21">
        <v>6</v>
      </c>
      <c r="AD217" s="21"/>
      <c r="AE217" s="21">
        <f t="shared" si="48"/>
        <v>40</v>
      </c>
      <c r="AF217" s="21">
        <f t="shared" si="49"/>
        <v>100</v>
      </c>
      <c r="AG217" s="28" t="str">
        <f>VLOOKUP($L217,怪物模板!$A:$N,MATCH(角色!AG$1,模板表头,0),0)</f>
        <v>healer.velen_boss</v>
      </c>
      <c r="AH217" s="28">
        <f>VLOOKUP($L217,怪物模板!$A:$N,MATCH(角色!AH$1,模板表头,0),0)</f>
        <v>11860301</v>
      </c>
      <c r="AI217" s="28">
        <f>VLOOKUP($L217,怪物模板!$A:$N,MATCH(角色!AI$1,模板表头,0),0)</f>
        <v>11860302</v>
      </c>
      <c r="AJ217" s="28">
        <f>VLOOKUP($L217,怪物模板!$A:$N,MATCH(角色!AJ$1,模板表头,0),0)</f>
        <v>11860303</v>
      </c>
      <c r="AK217" s="28">
        <f>VLOOKUP($L217,怪物模板!$A:$N,MATCH(角色!AK$1,模板表头,0),0)</f>
        <v>11999514</v>
      </c>
      <c r="AL217" s="28">
        <f>IF(VLOOKUP($L217,[1]怪物模板!$A:$N,MATCH([1]角色!AL$1,模板表头,0),0)=0,"",VLOOKUP($L217,[1]怪物模板!$A:$N,MATCH([1]角色!AL$1,模板表头,0),0))</f>
        <v>11860304</v>
      </c>
      <c r="AM217" s="28" t="str">
        <f>VLOOKUP($L217,怪物模板!$A:$N,MATCH(角色!AM$1,模板表头,0),0)</f>
        <v>volJin_boss</v>
      </c>
      <c r="AN217" s="21">
        <v>1.2</v>
      </c>
      <c r="AO217" s="21">
        <v>1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2"/>
      <c r="BC217" s="22"/>
      <c r="BD217" s="22"/>
      <c r="BE217" s="22"/>
      <c r="BF217" s="22"/>
      <c r="BG217" s="22"/>
      <c r="BH217" s="22"/>
      <c r="BI217" s="22">
        <f t="shared" si="50"/>
        <v>10000</v>
      </c>
      <c r="BJ217" s="22">
        <f t="shared" si="51"/>
        <v>4000</v>
      </c>
      <c r="BK217" s="22">
        <f t="shared" si="51"/>
        <v>4000</v>
      </c>
      <c r="BL217" s="21"/>
      <c r="BM217" s="21"/>
      <c r="BN217" s="21"/>
      <c r="BO217" s="21"/>
      <c r="BP217" s="21"/>
      <c r="BQ217" s="21"/>
      <c r="BR217" s="21"/>
      <c r="BS217" s="21"/>
      <c r="BT217" s="21"/>
      <c r="BU217" s="23" t="s">
        <v>200</v>
      </c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 t="s">
        <v>200</v>
      </c>
      <c r="CH217" s="21" t="s">
        <v>200</v>
      </c>
      <c r="CI217" s="21" t="s">
        <v>200</v>
      </c>
      <c r="CJ217" s="21" t="s">
        <v>200</v>
      </c>
      <c r="CK217" s="21" t="s">
        <v>200</v>
      </c>
      <c r="CL217" s="21" t="s">
        <v>200</v>
      </c>
      <c r="CM217" s="21" t="s">
        <v>200</v>
      </c>
      <c r="CN217" s="21" t="s">
        <v>200</v>
      </c>
      <c r="CO217" s="21" t="s">
        <v>200</v>
      </c>
    </row>
    <row r="218" spans="1:93" s="3" customFormat="1" ht="16.5" customHeight="1" x14ac:dyDescent="0.3">
      <c r="A218" s="21">
        <v>31040216</v>
      </c>
      <c r="B218" s="21" t="s">
        <v>84</v>
      </c>
      <c r="C218" s="21"/>
      <c r="D218" s="21">
        <f t="shared" si="54"/>
        <v>44</v>
      </c>
      <c r="E218" s="21" t="s">
        <v>104</v>
      </c>
      <c r="F218" s="21">
        <v>4</v>
      </c>
      <c r="G218" s="21" t="s">
        <v>110</v>
      </c>
      <c r="H218" s="21">
        <f>VLOOKUP($L218,怪物模板!$A:$N,MATCH(角色!H$1,模板表头,0),0)</f>
        <v>2</v>
      </c>
      <c r="I218" s="28" t="str">
        <f>VLOOKUP($L218,怪物模板!$A:$N,MATCH(角色!I$1,模板表头,0),0)</f>
        <v>phy</v>
      </c>
      <c r="J218" s="22"/>
      <c r="K218" s="21"/>
      <c r="L218" s="21" t="s">
        <v>277</v>
      </c>
      <c r="M218" s="28" t="str">
        <f>VLOOKUP($L218,怪物模板!$A:$N,MATCH(角色!M$1,模板表头,0),0)</f>
        <v>无对应英雄</v>
      </c>
      <c r="N218" s="28" t="str">
        <f>VLOOKUP($L218,怪物模板!$A:$N,MATCH(角色!N$1,模板表头,0),0)</f>
        <v>统一模板</v>
      </c>
      <c r="O218" s="21" t="str">
        <f>VLOOKUP($L218,怪物模板!$A:$N,MATCH(角色!O$1,模板表头,0),0)</f>
        <v>male</v>
      </c>
      <c r="P218" s="22">
        <v>1</v>
      </c>
      <c r="Q218" s="21">
        <v>1</v>
      </c>
      <c r="R218" s="21">
        <v>1</v>
      </c>
      <c r="S218" s="28" t="str">
        <f>VLOOKUP($L218,怪物模板!$A:$N,MATCH(角色!S$1,模板表头,0),0)</f>
        <v>chaos</v>
      </c>
      <c r="T218" s="21" t="s">
        <v>85</v>
      </c>
      <c r="U218" s="21"/>
      <c r="V218" s="21"/>
      <c r="W218" s="21"/>
      <c r="X218" s="21"/>
      <c r="Y218" s="21"/>
      <c r="Z218" s="21"/>
      <c r="AA218" s="21"/>
      <c r="AB218" s="21">
        <v>4</v>
      </c>
      <c r="AC218" s="21">
        <v>6</v>
      </c>
      <c r="AD218" s="21"/>
      <c r="AE218" s="21">
        <f t="shared" si="48"/>
        <v>10</v>
      </c>
      <c r="AF218" s="21">
        <f t="shared" si="49"/>
        <v>25</v>
      </c>
      <c r="AG218" s="28" t="str">
        <f>VLOOKUP($L218,怪物模板!$A:$N,MATCH(角色!AG$1,模板表头,0),0)</f>
        <v>misc.5skills_self_hp_ratio</v>
      </c>
      <c r="AH218" s="28">
        <f>VLOOKUP($L218,怪物模板!$A:$N,MATCH(角色!AH$1,模板表头,0),0)</f>
        <v>11990101</v>
      </c>
      <c r="AI218" s="28">
        <f>VLOOKUP($L218,怪物模板!$A:$N,MATCH(角色!AI$1,模板表头,0),0)</f>
        <v>11990102</v>
      </c>
      <c r="AJ218" s="28" t="str">
        <f>VLOOKUP($L218,怪物模板!$A:$N,MATCH(角色!AJ$1,模板表头,0),0)</f>
        <v/>
      </c>
      <c r="AK218" s="28" t="str">
        <f>VLOOKUP($L218,怪物模板!$A:$N,MATCH(角色!AK$1,模板表头,0),0)</f>
        <v/>
      </c>
      <c r="AL218" s="28" t="str">
        <f>IF(VLOOKUP($L218,[1]怪物模板!$A:$N,MATCH([1]角色!AL$1,模板表头,0),0)=0,"",VLOOKUP($L218,[1]怪物模板!$A:$N,MATCH([1]角色!AL$1,模板表头,0),0))</f>
        <v/>
      </c>
      <c r="AM218" s="28" t="str">
        <f>VLOOKUP($L218,怪物模板!$A:$N,MATCH(角色!AM$1,模板表头,0),0)</f>
        <v>treant</v>
      </c>
      <c r="AN218" s="21">
        <v>1</v>
      </c>
      <c r="AO218" s="21">
        <v>1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2"/>
      <c r="BC218" s="22"/>
      <c r="BD218" s="22"/>
      <c r="BE218" s="22"/>
      <c r="BF218" s="22"/>
      <c r="BG218" s="22"/>
      <c r="BH218" s="22"/>
      <c r="BI218" s="22">
        <f t="shared" si="50"/>
        <v>10000</v>
      </c>
      <c r="BJ218" s="22">
        <f t="shared" si="51"/>
        <v>4000</v>
      </c>
      <c r="BK218" s="22">
        <f t="shared" si="51"/>
        <v>4000</v>
      </c>
      <c r="BL218" s="21"/>
      <c r="BM218" s="21"/>
      <c r="BN218" s="21"/>
      <c r="BO218" s="21"/>
      <c r="BP218" s="21"/>
      <c r="BQ218" s="21"/>
      <c r="BR218" s="21"/>
      <c r="BS218" s="21"/>
      <c r="BT218" s="21"/>
      <c r="BU218" s="23" t="s">
        <v>200</v>
      </c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 t="s">
        <v>200</v>
      </c>
      <c r="CH218" s="21" t="s">
        <v>200</v>
      </c>
      <c r="CI218" s="21" t="s">
        <v>200</v>
      </c>
      <c r="CJ218" s="21" t="s">
        <v>200</v>
      </c>
      <c r="CK218" s="21" t="s">
        <v>200</v>
      </c>
      <c r="CL218" s="21" t="s">
        <v>200</v>
      </c>
      <c r="CM218" s="21" t="s">
        <v>200</v>
      </c>
      <c r="CN218" s="21" t="s">
        <v>200</v>
      </c>
      <c r="CO218" s="21" t="s">
        <v>200</v>
      </c>
    </row>
    <row r="219" spans="1:93" ht="16.5" customHeight="1" x14ac:dyDescent="0.3">
      <c r="A219" s="21">
        <v>31040217</v>
      </c>
      <c r="B219" s="21" t="s">
        <v>248</v>
      </c>
      <c r="C219" s="21"/>
      <c r="D219" s="21">
        <f t="shared" si="54"/>
        <v>44</v>
      </c>
      <c r="E219" s="21" t="s">
        <v>104</v>
      </c>
      <c r="F219" s="21">
        <v>4</v>
      </c>
      <c r="G219" s="21" t="s">
        <v>110</v>
      </c>
      <c r="H219" s="21">
        <f>VLOOKUP($L219,怪物模板!$A:$N,MATCH(角色!H$1,模板表头,0),0)</f>
        <v>1</v>
      </c>
      <c r="I219" s="28" t="str">
        <f>VLOOKUP($L219,怪物模板!$A:$N,MATCH(角色!I$1,模板表头,0),0)</f>
        <v>phy</v>
      </c>
      <c r="J219" s="22"/>
      <c r="K219" s="21"/>
      <c r="L219" s="21" t="s">
        <v>248</v>
      </c>
      <c r="M219" s="28" t="str">
        <f>VLOOKUP($L219,怪物模板!$A:$N,MATCH(角色!M$1,模板表头,0),0)</f>
        <v>顶盾步兵</v>
      </c>
      <c r="N219" s="28" t="str">
        <f>VLOOKUP($L219,怪物模板!$A:$N,MATCH(角色!N$1,模板表头,0),0)</f>
        <v>统一模板</v>
      </c>
      <c r="O219" s="21" t="str">
        <f>VLOOKUP($L219,怪物模板!$A:$N,MATCH(角色!O$1,模板表头,0),0)</f>
        <v>male</v>
      </c>
      <c r="P219" s="22">
        <v>2</v>
      </c>
      <c r="Q219" s="21">
        <v>2</v>
      </c>
      <c r="R219" s="21">
        <v>2</v>
      </c>
      <c r="S219" s="28" t="str">
        <f>VLOOKUP($L219,怪物模板!$A:$N,MATCH(角色!S$1,模板表头,0),0)</f>
        <v>alliance</v>
      </c>
      <c r="T219" s="21" t="s">
        <v>85</v>
      </c>
      <c r="U219" s="21"/>
      <c r="V219" s="21"/>
      <c r="W219" s="21"/>
      <c r="X219" s="21"/>
      <c r="Y219" s="21"/>
      <c r="Z219" s="21"/>
      <c r="AA219" s="21"/>
      <c r="AB219" s="21">
        <v>4</v>
      </c>
      <c r="AC219" s="21">
        <v>6</v>
      </c>
      <c r="AD219" s="21"/>
      <c r="AE219" s="21">
        <f t="shared" si="48"/>
        <v>10</v>
      </c>
      <c r="AF219" s="21">
        <f t="shared" si="49"/>
        <v>25</v>
      </c>
      <c r="AG219" s="28" t="str">
        <f>VLOOKUP($L219,怪物模板!$A:$N,MATCH(角色!AG$1,模板表头,0),0)</f>
        <v>misc.5skills_target_is_valid</v>
      </c>
      <c r="AH219" s="28">
        <f>VLOOKUP($L219,怪物模板!$A:$N,MATCH(角色!AH$1,模板表头,0),0)</f>
        <v>11980301</v>
      </c>
      <c r="AI219" s="28">
        <f>VLOOKUP($L219,怪物模板!$A:$N,MATCH(角色!AI$1,模板表头,0),0)</f>
        <v>11980302</v>
      </c>
      <c r="AJ219" s="28" t="str">
        <f>VLOOKUP($L219,怪物模板!$A:$N,MATCH(角色!AJ$1,模板表头,0),0)</f>
        <v/>
      </c>
      <c r="AK219" s="28" t="str">
        <f>VLOOKUP($L219,怪物模板!$A:$N,MATCH(角色!AK$1,模板表头,0),0)</f>
        <v/>
      </c>
      <c r="AL219" s="28" t="str">
        <f>IF(VLOOKUP($L219,[1]怪物模板!$A:$N,MATCH([1]角色!AL$1,模板表头,0),0)=0,"",VLOOKUP($L219,[1]怪物模板!$A:$N,MATCH([1]角色!AL$1,模板表头,0),0))</f>
        <v/>
      </c>
      <c r="AM219" s="28" t="str">
        <f>VLOOKUP($L219,怪物模板!$A:$N,MATCH(角色!AM$1,模板表头,0),0)</f>
        <v>shield_infantry_npc</v>
      </c>
      <c r="AN219" s="21">
        <v>1</v>
      </c>
      <c r="AO219" s="21">
        <v>1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2"/>
      <c r="BC219" s="22"/>
      <c r="BD219" s="22"/>
      <c r="BE219" s="22"/>
      <c r="BF219" s="22"/>
      <c r="BG219" s="22"/>
      <c r="BH219" s="22"/>
      <c r="BI219" s="22">
        <f t="shared" si="50"/>
        <v>10000</v>
      </c>
      <c r="BJ219" s="22">
        <f t="shared" si="51"/>
        <v>4000</v>
      </c>
      <c r="BK219" s="22">
        <f t="shared" si="51"/>
        <v>4000</v>
      </c>
      <c r="BL219" s="21"/>
      <c r="BM219" s="21"/>
      <c r="BN219" s="21"/>
      <c r="BO219" s="21"/>
      <c r="BP219" s="21"/>
      <c r="BQ219" s="21"/>
      <c r="BR219" s="21"/>
      <c r="BS219" s="21"/>
      <c r="BT219" s="21"/>
      <c r="BU219" s="23" t="s">
        <v>200</v>
      </c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 t="s">
        <v>200</v>
      </c>
      <c r="CH219" s="21" t="s">
        <v>200</v>
      </c>
      <c r="CI219" s="21" t="s">
        <v>200</v>
      </c>
      <c r="CJ219" s="21" t="s">
        <v>200</v>
      </c>
      <c r="CK219" s="21" t="s">
        <v>200</v>
      </c>
      <c r="CL219" s="21" t="s">
        <v>200</v>
      </c>
      <c r="CM219" s="21" t="s">
        <v>200</v>
      </c>
      <c r="CN219" s="21" t="s">
        <v>200</v>
      </c>
      <c r="CO219" s="21" t="s">
        <v>200</v>
      </c>
    </row>
    <row r="220" spans="1:93" ht="16.5" customHeight="1" x14ac:dyDescent="0.3">
      <c r="A220" s="21">
        <v>31040218</v>
      </c>
      <c r="B220" s="21" t="s">
        <v>248</v>
      </c>
      <c r="C220" s="21"/>
      <c r="D220" s="21">
        <f t="shared" si="54"/>
        <v>44</v>
      </c>
      <c r="E220" s="21" t="s">
        <v>104</v>
      </c>
      <c r="F220" s="21">
        <v>4</v>
      </c>
      <c r="G220" s="21" t="s">
        <v>110</v>
      </c>
      <c r="H220" s="21">
        <f>VLOOKUP($L220,怪物模板!$A:$N,MATCH(角色!H$1,模板表头,0),0)</f>
        <v>1</v>
      </c>
      <c r="I220" s="28" t="str">
        <f>VLOOKUP($L220,怪物模板!$A:$N,MATCH(角色!I$1,模板表头,0),0)</f>
        <v>phy</v>
      </c>
      <c r="J220" s="22"/>
      <c r="K220" s="21"/>
      <c r="L220" s="21" t="s">
        <v>248</v>
      </c>
      <c r="M220" s="28" t="str">
        <f>VLOOKUP($L220,怪物模板!$A:$N,MATCH(角色!M$1,模板表头,0),0)</f>
        <v>顶盾步兵</v>
      </c>
      <c r="N220" s="28" t="str">
        <f>VLOOKUP($L220,怪物模板!$A:$N,MATCH(角色!N$1,模板表头,0),0)</f>
        <v>统一模板</v>
      </c>
      <c r="O220" s="21" t="str">
        <f>VLOOKUP($L220,怪物模板!$A:$N,MATCH(角色!O$1,模板表头,0),0)</f>
        <v>male</v>
      </c>
      <c r="P220" s="22">
        <v>2</v>
      </c>
      <c r="Q220" s="21">
        <v>3</v>
      </c>
      <c r="R220" s="21">
        <v>2</v>
      </c>
      <c r="S220" s="28" t="str">
        <f>VLOOKUP($L220,怪物模板!$A:$N,MATCH(角色!S$1,模板表头,0),0)</f>
        <v>alliance</v>
      </c>
      <c r="T220" s="21" t="s">
        <v>85</v>
      </c>
      <c r="U220" s="21"/>
      <c r="V220" s="21"/>
      <c r="W220" s="21"/>
      <c r="X220" s="21"/>
      <c r="Y220" s="21"/>
      <c r="Z220" s="21"/>
      <c r="AA220" s="21"/>
      <c r="AB220" s="21">
        <v>4</v>
      </c>
      <c r="AC220" s="21">
        <v>6</v>
      </c>
      <c r="AD220" s="21"/>
      <c r="AE220" s="21">
        <f t="shared" si="48"/>
        <v>10</v>
      </c>
      <c r="AF220" s="21">
        <f t="shared" si="49"/>
        <v>25</v>
      </c>
      <c r="AG220" s="28" t="str">
        <f>VLOOKUP($L220,怪物模板!$A:$N,MATCH(角色!AG$1,模板表头,0),0)</f>
        <v>misc.5skills_target_is_valid</v>
      </c>
      <c r="AH220" s="28">
        <f>VLOOKUP($L220,怪物模板!$A:$N,MATCH(角色!AH$1,模板表头,0),0)</f>
        <v>11980301</v>
      </c>
      <c r="AI220" s="28">
        <f>VLOOKUP($L220,怪物模板!$A:$N,MATCH(角色!AI$1,模板表头,0),0)</f>
        <v>11980302</v>
      </c>
      <c r="AJ220" s="28" t="str">
        <f>VLOOKUP($L220,怪物模板!$A:$N,MATCH(角色!AJ$1,模板表头,0),0)</f>
        <v/>
      </c>
      <c r="AK220" s="28" t="str">
        <f>VLOOKUP($L220,怪物模板!$A:$N,MATCH(角色!AK$1,模板表头,0),0)</f>
        <v/>
      </c>
      <c r="AL220" s="28" t="str">
        <f>IF(VLOOKUP($L220,[1]怪物模板!$A:$N,MATCH([1]角色!AL$1,模板表头,0),0)=0,"",VLOOKUP($L220,[1]怪物模板!$A:$N,MATCH([1]角色!AL$1,模板表头,0),0))</f>
        <v/>
      </c>
      <c r="AM220" s="28" t="str">
        <f>VLOOKUP($L220,怪物模板!$A:$N,MATCH(角色!AM$1,模板表头,0),0)</f>
        <v>shield_infantry_npc</v>
      </c>
      <c r="AN220" s="21">
        <v>1</v>
      </c>
      <c r="AO220" s="21">
        <v>1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2"/>
      <c r="BC220" s="22"/>
      <c r="BD220" s="22"/>
      <c r="BE220" s="22"/>
      <c r="BF220" s="22"/>
      <c r="BG220" s="22"/>
      <c r="BH220" s="22"/>
      <c r="BI220" s="22">
        <f t="shared" si="50"/>
        <v>10000</v>
      </c>
      <c r="BJ220" s="22">
        <f t="shared" si="51"/>
        <v>4000</v>
      </c>
      <c r="BK220" s="22">
        <f t="shared" si="51"/>
        <v>4000</v>
      </c>
      <c r="BL220" s="21"/>
      <c r="BM220" s="21"/>
      <c r="BN220" s="21"/>
      <c r="BO220" s="21"/>
      <c r="BP220" s="21"/>
      <c r="BQ220" s="21"/>
      <c r="BR220" s="21"/>
      <c r="BS220" s="21"/>
      <c r="BT220" s="21"/>
      <c r="BU220" s="23" t="s">
        <v>200</v>
      </c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 t="s">
        <v>200</v>
      </c>
      <c r="CH220" s="21" t="s">
        <v>200</v>
      </c>
      <c r="CI220" s="21" t="s">
        <v>200</v>
      </c>
      <c r="CJ220" s="21" t="s">
        <v>200</v>
      </c>
      <c r="CK220" s="21" t="s">
        <v>200</v>
      </c>
      <c r="CL220" s="21" t="s">
        <v>200</v>
      </c>
      <c r="CM220" s="21" t="s">
        <v>200</v>
      </c>
      <c r="CN220" s="21" t="s">
        <v>200</v>
      </c>
      <c r="CO220" s="21" t="s">
        <v>200</v>
      </c>
    </row>
    <row r="221" spans="1:93" ht="16.5" customHeight="1" x14ac:dyDescent="0.3">
      <c r="A221" s="21">
        <v>31040219</v>
      </c>
      <c r="B221" s="21" t="s">
        <v>202</v>
      </c>
      <c r="C221" s="21"/>
      <c r="D221" s="21">
        <f t="shared" si="54"/>
        <v>44</v>
      </c>
      <c r="E221" s="21" t="s">
        <v>104</v>
      </c>
      <c r="F221" s="21">
        <v>4</v>
      </c>
      <c r="G221" s="21" t="s">
        <v>111</v>
      </c>
      <c r="H221" s="21">
        <f>VLOOKUP($L221,怪物模板!$A:$N,MATCH(角色!H$1,模板表头,0),0)</f>
        <v>3</v>
      </c>
      <c r="I221" s="28" t="str">
        <f>VLOOKUP($L221,怪物模板!$A:$N,MATCH(角色!I$1,模板表头,0),0)</f>
        <v>mag</v>
      </c>
      <c r="J221" s="22"/>
      <c r="K221" s="21"/>
      <c r="L221" s="21" t="s">
        <v>275</v>
      </c>
      <c r="M221" s="28" t="str">
        <f>VLOOKUP($L221,怪物模板!$A:$N,MATCH(角色!M$1,模板表头,0),0)</f>
        <v>火焰术士</v>
      </c>
      <c r="N221" s="28" t="str">
        <f>VLOOKUP($L221,怪物模板!$A:$N,MATCH(角色!N$1,模板表头,0),0)</f>
        <v>大招加引导版，加酒利用</v>
      </c>
      <c r="O221" s="21" t="str">
        <f>VLOOKUP($L221,怪物模板!$A:$N,MATCH(角色!O$1,模板表头,0),0)</f>
        <v>female</v>
      </c>
      <c r="P221" s="22">
        <v>3</v>
      </c>
      <c r="Q221" s="21">
        <v>3</v>
      </c>
      <c r="R221" s="21">
        <v>2</v>
      </c>
      <c r="S221" s="28" t="str">
        <f>VLOOKUP($L221,怪物模板!$A:$N,MATCH(角色!S$1,模板表头,0),0)</f>
        <v>alliance</v>
      </c>
      <c r="T221" s="21" t="s">
        <v>85</v>
      </c>
      <c r="U221" s="21"/>
      <c r="V221" s="21"/>
      <c r="W221" s="21"/>
      <c r="X221" s="21"/>
      <c r="Y221" s="21"/>
      <c r="Z221" s="21"/>
      <c r="AA221" s="21"/>
      <c r="AB221" s="21">
        <v>4</v>
      </c>
      <c r="AC221" s="21">
        <v>6</v>
      </c>
      <c r="AD221" s="21"/>
      <c r="AE221" s="21">
        <f t="shared" si="48"/>
        <v>40</v>
      </c>
      <c r="AF221" s="21">
        <f t="shared" si="49"/>
        <v>100</v>
      </c>
      <c r="AG221" s="28" t="str">
        <f>VLOOKUP($L221,怪物模板!$A:$N,MATCH(角色!AG$1,模板表头,0),0)</f>
        <v>misc.5skills</v>
      </c>
      <c r="AH221" s="28">
        <f>VLOOKUP($L221,怪物模板!$A:$N,MATCH(角色!AH$1,模板表头,0),0)</f>
        <v>11980401</v>
      </c>
      <c r="AI221" s="28">
        <f>VLOOKUP($L221,怪物模板!$A:$N,MATCH(角色!AI$1,模板表头,0),0)</f>
        <v>11980402</v>
      </c>
      <c r="AJ221" s="28">
        <f>VLOOKUP($L221,怪物模板!$A:$N,MATCH(角色!AJ$1,模板表头,0),0)</f>
        <v>11999535</v>
      </c>
      <c r="AK221" s="28" t="str">
        <f>VLOOKUP($L221,怪物模板!$A:$N,MATCH(角色!AK$1,模板表头,0),0)</f>
        <v/>
      </c>
      <c r="AL221" s="28" t="str">
        <f>IF(VLOOKUP($L221,[1]怪物模板!$A:$N,MATCH([1]角色!AL$1,模板表头,0),0)=0,"",VLOOKUP($L221,[1]怪物模板!$A:$N,MATCH([1]角色!AL$1,模板表头,0),0))</f>
        <v/>
      </c>
      <c r="AM221" s="28" t="str">
        <f>VLOOKUP($L221,怪物模板!$A:$N,MATCH(角色!AM$1,模板表头,0),0)</f>
        <v>flame_npc</v>
      </c>
      <c r="AN221" s="21">
        <v>1</v>
      </c>
      <c r="AO221" s="21">
        <v>1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2"/>
      <c r="BC221" s="22"/>
      <c r="BD221" s="22"/>
      <c r="BE221" s="22"/>
      <c r="BF221" s="22"/>
      <c r="BG221" s="22"/>
      <c r="BH221" s="22"/>
      <c r="BI221" s="22">
        <f t="shared" si="50"/>
        <v>10000</v>
      </c>
      <c r="BJ221" s="22">
        <f t="shared" si="51"/>
        <v>4000</v>
      </c>
      <c r="BK221" s="22">
        <f t="shared" si="51"/>
        <v>4000</v>
      </c>
      <c r="BL221" s="21"/>
      <c r="BM221" s="21"/>
      <c r="BN221" s="21"/>
      <c r="BO221" s="21"/>
      <c r="BP221" s="21"/>
      <c r="BQ221" s="21"/>
      <c r="BR221" s="21"/>
      <c r="BS221" s="21"/>
      <c r="BT221" s="21"/>
      <c r="BU221" s="23" t="s">
        <v>200</v>
      </c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 t="s">
        <v>200</v>
      </c>
      <c r="CH221" s="21" t="s">
        <v>200</v>
      </c>
      <c r="CI221" s="21" t="s">
        <v>200</v>
      </c>
      <c r="CJ221" s="21" t="s">
        <v>200</v>
      </c>
      <c r="CK221" s="21" t="s">
        <v>200</v>
      </c>
      <c r="CL221" s="21" t="s">
        <v>200</v>
      </c>
      <c r="CM221" s="21" t="s">
        <v>200</v>
      </c>
      <c r="CN221" s="21" t="s">
        <v>200</v>
      </c>
      <c r="CO221" s="21" t="s">
        <v>200</v>
      </c>
    </row>
    <row r="222" spans="1:93" ht="16.5" customHeight="1" x14ac:dyDescent="0.3">
      <c r="A222" s="21">
        <v>31040220</v>
      </c>
      <c r="B222" s="21" t="s">
        <v>202</v>
      </c>
      <c r="C222" s="21"/>
      <c r="D222" s="21">
        <f t="shared" si="54"/>
        <v>44</v>
      </c>
      <c r="E222" s="21" t="s">
        <v>104</v>
      </c>
      <c r="F222" s="21">
        <v>4</v>
      </c>
      <c r="G222" s="21" t="s">
        <v>110</v>
      </c>
      <c r="H222" s="21">
        <f>VLOOKUP($L222,怪物模板!$A:$N,MATCH(角色!H$1,模板表头,0),0)</f>
        <v>3</v>
      </c>
      <c r="I222" s="28" t="str">
        <f>VLOOKUP($L222,怪物模板!$A:$N,MATCH(角色!I$1,模板表头,0),0)</f>
        <v>mag</v>
      </c>
      <c r="J222" s="22"/>
      <c r="K222" s="21"/>
      <c r="L222" s="21" t="s">
        <v>275</v>
      </c>
      <c r="M222" s="28" t="str">
        <f>VLOOKUP($L222,怪物模板!$A:$N,MATCH(角色!M$1,模板表头,0),0)</f>
        <v>火焰术士</v>
      </c>
      <c r="N222" s="28" t="str">
        <f>VLOOKUP($L222,怪物模板!$A:$N,MATCH(角色!N$1,模板表头,0),0)</f>
        <v>大招加引导版，加酒利用</v>
      </c>
      <c r="O222" s="21" t="str">
        <f>VLOOKUP($L222,怪物模板!$A:$N,MATCH(角色!O$1,模板表头,0),0)</f>
        <v>female</v>
      </c>
      <c r="P222" s="22">
        <v>3</v>
      </c>
      <c r="Q222" s="21">
        <v>3</v>
      </c>
      <c r="R222" s="21">
        <v>2</v>
      </c>
      <c r="S222" s="28" t="str">
        <f>VLOOKUP($L222,怪物模板!$A:$N,MATCH(角色!S$1,模板表头,0),0)</f>
        <v>alliance</v>
      </c>
      <c r="T222" s="21" t="s">
        <v>85</v>
      </c>
      <c r="U222" s="21"/>
      <c r="V222" s="21"/>
      <c r="W222" s="21"/>
      <c r="X222" s="21"/>
      <c r="Y222" s="21"/>
      <c r="Z222" s="21"/>
      <c r="AA222" s="21"/>
      <c r="AB222" s="21">
        <v>4</v>
      </c>
      <c r="AC222" s="21">
        <v>6</v>
      </c>
      <c r="AD222" s="21"/>
      <c r="AE222" s="21">
        <f t="shared" si="48"/>
        <v>10</v>
      </c>
      <c r="AF222" s="21">
        <f t="shared" si="49"/>
        <v>25</v>
      </c>
      <c r="AG222" s="28" t="str">
        <f>VLOOKUP($L222,怪物模板!$A:$N,MATCH(角色!AG$1,模板表头,0),0)</f>
        <v>misc.5skills</v>
      </c>
      <c r="AH222" s="28">
        <f>VLOOKUP($L222,怪物模板!$A:$N,MATCH(角色!AH$1,模板表头,0),0)</f>
        <v>11980401</v>
      </c>
      <c r="AI222" s="28">
        <f>VLOOKUP($L222,怪物模板!$A:$N,MATCH(角色!AI$1,模板表头,0),0)</f>
        <v>11980402</v>
      </c>
      <c r="AJ222" s="28">
        <f>VLOOKUP($L222,怪物模板!$A:$N,MATCH(角色!AJ$1,模板表头,0),0)</f>
        <v>11999535</v>
      </c>
      <c r="AK222" s="28" t="str">
        <f>VLOOKUP($L222,怪物模板!$A:$N,MATCH(角色!AK$1,模板表头,0),0)</f>
        <v/>
      </c>
      <c r="AL222" s="28" t="str">
        <f>IF(VLOOKUP($L222,[1]怪物模板!$A:$N,MATCH([1]角色!AL$1,模板表头,0),0)=0,"",VLOOKUP($L222,[1]怪物模板!$A:$N,MATCH([1]角色!AL$1,模板表头,0),0))</f>
        <v/>
      </c>
      <c r="AM222" s="28" t="str">
        <f>VLOOKUP($L222,怪物模板!$A:$N,MATCH(角色!AM$1,模板表头,0),0)</f>
        <v>flame_npc</v>
      </c>
      <c r="AN222" s="21">
        <v>1</v>
      </c>
      <c r="AO222" s="21">
        <v>1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2"/>
      <c r="BC222" s="22"/>
      <c r="BD222" s="22"/>
      <c r="BE222" s="22"/>
      <c r="BF222" s="22"/>
      <c r="BG222" s="22"/>
      <c r="BH222" s="22"/>
      <c r="BI222" s="22">
        <f t="shared" si="50"/>
        <v>10000</v>
      </c>
      <c r="BJ222" s="22">
        <f t="shared" si="51"/>
        <v>4000</v>
      </c>
      <c r="BK222" s="22">
        <f t="shared" si="51"/>
        <v>4000</v>
      </c>
      <c r="BL222" s="21"/>
      <c r="BM222" s="21"/>
      <c r="BN222" s="21"/>
      <c r="BO222" s="21"/>
      <c r="BP222" s="21"/>
      <c r="BQ222" s="21"/>
      <c r="BR222" s="21"/>
      <c r="BS222" s="21"/>
      <c r="BT222" s="21"/>
      <c r="BU222" s="23" t="s">
        <v>200</v>
      </c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 t="s">
        <v>200</v>
      </c>
      <c r="CH222" s="21" t="s">
        <v>200</v>
      </c>
      <c r="CI222" s="21" t="s">
        <v>200</v>
      </c>
      <c r="CJ222" s="21" t="s">
        <v>200</v>
      </c>
      <c r="CK222" s="21" t="s">
        <v>200</v>
      </c>
      <c r="CL222" s="21" t="s">
        <v>200</v>
      </c>
      <c r="CM222" s="21" t="s">
        <v>200</v>
      </c>
      <c r="CN222" s="21" t="s">
        <v>200</v>
      </c>
      <c r="CO222" s="21" t="s">
        <v>200</v>
      </c>
    </row>
    <row r="223" spans="1:93" s="6" customFormat="1" ht="16.5" customHeight="1" x14ac:dyDescent="0.3">
      <c r="A223" s="21">
        <v>31040221</v>
      </c>
      <c r="B223" s="21" t="s">
        <v>343</v>
      </c>
      <c r="C223" s="21"/>
      <c r="D223" s="21">
        <f t="shared" si="54"/>
        <v>45</v>
      </c>
      <c r="E223" s="21" t="s">
        <v>104</v>
      </c>
      <c r="F223" s="21">
        <v>5</v>
      </c>
      <c r="G223" s="21" t="s">
        <v>101</v>
      </c>
      <c r="H223" s="21">
        <f>VLOOKUP($L223,怪物模板!$A:$N,MATCH(角色!H$1,模板表头,0),0)</f>
        <v>3</v>
      </c>
      <c r="I223" s="28" t="str">
        <f>VLOOKUP($L223,怪物模板!$A:$N,MATCH(角色!I$1,模板表头,0),0)</f>
        <v>mag</v>
      </c>
      <c r="J223" s="22"/>
      <c r="K223" s="21"/>
      <c r="L223" s="21" t="s">
        <v>338</v>
      </c>
      <c r="M223" s="28" t="str">
        <f>VLOOKUP($L223,怪物模板!$A:$N,MATCH(角色!M$1,模板表头,0),0)</f>
        <v>黑魔导少女</v>
      </c>
      <c r="N223" s="28" t="str">
        <f>VLOOKUP($L223,怪物模板!$A:$N,MATCH(角色!N$1,模板表头,0),0)</f>
        <v>统一BOSS模板，同英雄技能+酒利用</v>
      </c>
      <c r="O223" s="21" t="str">
        <f>VLOOKUP($L223,怪物模板!$A:$N,MATCH(角色!O$1,模板表头,0),0)</f>
        <v>male</v>
      </c>
      <c r="P223" s="22">
        <v>7</v>
      </c>
      <c r="Q223" s="21">
        <v>4</v>
      </c>
      <c r="R223" s="21">
        <v>4</v>
      </c>
      <c r="S223" s="28" t="str">
        <f>VLOOKUP($L223,怪物模板!$A:$N,MATCH(角色!S$1,模板表头,0),0)</f>
        <v>alliance</v>
      </c>
      <c r="T223" s="21" t="s">
        <v>101</v>
      </c>
      <c r="U223" s="21"/>
      <c r="V223" s="21"/>
      <c r="W223" s="21"/>
      <c r="X223" s="21"/>
      <c r="Y223" s="21"/>
      <c r="Z223" s="21"/>
      <c r="AA223" s="21"/>
      <c r="AB223" s="21">
        <v>4</v>
      </c>
      <c r="AC223" s="21">
        <v>6</v>
      </c>
      <c r="AD223" s="21"/>
      <c r="AE223" s="21">
        <f t="shared" si="48"/>
        <v>100</v>
      </c>
      <c r="AF223" s="21">
        <f t="shared" si="49"/>
        <v>250</v>
      </c>
      <c r="AG223" s="28" t="str">
        <f>VLOOKUP($L223,怪物模板!$A:$N,MATCH(角色!AG$1,模板表头,0),0)</f>
        <v>misc.5skills_is_enemy_second</v>
      </c>
      <c r="AH223" s="28">
        <f>VLOOKUP($L223,怪物模板!$A:$N,MATCH(角色!AH$1,模板表头,0),0)</f>
        <v>11760301</v>
      </c>
      <c r="AI223" s="28">
        <f>VLOOKUP($L223,怪物模板!$A:$N,MATCH(角色!AI$1,模板表头,0),0)</f>
        <v>11760302</v>
      </c>
      <c r="AJ223" s="28">
        <f>VLOOKUP($L223,怪物模板!$A:$N,MATCH(角色!AJ$1,模板表头,0),0)</f>
        <v>11760303</v>
      </c>
      <c r="AK223" s="28">
        <f>VLOOKUP($L223,怪物模板!$A:$N,MATCH(角色!AK$1,模板表头,0),0)</f>
        <v>11760304</v>
      </c>
      <c r="AL223" s="28" t="str">
        <f>IF(VLOOKUP($L223,[1]怪物模板!$A:$N,MATCH([1]角色!AL$1,模板表头,0),0)=0,"",VLOOKUP($L223,[1]怪物模板!$A:$N,MATCH([1]角色!AL$1,模板表头,0),0))</f>
        <v/>
      </c>
      <c r="AM223" s="28" t="str">
        <f>VLOOKUP($L223,怪物模板!$A:$N,MATCH(角色!AM$1,模板表头,0),0)</f>
        <v>antonidas</v>
      </c>
      <c r="AN223" s="21">
        <v>1.5</v>
      </c>
      <c r="AO223" s="21">
        <v>1</v>
      </c>
      <c r="AP223" s="21"/>
      <c r="AQ223" s="21"/>
      <c r="AR223" s="21" t="s">
        <v>201</v>
      </c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2">
        <f t="shared" si="50"/>
        <v>0</v>
      </c>
      <c r="BJ223" s="22">
        <f t="shared" si="51"/>
        <v>0</v>
      </c>
      <c r="BK223" s="22">
        <f t="shared" si="51"/>
        <v>0</v>
      </c>
      <c r="BL223" s="21"/>
      <c r="BM223" s="21"/>
      <c r="BN223" s="21"/>
      <c r="BO223" s="21"/>
      <c r="BP223" s="21"/>
      <c r="BQ223" s="21"/>
      <c r="BR223" s="21"/>
      <c r="BS223" s="21"/>
      <c r="BT223" s="21"/>
      <c r="BU223" s="23" t="s">
        <v>200</v>
      </c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>
        <v>5000</v>
      </c>
      <c r="CH223" s="21">
        <v>5000</v>
      </c>
      <c r="CI223" s="21">
        <v>5000</v>
      </c>
      <c r="CJ223" s="21">
        <v>5000</v>
      </c>
      <c r="CK223" s="21">
        <v>5000</v>
      </c>
      <c r="CL223" s="21">
        <v>5000</v>
      </c>
      <c r="CM223" s="21">
        <v>5000</v>
      </c>
      <c r="CN223" s="21">
        <v>5000</v>
      </c>
      <c r="CO223" s="21">
        <v>5000</v>
      </c>
    </row>
    <row r="224" spans="1:93" s="5" customFormat="1" ht="16.5" customHeight="1" x14ac:dyDescent="0.3">
      <c r="A224" s="21">
        <v>31040222</v>
      </c>
      <c r="B224" s="21" t="s">
        <v>248</v>
      </c>
      <c r="C224" s="21"/>
      <c r="D224" s="21">
        <f t="shared" si="54"/>
        <v>45</v>
      </c>
      <c r="E224" s="21" t="s">
        <v>104</v>
      </c>
      <c r="F224" s="21">
        <v>5</v>
      </c>
      <c r="G224" s="21" t="s">
        <v>110</v>
      </c>
      <c r="H224" s="21">
        <f>VLOOKUP($L224,怪物模板!$A:$N,MATCH(角色!H$1,模板表头,0),0)</f>
        <v>1</v>
      </c>
      <c r="I224" s="28" t="str">
        <f>VLOOKUP($L224,怪物模板!$A:$N,MATCH(角色!I$1,模板表头,0),0)</f>
        <v>phy</v>
      </c>
      <c r="J224" s="22"/>
      <c r="K224" s="21"/>
      <c r="L224" s="21" t="s">
        <v>248</v>
      </c>
      <c r="M224" s="28" t="str">
        <f>VLOOKUP($L224,怪物模板!$A:$N,MATCH(角色!M$1,模板表头,0),0)</f>
        <v>顶盾步兵</v>
      </c>
      <c r="N224" s="28" t="str">
        <f>VLOOKUP($L224,怪物模板!$A:$N,MATCH(角色!N$1,模板表头,0),0)</f>
        <v>统一模板</v>
      </c>
      <c r="O224" s="21" t="str">
        <f>VLOOKUP($L224,怪物模板!$A:$N,MATCH(角色!O$1,模板表头,0),0)</f>
        <v>male</v>
      </c>
      <c r="P224" s="22">
        <v>2</v>
      </c>
      <c r="Q224" s="21">
        <v>2</v>
      </c>
      <c r="R224" s="21">
        <v>2</v>
      </c>
      <c r="S224" s="28" t="str">
        <f>VLOOKUP($L224,怪物模板!$A:$N,MATCH(角色!S$1,模板表头,0),0)</f>
        <v>alliance</v>
      </c>
      <c r="T224" s="21" t="s">
        <v>199</v>
      </c>
      <c r="U224" s="21"/>
      <c r="V224" s="21"/>
      <c r="W224" s="21"/>
      <c r="X224" s="21"/>
      <c r="Y224" s="21"/>
      <c r="Z224" s="21"/>
      <c r="AA224" s="21"/>
      <c r="AB224" s="21">
        <v>4</v>
      </c>
      <c r="AC224" s="21">
        <v>6</v>
      </c>
      <c r="AD224" s="21"/>
      <c r="AE224" s="21">
        <f t="shared" si="48"/>
        <v>10</v>
      </c>
      <c r="AF224" s="21">
        <f t="shared" si="49"/>
        <v>25</v>
      </c>
      <c r="AG224" s="28" t="str">
        <f>VLOOKUP($L224,怪物模板!$A:$N,MATCH(角色!AG$1,模板表头,0),0)</f>
        <v>misc.5skills_target_is_valid</v>
      </c>
      <c r="AH224" s="28">
        <f>VLOOKUP($L224,怪物模板!$A:$N,MATCH(角色!AH$1,模板表头,0),0)</f>
        <v>11980301</v>
      </c>
      <c r="AI224" s="28">
        <f>VLOOKUP($L224,怪物模板!$A:$N,MATCH(角色!AI$1,模板表头,0),0)</f>
        <v>11980302</v>
      </c>
      <c r="AJ224" s="28" t="str">
        <f>VLOOKUP($L224,怪物模板!$A:$N,MATCH(角色!AJ$1,模板表头,0),0)</f>
        <v/>
      </c>
      <c r="AK224" s="28" t="str">
        <f>VLOOKUP($L224,怪物模板!$A:$N,MATCH(角色!AK$1,模板表头,0),0)</f>
        <v/>
      </c>
      <c r="AL224" s="28" t="str">
        <f>IF(VLOOKUP($L224,[1]怪物模板!$A:$N,MATCH([1]角色!AL$1,模板表头,0),0)=0,"",VLOOKUP($L224,[1]怪物模板!$A:$N,MATCH([1]角色!AL$1,模板表头,0),0))</f>
        <v/>
      </c>
      <c r="AM224" s="28" t="str">
        <f>VLOOKUP($L224,怪物模板!$A:$N,MATCH(角色!AM$1,模板表头,0),0)</f>
        <v>shield_infantry_npc</v>
      </c>
      <c r="AN224" s="21">
        <v>1</v>
      </c>
      <c r="AO224" s="21">
        <v>1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2"/>
      <c r="BC224" s="22"/>
      <c r="BD224" s="22"/>
      <c r="BE224" s="22"/>
      <c r="BF224" s="22"/>
      <c r="BG224" s="22"/>
      <c r="BH224" s="22"/>
      <c r="BI224" s="22">
        <f t="shared" si="50"/>
        <v>10000</v>
      </c>
      <c r="BJ224" s="22">
        <f t="shared" si="51"/>
        <v>4000</v>
      </c>
      <c r="BK224" s="22">
        <f t="shared" si="51"/>
        <v>4000</v>
      </c>
      <c r="BL224" s="21"/>
      <c r="BM224" s="21"/>
      <c r="BN224" s="21"/>
      <c r="BO224" s="21"/>
      <c r="BP224" s="21"/>
      <c r="BQ224" s="21"/>
      <c r="BR224" s="21"/>
      <c r="BS224" s="21"/>
      <c r="BT224" s="21"/>
      <c r="BU224" s="23" t="s">
        <v>200</v>
      </c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 t="s">
        <v>200</v>
      </c>
      <c r="CH224" s="21" t="s">
        <v>200</v>
      </c>
      <c r="CI224" s="21" t="s">
        <v>200</v>
      </c>
      <c r="CJ224" s="21" t="s">
        <v>200</v>
      </c>
      <c r="CK224" s="21" t="s">
        <v>200</v>
      </c>
      <c r="CL224" s="21" t="s">
        <v>200</v>
      </c>
      <c r="CM224" s="21" t="s">
        <v>200</v>
      </c>
      <c r="CN224" s="21" t="s">
        <v>200</v>
      </c>
      <c r="CO224" s="21" t="s">
        <v>200</v>
      </c>
    </row>
    <row r="225" spans="1:93" s="5" customFormat="1" ht="16.5" customHeight="1" x14ac:dyDescent="0.3">
      <c r="A225" s="21">
        <v>31040223</v>
      </c>
      <c r="B225" s="21" t="s">
        <v>248</v>
      </c>
      <c r="C225" s="21"/>
      <c r="D225" s="21">
        <f t="shared" si="54"/>
        <v>45</v>
      </c>
      <c r="E225" s="21" t="s">
        <v>104</v>
      </c>
      <c r="F225" s="21">
        <v>5</v>
      </c>
      <c r="G225" s="21" t="s">
        <v>110</v>
      </c>
      <c r="H225" s="21">
        <f>VLOOKUP($L225,怪物模板!$A:$N,MATCH(角色!H$1,模板表头,0),0)</f>
        <v>1</v>
      </c>
      <c r="I225" s="28" t="str">
        <f>VLOOKUP($L225,怪物模板!$A:$N,MATCH(角色!I$1,模板表头,0),0)</f>
        <v>phy</v>
      </c>
      <c r="J225" s="22"/>
      <c r="K225" s="21"/>
      <c r="L225" s="21" t="s">
        <v>248</v>
      </c>
      <c r="M225" s="28" t="str">
        <f>VLOOKUP($L225,怪物模板!$A:$N,MATCH(角色!M$1,模板表头,0),0)</f>
        <v>顶盾步兵</v>
      </c>
      <c r="N225" s="28" t="str">
        <f>VLOOKUP($L225,怪物模板!$A:$N,MATCH(角色!N$1,模板表头,0),0)</f>
        <v>统一模板</v>
      </c>
      <c r="O225" s="21" t="str">
        <f>VLOOKUP($L225,怪物模板!$A:$N,MATCH(角色!O$1,模板表头,0),0)</f>
        <v>male</v>
      </c>
      <c r="P225" s="22">
        <v>2</v>
      </c>
      <c r="Q225" s="21">
        <v>2</v>
      </c>
      <c r="R225" s="21">
        <v>2</v>
      </c>
      <c r="S225" s="28" t="str">
        <f>VLOOKUP($L225,怪物模板!$A:$N,MATCH(角色!S$1,模板表头,0),0)</f>
        <v>alliance</v>
      </c>
      <c r="T225" s="21" t="s">
        <v>199</v>
      </c>
      <c r="U225" s="21"/>
      <c r="V225" s="21"/>
      <c r="W225" s="21"/>
      <c r="X225" s="21"/>
      <c r="Y225" s="21"/>
      <c r="Z225" s="21"/>
      <c r="AA225" s="21"/>
      <c r="AB225" s="21">
        <v>4</v>
      </c>
      <c r="AC225" s="21">
        <v>6</v>
      </c>
      <c r="AD225" s="21"/>
      <c r="AE225" s="21">
        <f t="shared" si="48"/>
        <v>10</v>
      </c>
      <c r="AF225" s="21">
        <f t="shared" si="49"/>
        <v>25</v>
      </c>
      <c r="AG225" s="28" t="str">
        <f>VLOOKUP($L225,怪物模板!$A:$N,MATCH(角色!AG$1,模板表头,0),0)</f>
        <v>misc.5skills_target_is_valid</v>
      </c>
      <c r="AH225" s="28">
        <f>VLOOKUP($L225,怪物模板!$A:$N,MATCH(角色!AH$1,模板表头,0),0)</f>
        <v>11980301</v>
      </c>
      <c r="AI225" s="28">
        <f>VLOOKUP($L225,怪物模板!$A:$N,MATCH(角色!AI$1,模板表头,0),0)</f>
        <v>11980302</v>
      </c>
      <c r="AJ225" s="28" t="str">
        <f>VLOOKUP($L225,怪物模板!$A:$N,MATCH(角色!AJ$1,模板表头,0),0)</f>
        <v/>
      </c>
      <c r="AK225" s="28" t="str">
        <f>VLOOKUP($L225,怪物模板!$A:$N,MATCH(角色!AK$1,模板表头,0),0)</f>
        <v/>
      </c>
      <c r="AL225" s="28" t="str">
        <f>IF(VLOOKUP($L225,[1]怪物模板!$A:$N,MATCH([1]角色!AL$1,模板表头,0),0)=0,"",VLOOKUP($L225,[1]怪物模板!$A:$N,MATCH([1]角色!AL$1,模板表头,0),0))</f>
        <v/>
      </c>
      <c r="AM225" s="28" t="str">
        <f>VLOOKUP($L225,怪物模板!$A:$N,MATCH(角色!AM$1,模板表头,0),0)</f>
        <v>shield_infantry_npc</v>
      </c>
      <c r="AN225" s="21">
        <v>1</v>
      </c>
      <c r="AO225" s="21">
        <v>1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2"/>
      <c r="BC225" s="22"/>
      <c r="BD225" s="22"/>
      <c r="BE225" s="22"/>
      <c r="BF225" s="22"/>
      <c r="BG225" s="22"/>
      <c r="BH225" s="22"/>
      <c r="BI225" s="22">
        <f t="shared" si="50"/>
        <v>10000</v>
      </c>
      <c r="BJ225" s="22">
        <f t="shared" si="51"/>
        <v>4000</v>
      </c>
      <c r="BK225" s="22">
        <f t="shared" si="51"/>
        <v>4000</v>
      </c>
      <c r="BL225" s="21"/>
      <c r="BM225" s="21"/>
      <c r="BN225" s="21"/>
      <c r="BO225" s="21"/>
      <c r="BP225" s="21"/>
      <c r="BQ225" s="21"/>
      <c r="BR225" s="21"/>
      <c r="BS225" s="21"/>
      <c r="BT225" s="21"/>
      <c r="BU225" s="23" t="s">
        <v>200</v>
      </c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 t="s">
        <v>200</v>
      </c>
      <c r="CH225" s="21" t="s">
        <v>200</v>
      </c>
      <c r="CI225" s="21" t="s">
        <v>200</v>
      </c>
      <c r="CJ225" s="21" t="s">
        <v>200</v>
      </c>
      <c r="CK225" s="21" t="s">
        <v>200</v>
      </c>
      <c r="CL225" s="21" t="s">
        <v>200</v>
      </c>
      <c r="CM225" s="21" t="s">
        <v>200</v>
      </c>
      <c r="CN225" s="21" t="s">
        <v>200</v>
      </c>
      <c r="CO225" s="21" t="s">
        <v>200</v>
      </c>
    </row>
    <row r="226" spans="1:93" s="5" customFormat="1" x14ac:dyDescent="0.3">
      <c r="A226" s="21">
        <v>31040224</v>
      </c>
      <c r="B226" s="21" t="s">
        <v>98</v>
      </c>
      <c r="C226" s="21"/>
      <c r="D226" s="21">
        <f t="shared" si="54"/>
        <v>45</v>
      </c>
      <c r="E226" s="21" t="s">
        <v>104</v>
      </c>
      <c r="F226" s="21">
        <v>5</v>
      </c>
      <c r="G226" s="21" t="s">
        <v>110</v>
      </c>
      <c r="H226" s="21">
        <f>VLOOKUP($L226,怪物模板!$A:$N,MATCH(角色!H$1,模板表头,0),0)</f>
        <v>4</v>
      </c>
      <c r="I226" s="28" t="str">
        <f>VLOOKUP($L226,怪物模板!$A:$N,MATCH(角色!I$1,模板表头,0),0)</f>
        <v>mag</v>
      </c>
      <c r="J226" s="22"/>
      <c r="K226" s="21"/>
      <c r="L226" s="21" t="s">
        <v>98</v>
      </c>
      <c r="M226" s="28" t="str">
        <f>VLOOKUP($L226,怪物模板!$A:$N,MATCH(角色!M$1,模板表头,0),0)</f>
        <v>无对应英雄</v>
      </c>
      <c r="N226" s="28" t="str">
        <f>VLOOKUP($L226,怪物模板!$A:$N,MATCH(角色!N$1,模板表头,0),0)</f>
        <v>统一模板</v>
      </c>
      <c r="O226" s="21" t="str">
        <f>VLOOKUP($L226,怪物模板!$A:$N,MATCH(角色!O$1,模板表头,0),0)</f>
        <v>female</v>
      </c>
      <c r="P226" s="21">
        <v>4</v>
      </c>
      <c r="Q226" s="21">
        <v>3</v>
      </c>
      <c r="R226" s="21">
        <v>3</v>
      </c>
      <c r="S226" s="28" t="str">
        <f>VLOOKUP($L226,怪物模板!$A:$N,MATCH(角色!S$1,模板表头,0),0)</f>
        <v>chaos</v>
      </c>
      <c r="T226" s="21" t="s">
        <v>199</v>
      </c>
      <c r="U226" s="21"/>
      <c r="V226" s="21"/>
      <c r="W226" s="21"/>
      <c r="X226" s="21"/>
      <c r="Y226" s="21"/>
      <c r="Z226" s="21"/>
      <c r="AA226" s="21"/>
      <c r="AB226" s="21">
        <v>4</v>
      </c>
      <c r="AC226" s="21">
        <v>6</v>
      </c>
      <c r="AD226" s="21"/>
      <c r="AE226" s="21">
        <f t="shared" si="48"/>
        <v>10</v>
      </c>
      <c r="AF226" s="21">
        <f t="shared" si="49"/>
        <v>25</v>
      </c>
      <c r="AG226" s="28" t="str">
        <f>VLOOKUP($L226,怪物模板!$A:$N,MATCH(角色!AG$1,模板表头,0),0)</f>
        <v>misc.5skills_friendly_ratio</v>
      </c>
      <c r="AH226" s="28">
        <f>VLOOKUP($L226,怪物模板!$A:$N,MATCH(角色!AH$1,模板表头,0),0)</f>
        <v>11670201</v>
      </c>
      <c r="AI226" s="28">
        <f>VLOOKUP($L226,怪物模板!$A:$N,MATCH(角色!AI$1,模板表头,0),0)</f>
        <v>11670202</v>
      </c>
      <c r="AJ226" s="28">
        <f>VLOOKUP($L226,怪物模板!$A:$N,MATCH(角色!AJ$1,模板表头,0),0)</f>
        <v>11670203</v>
      </c>
      <c r="AK226" s="28" t="str">
        <f>VLOOKUP($L226,怪物模板!$A:$N,MATCH(角色!AK$1,模板表头,0),0)</f>
        <v/>
      </c>
      <c r="AL226" s="28" t="str">
        <f>IF(VLOOKUP($L226,[1]怪物模板!$A:$N,MATCH([1]角色!AL$1,模板表头,0),0)=0,"",VLOOKUP($L226,[1]怪物模板!$A:$N,MATCH([1]角色!AL$1,模板表头,0),0))</f>
        <v/>
      </c>
      <c r="AM226" s="28" t="str">
        <f>VLOOKUP($L226,怪物模板!$A:$N,MATCH(角色!AM$1,模板表头,0),0)</f>
        <v>scarlet_priest</v>
      </c>
      <c r="AN226" s="21">
        <v>1</v>
      </c>
      <c r="AO226" s="21">
        <v>1</v>
      </c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2"/>
      <c r="BC226" s="22"/>
      <c r="BD226" s="22"/>
      <c r="BE226" s="22"/>
      <c r="BF226" s="22"/>
      <c r="BG226" s="22"/>
      <c r="BH226" s="22"/>
      <c r="BI226" s="22">
        <f t="shared" si="50"/>
        <v>10000</v>
      </c>
      <c r="BJ226" s="22">
        <f t="shared" si="51"/>
        <v>4000</v>
      </c>
      <c r="BK226" s="22">
        <f t="shared" si="51"/>
        <v>4000</v>
      </c>
      <c r="BL226" s="21"/>
      <c r="BM226" s="21"/>
      <c r="BN226" s="21"/>
      <c r="BO226" s="21"/>
      <c r="BP226" s="21"/>
      <c r="BQ226" s="21"/>
      <c r="BR226" s="21"/>
      <c r="BS226" s="21"/>
      <c r="BT226" s="21"/>
      <c r="BU226" s="23" t="s">
        <v>200</v>
      </c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 t="s">
        <v>200</v>
      </c>
      <c r="CH226" s="21" t="s">
        <v>200</v>
      </c>
      <c r="CI226" s="21" t="s">
        <v>200</v>
      </c>
      <c r="CJ226" s="21" t="s">
        <v>200</v>
      </c>
      <c r="CK226" s="21" t="s">
        <v>200</v>
      </c>
      <c r="CL226" s="21" t="s">
        <v>200</v>
      </c>
      <c r="CM226" s="21" t="s">
        <v>200</v>
      </c>
      <c r="CN226" s="21" t="s">
        <v>200</v>
      </c>
      <c r="CO226" s="21" t="s">
        <v>200</v>
      </c>
    </row>
    <row r="227" spans="1:93" s="5" customFormat="1" x14ac:dyDescent="0.3">
      <c r="A227" s="21">
        <v>31040225</v>
      </c>
      <c r="B227" s="21" t="s">
        <v>98</v>
      </c>
      <c r="C227" s="21"/>
      <c r="D227" s="21">
        <f t="shared" si="54"/>
        <v>45</v>
      </c>
      <c r="E227" s="21" t="s">
        <v>104</v>
      </c>
      <c r="F227" s="21">
        <v>5</v>
      </c>
      <c r="G227" s="21" t="s">
        <v>110</v>
      </c>
      <c r="H227" s="21">
        <f>VLOOKUP($L227,怪物模板!$A:$N,MATCH(角色!H$1,模板表头,0),0)</f>
        <v>4</v>
      </c>
      <c r="I227" s="28" t="str">
        <f>VLOOKUP($L227,怪物模板!$A:$N,MATCH(角色!I$1,模板表头,0),0)</f>
        <v>mag</v>
      </c>
      <c r="J227" s="22"/>
      <c r="K227" s="21"/>
      <c r="L227" s="21" t="s">
        <v>98</v>
      </c>
      <c r="M227" s="28" t="str">
        <f>VLOOKUP($L227,怪物模板!$A:$N,MATCH(角色!M$1,模板表头,0),0)</f>
        <v>无对应英雄</v>
      </c>
      <c r="N227" s="28" t="str">
        <f>VLOOKUP($L227,怪物模板!$A:$N,MATCH(角色!N$1,模板表头,0),0)</f>
        <v>统一模板</v>
      </c>
      <c r="O227" s="21" t="str">
        <f>VLOOKUP($L227,怪物模板!$A:$N,MATCH(角色!O$1,模板表头,0),0)</f>
        <v>female</v>
      </c>
      <c r="P227" s="21">
        <v>4</v>
      </c>
      <c r="Q227" s="21">
        <v>3</v>
      </c>
      <c r="R227" s="21">
        <v>3</v>
      </c>
      <c r="S227" s="28" t="str">
        <f>VLOOKUP($L227,怪物模板!$A:$N,MATCH(角色!S$1,模板表头,0),0)</f>
        <v>chaos</v>
      </c>
      <c r="T227" s="21" t="s">
        <v>199</v>
      </c>
      <c r="U227" s="21"/>
      <c r="V227" s="21"/>
      <c r="W227" s="21"/>
      <c r="X227" s="21"/>
      <c r="Y227" s="21"/>
      <c r="Z227" s="21"/>
      <c r="AA227" s="21"/>
      <c r="AB227" s="21">
        <v>4</v>
      </c>
      <c r="AC227" s="21">
        <v>6</v>
      </c>
      <c r="AD227" s="21"/>
      <c r="AE227" s="21">
        <f t="shared" si="48"/>
        <v>10</v>
      </c>
      <c r="AF227" s="21">
        <f t="shared" si="49"/>
        <v>25</v>
      </c>
      <c r="AG227" s="28" t="str">
        <f>VLOOKUP($L227,怪物模板!$A:$N,MATCH(角色!AG$1,模板表头,0),0)</f>
        <v>misc.5skills_friendly_ratio</v>
      </c>
      <c r="AH227" s="28">
        <f>VLOOKUP($L227,怪物模板!$A:$N,MATCH(角色!AH$1,模板表头,0),0)</f>
        <v>11670201</v>
      </c>
      <c r="AI227" s="28">
        <f>VLOOKUP($L227,怪物模板!$A:$N,MATCH(角色!AI$1,模板表头,0),0)</f>
        <v>11670202</v>
      </c>
      <c r="AJ227" s="28">
        <f>VLOOKUP($L227,怪物模板!$A:$N,MATCH(角色!AJ$1,模板表头,0),0)</f>
        <v>11670203</v>
      </c>
      <c r="AK227" s="28" t="str">
        <f>VLOOKUP($L227,怪物模板!$A:$N,MATCH(角色!AK$1,模板表头,0),0)</f>
        <v/>
      </c>
      <c r="AL227" s="28" t="str">
        <f>IF(VLOOKUP($L227,[1]怪物模板!$A:$N,MATCH([1]角色!AL$1,模板表头,0),0)=0,"",VLOOKUP($L227,[1]怪物模板!$A:$N,MATCH([1]角色!AL$1,模板表头,0),0))</f>
        <v/>
      </c>
      <c r="AM227" s="28" t="str">
        <f>VLOOKUP($L227,怪物模板!$A:$N,MATCH(角色!AM$1,模板表头,0),0)</f>
        <v>scarlet_priest</v>
      </c>
      <c r="AN227" s="21">
        <v>1</v>
      </c>
      <c r="AO227" s="21">
        <v>1</v>
      </c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2"/>
      <c r="BC227" s="22"/>
      <c r="BD227" s="22"/>
      <c r="BE227" s="22"/>
      <c r="BF227" s="22"/>
      <c r="BG227" s="22"/>
      <c r="BH227" s="22"/>
      <c r="BI227" s="22">
        <f t="shared" si="50"/>
        <v>10000</v>
      </c>
      <c r="BJ227" s="22">
        <f t="shared" si="51"/>
        <v>4000</v>
      </c>
      <c r="BK227" s="22">
        <f t="shared" si="51"/>
        <v>4000</v>
      </c>
      <c r="BL227" s="21"/>
      <c r="BM227" s="21"/>
      <c r="BN227" s="21"/>
      <c r="BO227" s="21"/>
      <c r="BP227" s="21"/>
      <c r="BQ227" s="21"/>
      <c r="BR227" s="21"/>
      <c r="BS227" s="21"/>
      <c r="BT227" s="21"/>
      <c r="BU227" s="23" t="s">
        <v>200</v>
      </c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 t="s">
        <v>200</v>
      </c>
      <c r="CH227" s="21" t="s">
        <v>200</v>
      </c>
      <c r="CI227" s="21" t="s">
        <v>200</v>
      </c>
      <c r="CJ227" s="21" t="s">
        <v>200</v>
      </c>
      <c r="CK227" s="21" t="s">
        <v>200</v>
      </c>
      <c r="CL227" s="21" t="s">
        <v>200</v>
      </c>
      <c r="CM227" s="21" t="s">
        <v>200</v>
      </c>
      <c r="CN227" s="21" t="s">
        <v>200</v>
      </c>
      <c r="CO227" s="21" t="s">
        <v>200</v>
      </c>
    </row>
    <row r="228" spans="1:93" ht="16.5" customHeight="1" x14ac:dyDescent="0.3">
      <c r="A228" s="21">
        <v>31040226</v>
      </c>
      <c r="B228" s="21" t="s">
        <v>239</v>
      </c>
      <c r="C228" s="21"/>
      <c r="D228" s="21">
        <f t="shared" si="54"/>
        <v>46</v>
      </c>
      <c r="E228" s="21" t="s">
        <v>104</v>
      </c>
      <c r="F228" s="21">
        <v>6</v>
      </c>
      <c r="G228" s="21" t="s">
        <v>110</v>
      </c>
      <c r="H228" s="21">
        <f>VLOOKUP($L228,怪物模板!$A:$N,MATCH(角色!H$1,模板表头,0),0)</f>
        <v>1</v>
      </c>
      <c r="I228" s="28" t="str">
        <f>VLOOKUP($L228,怪物模板!$A:$N,MATCH(角色!I$1,模板表头,0),0)</f>
        <v>phy</v>
      </c>
      <c r="J228" s="22"/>
      <c r="K228" s="21" t="s">
        <v>240</v>
      </c>
      <c r="L228" s="21" t="s">
        <v>239</v>
      </c>
      <c r="M228" s="28" t="str">
        <f>VLOOKUP($L228,怪物模板!$A:$N,MATCH(角色!M$1,模板表头,0),0)</f>
        <v>无对应英雄</v>
      </c>
      <c r="N228" s="28" t="str">
        <f>VLOOKUP($L228,怪物模板!$A:$N,MATCH(角色!N$1,模板表头,0),0)</f>
        <v>统一模板</v>
      </c>
      <c r="O228" s="21" t="str">
        <f>VLOOKUP($L228,怪物模板!$A:$N,MATCH(角色!O$1,模板表头,0),0)</f>
        <v>male</v>
      </c>
      <c r="P228" s="22">
        <v>2</v>
      </c>
      <c r="Q228" s="21">
        <v>2</v>
      </c>
      <c r="R228" s="21">
        <v>2</v>
      </c>
      <c r="S228" s="28" t="str">
        <f>VLOOKUP($L228,怪物模板!$A:$N,MATCH(角色!S$1,模板表头,0),0)</f>
        <v>chaos</v>
      </c>
      <c r="T228" s="21" t="s">
        <v>199</v>
      </c>
      <c r="U228" s="21"/>
      <c r="V228" s="21"/>
      <c r="W228" s="21"/>
      <c r="X228" s="21"/>
      <c r="Y228" s="21"/>
      <c r="Z228" s="21"/>
      <c r="AA228" s="21"/>
      <c r="AB228" s="21">
        <v>4</v>
      </c>
      <c r="AC228" s="21">
        <v>6</v>
      </c>
      <c r="AD228" s="21"/>
      <c r="AE228" s="21">
        <f t="shared" si="48"/>
        <v>10</v>
      </c>
      <c r="AF228" s="21">
        <f t="shared" si="49"/>
        <v>25</v>
      </c>
      <c r="AG228" s="28" t="str">
        <f>VLOOKUP($L228,怪物模板!$A:$N,MATCH(角色!AG$1,模板表头,0),0)</f>
        <v>misc.5skills</v>
      </c>
      <c r="AH228" s="28">
        <f>VLOOKUP($L228,怪物模板!$A:$N,MATCH(角色!AH$1,模板表头,0),0)</f>
        <v>11999022</v>
      </c>
      <c r="AI228" s="28">
        <f>VLOOKUP($L228,怪物模板!$A:$N,MATCH(角色!AI$1,模板表头,0),0)</f>
        <v>11999023</v>
      </c>
      <c r="AJ228" s="28" t="str">
        <f>VLOOKUP($L228,怪物模板!$A:$N,MATCH(角色!AJ$1,模板表头,0),0)</f>
        <v/>
      </c>
      <c r="AK228" s="28" t="str">
        <f>VLOOKUP($L228,怪物模板!$A:$N,MATCH(角色!AK$1,模板表头,0),0)</f>
        <v/>
      </c>
      <c r="AL228" s="28" t="str">
        <f>IF(VLOOKUP($L228,[1]怪物模板!$A:$N,MATCH([1]角色!AL$1,模板表头,0),0)=0,"",VLOOKUP($L228,[1]怪物模板!$A:$N,MATCH([1]角色!AL$1,模板表头,0),0))</f>
        <v/>
      </c>
      <c r="AM228" s="28" t="str">
        <f>VLOOKUP($L228,怪物模板!$A:$N,MATCH(角色!AM$1,模板表头,0),0)</f>
        <v>demon_gorilla</v>
      </c>
      <c r="AN228" s="21">
        <v>1</v>
      </c>
      <c r="AO228" s="21">
        <v>1</v>
      </c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2"/>
      <c r="BC228" s="22"/>
      <c r="BD228" s="22"/>
      <c r="BE228" s="22"/>
      <c r="BF228" s="22"/>
      <c r="BG228" s="22"/>
      <c r="BH228" s="22"/>
      <c r="BI228" s="22">
        <f t="shared" si="50"/>
        <v>10000</v>
      </c>
      <c r="BJ228" s="22">
        <f t="shared" si="51"/>
        <v>4000</v>
      </c>
      <c r="BK228" s="22">
        <f t="shared" si="51"/>
        <v>4000</v>
      </c>
      <c r="BL228" s="21"/>
      <c r="BM228" s="21"/>
      <c r="BN228" s="21"/>
      <c r="BO228" s="21"/>
      <c r="BP228" s="21"/>
      <c r="BQ228" s="21"/>
      <c r="BR228" s="21"/>
      <c r="BS228" s="21"/>
      <c r="BT228" s="21"/>
      <c r="BU228" s="23" t="s">
        <v>200</v>
      </c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 t="s">
        <v>200</v>
      </c>
      <c r="CH228" s="21" t="s">
        <v>200</v>
      </c>
      <c r="CI228" s="21" t="s">
        <v>200</v>
      </c>
      <c r="CJ228" s="21" t="s">
        <v>200</v>
      </c>
      <c r="CK228" s="21" t="s">
        <v>200</v>
      </c>
      <c r="CL228" s="21" t="s">
        <v>200</v>
      </c>
      <c r="CM228" s="21" t="s">
        <v>200</v>
      </c>
      <c r="CN228" s="21" t="s">
        <v>200</v>
      </c>
      <c r="CO228" s="21" t="s">
        <v>200</v>
      </c>
    </row>
    <row r="229" spans="1:93" ht="16.5" customHeight="1" x14ac:dyDescent="0.3">
      <c r="A229" s="21">
        <v>31040227</v>
      </c>
      <c r="B229" s="21" t="s">
        <v>248</v>
      </c>
      <c r="C229" s="21"/>
      <c r="D229" s="21">
        <f t="shared" si="54"/>
        <v>46</v>
      </c>
      <c r="E229" s="21" t="s">
        <v>104</v>
      </c>
      <c r="F229" s="21">
        <v>6</v>
      </c>
      <c r="G229" s="21" t="s">
        <v>110</v>
      </c>
      <c r="H229" s="21">
        <f>VLOOKUP($L229,怪物模板!$A:$N,MATCH(角色!H$1,模板表头,0),0)</f>
        <v>1</v>
      </c>
      <c r="I229" s="28" t="str">
        <f>VLOOKUP($L229,怪物模板!$A:$N,MATCH(角色!I$1,模板表头,0),0)</f>
        <v>phy</v>
      </c>
      <c r="J229" s="22"/>
      <c r="K229" s="21"/>
      <c r="L229" s="21" t="s">
        <v>248</v>
      </c>
      <c r="M229" s="28" t="str">
        <f>VLOOKUP($L229,怪物模板!$A:$N,MATCH(角色!M$1,模板表头,0),0)</f>
        <v>顶盾步兵</v>
      </c>
      <c r="N229" s="28" t="str">
        <f>VLOOKUP($L229,怪物模板!$A:$N,MATCH(角色!N$1,模板表头,0),0)</f>
        <v>统一模板</v>
      </c>
      <c r="O229" s="21" t="str">
        <f>VLOOKUP($L229,怪物模板!$A:$N,MATCH(角色!O$1,模板表头,0),0)</f>
        <v>male</v>
      </c>
      <c r="P229" s="22">
        <v>2</v>
      </c>
      <c r="Q229" s="21">
        <v>3</v>
      </c>
      <c r="R229" s="21">
        <v>2</v>
      </c>
      <c r="S229" s="28" t="str">
        <f>VLOOKUP($L229,怪物模板!$A:$N,MATCH(角色!S$1,模板表头,0),0)</f>
        <v>alliance</v>
      </c>
      <c r="T229" s="21" t="s">
        <v>85</v>
      </c>
      <c r="U229" s="21"/>
      <c r="V229" s="21"/>
      <c r="W229" s="21"/>
      <c r="X229" s="21"/>
      <c r="Y229" s="21"/>
      <c r="Z229" s="21"/>
      <c r="AA229" s="21"/>
      <c r="AB229" s="21">
        <v>4</v>
      </c>
      <c r="AC229" s="21">
        <v>6</v>
      </c>
      <c r="AD229" s="21"/>
      <c r="AE229" s="21">
        <f t="shared" si="48"/>
        <v>10</v>
      </c>
      <c r="AF229" s="21">
        <f t="shared" si="49"/>
        <v>25</v>
      </c>
      <c r="AG229" s="28" t="str">
        <f>VLOOKUP($L229,怪物模板!$A:$N,MATCH(角色!AG$1,模板表头,0),0)</f>
        <v>misc.5skills_target_is_valid</v>
      </c>
      <c r="AH229" s="28">
        <f>VLOOKUP($L229,怪物模板!$A:$N,MATCH(角色!AH$1,模板表头,0),0)</f>
        <v>11980301</v>
      </c>
      <c r="AI229" s="28">
        <f>VLOOKUP($L229,怪物模板!$A:$N,MATCH(角色!AI$1,模板表头,0),0)</f>
        <v>11980302</v>
      </c>
      <c r="AJ229" s="28" t="str">
        <f>VLOOKUP($L229,怪物模板!$A:$N,MATCH(角色!AJ$1,模板表头,0),0)</f>
        <v/>
      </c>
      <c r="AK229" s="28" t="str">
        <f>VLOOKUP($L229,怪物模板!$A:$N,MATCH(角色!AK$1,模板表头,0),0)</f>
        <v/>
      </c>
      <c r="AL229" s="28" t="str">
        <f>IF(VLOOKUP($L229,[1]怪物模板!$A:$N,MATCH([1]角色!AL$1,模板表头,0),0)=0,"",VLOOKUP($L229,[1]怪物模板!$A:$N,MATCH([1]角色!AL$1,模板表头,0),0))</f>
        <v/>
      </c>
      <c r="AM229" s="28" t="str">
        <f>VLOOKUP($L229,怪物模板!$A:$N,MATCH(角色!AM$1,模板表头,0),0)</f>
        <v>shield_infantry_npc</v>
      </c>
      <c r="AN229" s="21">
        <v>1</v>
      </c>
      <c r="AO229" s="21">
        <v>1</v>
      </c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2"/>
      <c r="BC229" s="22"/>
      <c r="BD229" s="22"/>
      <c r="BE229" s="22"/>
      <c r="BF229" s="22"/>
      <c r="BG229" s="22"/>
      <c r="BH229" s="22"/>
      <c r="BI229" s="22">
        <f t="shared" si="50"/>
        <v>10000</v>
      </c>
      <c r="BJ229" s="22">
        <f t="shared" si="51"/>
        <v>4000</v>
      </c>
      <c r="BK229" s="22">
        <f t="shared" si="51"/>
        <v>4000</v>
      </c>
      <c r="BL229" s="21"/>
      <c r="BM229" s="21"/>
      <c r="BN229" s="21"/>
      <c r="BO229" s="21"/>
      <c r="BP229" s="21"/>
      <c r="BQ229" s="21"/>
      <c r="BR229" s="21"/>
      <c r="BS229" s="21"/>
      <c r="BT229" s="21"/>
      <c r="BU229" s="23" t="s">
        <v>200</v>
      </c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 t="s">
        <v>200</v>
      </c>
      <c r="CH229" s="21" t="s">
        <v>200</v>
      </c>
      <c r="CI229" s="21" t="s">
        <v>200</v>
      </c>
      <c r="CJ229" s="21" t="s">
        <v>200</v>
      </c>
      <c r="CK229" s="21" t="s">
        <v>200</v>
      </c>
      <c r="CL229" s="21" t="s">
        <v>200</v>
      </c>
      <c r="CM229" s="21" t="s">
        <v>200</v>
      </c>
      <c r="CN229" s="21" t="s">
        <v>200</v>
      </c>
      <c r="CO229" s="21" t="s">
        <v>200</v>
      </c>
    </row>
    <row r="230" spans="1:93" ht="16.5" customHeight="1" x14ac:dyDescent="0.3">
      <c r="A230" s="21">
        <v>31040228</v>
      </c>
      <c r="B230" s="21" t="s">
        <v>248</v>
      </c>
      <c r="C230" s="21"/>
      <c r="D230" s="21">
        <f t="shared" si="54"/>
        <v>46</v>
      </c>
      <c r="E230" s="21" t="s">
        <v>104</v>
      </c>
      <c r="F230" s="21">
        <v>6</v>
      </c>
      <c r="G230" s="21" t="s">
        <v>110</v>
      </c>
      <c r="H230" s="21">
        <f>VLOOKUP($L230,怪物模板!$A:$N,MATCH(角色!H$1,模板表头,0),0)</f>
        <v>1</v>
      </c>
      <c r="I230" s="28" t="str">
        <f>VLOOKUP($L230,怪物模板!$A:$N,MATCH(角色!I$1,模板表头,0),0)</f>
        <v>phy</v>
      </c>
      <c r="J230" s="22"/>
      <c r="K230" s="21"/>
      <c r="L230" s="21" t="s">
        <v>248</v>
      </c>
      <c r="M230" s="28" t="str">
        <f>VLOOKUP($L230,怪物模板!$A:$N,MATCH(角色!M$1,模板表头,0),0)</f>
        <v>顶盾步兵</v>
      </c>
      <c r="N230" s="28" t="str">
        <f>VLOOKUP($L230,怪物模板!$A:$N,MATCH(角色!N$1,模板表头,0),0)</f>
        <v>统一模板</v>
      </c>
      <c r="O230" s="21" t="str">
        <f>VLOOKUP($L230,怪物模板!$A:$N,MATCH(角色!O$1,模板表头,0),0)</f>
        <v>male</v>
      </c>
      <c r="P230" s="22">
        <v>2</v>
      </c>
      <c r="Q230" s="21">
        <v>2</v>
      </c>
      <c r="R230" s="21">
        <v>2</v>
      </c>
      <c r="S230" s="28" t="str">
        <f>VLOOKUP($L230,怪物模板!$A:$N,MATCH(角色!S$1,模板表头,0),0)</f>
        <v>alliance</v>
      </c>
      <c r="T230" s="21" t="s">
        <v>85</v>
      </c>
      <c r="U230" s="21"/>
      <c r="V230" s="21"/>
      <c r="W230" s="21"/>
      <c r="X230" s="21"/>
      <c r="Y230" s="21"/>
      <c r="Z230" s="21"/>
      <c r="AA230" s="21"/>
      <c r="AB230" s="21">
        <v>4</v>
      </c>
      <c r="AC230" s="21">
        <v>6</v>
      </c>
      <c r="AD230" s="21"/>
      <c r="AE230" s="21">
        <f t="shared" si="48"/>
        <v>10</v>
      </c>
      <c r="AF230" s="21">
        <f t="shared" si="49"/>
        <v>25</v>
      </c>
      <c r="AG230" s="28" t="str">
        <f>VLOOKUP($L230,怪物模板!$A:$N,MATCH(角色!AG$1,模板表头,0),0)</f>
        <v>misc.5skills_target_is_valid</v>
      </c>
      <c r="AH230" s="28">
        <f>VLOOKUP($L230,怪物模板!$A:$N,MATCH(角色!AH$1,模板表头,0),0)</f>
        <v>11980301</v>
      </c>
      <c r="AI230" s="28">
        <f>VLOOKUP($L230,怪物模板!$A:$N,MATCH(角色!AI$1,模板表头,0),0)</f>
        <v>11980302</v>
      </c>
      <c r="AJ230" s="28" t="str">
        <f>VLOOKUP($L230,怪物模板!$A:$N,MATCH(角色!AJ$1,模板表头,0),0)</f>
        <v/>
      </c>
      <c r="AK230" s="28" t="str">
        <f>VLOOKUP($L230,怪物模板!$A:$N,MATCH(角色!AK$1,模板表头,0),0)</f>
        <v/>
      </c>
      <c r="AL230" s="28" t="str">
        <f>IF(VLOOKUP($L230,[1]怪物模板!$A:$N,MATCH([1]角色!AL$1,模板表头,0),0)=0,"",VLOOKUP($L230,[1]怪物模板!$A:$N,MATCH([1]角色!AL$1,模板表头,0),0))</f>
        <v/>
      </c>
      <c r="AM230" s="28" t="str">
        <f>VLOOKUP($L230,怪物模板!$A:$N,MATCH(角色!AM$1,模板表头,0),0)</f>
        <v>shield_infantry_npc</v>
      </c>
      <c r="AN230" s="21">
        <v>1</v>
      </c>
      <c r="AO230" s="21">
        <v>1</v>
      </c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2"/>
      <c r="BC230" s="22"/>
      <c r="BD230" s="22"/>
      <c r="BE230" s="22"/>
      <c r="BF230" s="22"/>
      <c r="BG230" s="22"/>
      <c r="BH230" s="22"/>
      <c r="BI230" s="22">
        <f t="shared" si="50"/>
        <v>10000</v>
      </c>
      <c r="BJ230" s="22">
        <f t="shared" si="51"/>
        <v>4000</v>
      </c>
      <c r="BK230" s="22">
        <f t="shared" si="51"/>
        <v>4000</v>
      </c>
      <c r="BL230" s="21"/>
      <c r="BM230" s="21"/>
      <c r="BN230" s="21"/>
      <c r="BO230" s="21"/>
      <c r="BP230" s="21"/>
      <c r="BQ230" s="21"/>
      <c r="BR230" s="21"/>
      <c r="BS230" s="21"/>
      <c r="BT230" s="21"/>
      <c r="BU230" s="23" t="s">
        <v>200</v>
      </c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 t="s">
        <v>200</v>
      </c>
      <c r="CH230" s="21" t="s">
        <v>200</v>
      </c>
      <c r="CI230" s="21" t="s">
        <v>200</v>
      </c>
      <c r="CJ230" s="21" t="s">
        <v>200</v>
      </c>
      <c r="CK230" s="21" t="s">
        <v>200</v>
      </c>
      <c r="CL230" s="21" t="s">
        <v>200</v>
      </c>
      <c r="CM230" s="21" t="s">
        <v>200</v>
      </c>
      <c r="CN230" s="21" t="s">
        <v>200</v>
      </c>
      <c r="CO230" s="21" t="s">
        <v>200</v>
      </c>
    </row>
    <row r="231" spans="1:93" ht="16.5" customHeight="1" x14ac:dyDescent="0.3">
      <c r="A231" s="21">
        <v>31040229</v>
      </c>
      <c r="B231" s="21" t="s">
        <v>98</v>
      </c>
      <c r="C231" s="21"/>
      <c r="D231" s="21">
        <f t="shared" si="54"/>
        <v>46</v>
      </c>
      <c r="E231" s="21" t="s">
        <v>104</v>
      </c>
      <c r="F231" s="21">
        <v>6</v>
      </c>
      <c r="G231" s="21" t="s">
        <v>110</v>
      </c>
      <c r="H231" s="21">
        <f>VLOOKUP($L231,怪物模板!$A:$N,MATCH(角色!H$1,模板表头,0),0)</f>
        <v>4</v>
      </c>
      <c r="I231" s="28" t="str">
        <f>VLOOKUP($L231,怪物模板!$A:$N,MATCH(角色!I$1,模板表头,0),0)</f>
        <v>mag</v>
      </c>
      <c r="J231" s="22"/>
      <c r="K231" s="21"/>
      <c r="L231" s="21" t="s">
        <v>98</v>
      </c>
      <c r="M231" s="28" t="str">
        <f>VLOOKUP($L231,怪物模板!$A:$N,MATCH(角色!M$1,模板表头,0),0)</f>
        <v>无对应英雄</v>
      </c>
      <c r="N231" s="28" t="str">
        <f>VLOOKUP($L231,怪物模板!$A:$N,MATCH(角色!N$1,模板表头,0),0)</f>
        <v>统一模板</v>
      </c>
      <c r="O231" s="21" t="str">
        <f>VLOOKUP($L231,怪物模板!$A:$N,MATCH(角色!O$1,模板表头,0),0)</f>
        <v>female</v>
      </c>
      <c r="P231" s="21">
        <v>4</v>
      </c>
      <c r="Q231" s="21">
        <v>3</v>
      </c>
      <c r="R231" s="21">
        <v>3</v>
      </c>
      <c r="S231" s="28" t="str">
        <f>VLOOKUP($L231,怪物模板!$A:$N,MATCH(角色!S$1,模板表头,0),0)</f>
        <v>chaos</v>
      </c>
      <c r="T231" s="21" t="s">
        <v>85</v>
      </c>
      <c r="U231" s="21"/>
      <c r="V231" s="21"/>
      <c r="W231" s="21"/>
      <c r="X231" s="21"/>
      <c r="Y231" s="21"/>
      <c r="Z231" s="21"/>
      <c r="AA231" s="21"/>
      <c r="AB231" s="21">
        <v>4</v>
      </c>
      <c r="AC231" s="21">
        <v>6</v>
      </c>
      <c r="AD231" s="21"/>
      <c r="AE231" s="21">
        <f t="shared" si="48"/>
        <v>10</v>
      </c>
      <c r="AF231" s="21">
        <f t="shared" si="49"/>
        <v>25</v>
      </c>
      <c r="AG231" s="28" t="str">
        <f>VLOOKUP($L231,怪物模板!$A:$N,MATCH(角色!AG$1,模板表头,0),0)</f>
        <v>misc.5skills_friendly_ratio</v>
      </c>
      <c r="AH231" s="28">
        <f>VLOOKUP($L231,怪物模板!$A:$N,MATCH(角色!AH$1,模板表头,0),0)</f>
        <v>11670201</v>
      </c>
      <c r="AI231" s="28">
        <f>VLOOKUP($L231,怪物模板!$A:$N,MATCH(角色!AI$1,模板表头,0),0)</f>
        <v>11670202</v>
      </c>
      <c r="AJ231" s="28">
        <f>VLOOKUP($L231,怪物模板!$A:$N,MATCH(角色!AJ$1,模板表头,0),0)</f>
        <v>11670203</v>
      </c>
      <c r="AK231" s="28" t="str">
        <f>VLOOKUP($L231,怪物模板!$A:$N,MATCH(角色!AK$1,模板表头,0),0)</f>
        <v/>
      </c>
      <c r="AL231" s="28" t="str">
        <f>IF(VLOOKUP($L231,[1]怪物模板!$A:$N,MATCH([1]角色!AL$1,模板表头,0),0)=0,"",VLOOKUP($L231,[1]怪物模板!$A:$N,MATCH([1]角色!AL$1,模板表头,0),0))</f>
        <v/>
      </c>
      <c r="AM231" s="28" t="str">
        <f>VLOOKUP($L231,怪物模板!$A:$N,MATCH(角色!AM$1,模板表头,0),0)</f>
        <v>scarlet_priest</v>
      </c>
      <c r="AN231" s="21">
        <v>1</v>
      </c>
      <c r="AO231" s="21">
        <v>1</v>
      </c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2"/>
      <c r="BC231" s="22"/>
      <c r="BD231" s="22"/>
      <c r="BE231" s="22"/>
      <c r="BF231" s="22"/>
      <c r="BG231" s="22"/>
      <c r="BH231" s="22"/>
      <c r="BI231" s="22">
        <f t="shared" si="50"/>
        <v>10000</v>
      </c>
      <c r="BJ231" s="22">
        <f t="shared" si="51"/>
        <v>4000</v>
      </c>
      <c r="BK231" s="22">
        <f t="shared" si="51"/>
        <v>4000</v>
      </c>
      <c r="BL231" s="21"/>
      <c r="BM231" s="21"/>
      <c r="BN231" s="21"/>
      <c r="BO231" s="21"/>
      <c r="BP231" s="21"/>
      <c r="BQ231" s="21"/>
      <c r="BR231" s="21"/>
      <c r="BS231" s="21"/>
      <c r="BT231" s="21"/>
      <c r="BU231" s="23" t="s">
        <v>200</v>
      </c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 t="s">
        <v>200</v>
      </c>
      <c r="CH231" s="21" t="s">
        <v>200</v>
      </c>
      <c r="CI231" s="21" t="s">
        <v>200</v>
      </c>
      <c r="CJ231" s="21" t="s">
        <v>200</v>
      </c>
      <c r="CK231" s="21" t="s">
        <v>200</v>
      </c>
      <c r="CL231" s="21" t="s">
        <v>200</v>
      </c>
      <c r="CM231" s="21" t="s">
        <v>200</v>
      </c>
      <c r="CN231" s="21" t="s">
        <v>200</v>
      </c>
      <c r="CO231" s="21" t="s">
        <v>200</v>
      </c>
    </row>
    <row r="232" spans="1:93" ht="16.5" customHeight="1" x14ac:dyDescent="0.3">
      <c r="A232" s="21">
        <v>31040230</v>
      </c>
      <c r="B232" s="21" t="s">
        <v>202</v>
      </c>
      <c r="C232" s="21"/>
      <c r="D232" s="21">
        <f t="shared" si="54"/>
        <v>46</v>
      </c>
      <c r="E232" s="21" t="s">
        <v>104</v>
      </c>
      <c r="F232" s="21">
        <v>6</v>
      </c>
      <c r="G232" s="21" t="s">
        <v>110</v>
      </c>
      <c r="H232" s="21">
        <f>VLOOKUP($L232,怪物模板!$A:$N,MATCH(角色!H$1,模板表头,0),0)</f>
        <v>3</v>
      </c>
      <c r="I232" s="28" t="str">
        <f>VLOOKUP($L232,怪物模板!$A:$N,MATCH(角色!I$1,模板表头,0),0)</f>
        <v>mag</v>
      </c>
      <c r="J232" s="22"/>
      <c r="K232" s="21"/>
      <c r="L232" s="21" t="s">
        <v>275</v>
      </c>
      <c r="M232" s="28" t="str">
        <f>VLOOKUP($L232,怪物模板!$A:$N,MATCH(角色!M$1,模板表头,0),0)</f>
        <v>火焰术士</v>
      </c>
      <c r="N232" s="28" t="str">
        <f>VLOOKUP($L232,怪物模板!$A:$N,MATCH(角色!N$1,模板表头,0),0)</f>
        <v>大招加引导版，加酒利用</v>
      </c>
      <c r="O232" s="21" t="str">
        <f>VLOOKUP($L232,怪物模板!$A:$N,MATCH(角色!O$1,模板表头,0),0)</f>
        <v>female</v>
      </c>
      <c r="P232" s="22">
        <v>3</v>
      </c>
      <c r="Q232" s="21">
        <v>3</v>
      </c>
      <c r="R232" s="21">
        <v>2</v>
      </c>
      <c r="S232" s="28" t="str">
        <f>VLOOKUP($L232,怪物模板!$A:$N,MATCH(角色!S$1,模板表头,0),0)</f>
        <v>alliance</v>
      </c>
      <c r="T232" s="21" t="s">
        <v>85</v>
      </c>
      <c r="U232" s="21"/>
      <c r="V232" s="21"/>
      <c r="W232" s="21"/>
      <c r="X232" s="21"/>
      <c r="Y232" s="21"/>
      <c r="Z232" s="21"/>
      <c r="AA232" s="21"/>
      <c r="AB232" s="21">
        <v>4</v>
      </c>
      <c r="AC232" s="21">
        <v>6</v>
      </c>
      <c r="AD232" s="21"/>
      <c r="AE232" s="21">
        <f t="shared" si="48"/>
        <v>10</v>
      </c>
      <c r="AF232" s="21">
        <f t="shared" si="49"/>
        <v>25</v>
      </c>
      <c r="AG232" s="28" t="str">
        <f>VLOOKUP($L232,怪物模板!$A:$N,MATCH(角色!AG$1,模板表头,0),0)</f>
        <v>misc.5skills</v>
      </c>
      <c r="AH232" s="28">
        <f>VLOOKUP($L232,怪物模板!$A:$N,MATCH(角色!AH$1,模板表头,0),0)</f>
        <v>11980401</v>
      </c>
      <c r="AI232" s="28">
        <f>VLOOKUP($L232,怪物模板!$A:$N,MATCH(角色!AI$1,模板表头,0),0)</f>
        <v>11980402</v>
      </c>
      <c r="AJ232" s="28">
        <f>VLOOKUP($L232,怪物模板!$A:$N,MATCH(角色!AJ$1,模板表头,0),0)</f>
        <v>11999535</v>
      </c>
      <c r="AK232" s="28" t="str">
        <f>VLOOKUP($L232,怪物模板!$A:$N,MATCH(角色!AK$1,模板表头,0),0)</f>
        <v/>
      </c>
      <c r="AL232" s="28" t="str">
        <f>IF(VLOOKUP($L232,[1]怪物模板!$A:$N,MATCH([1]角色!AL$1,模板表头,0),0)=0,"",VLOOKUP($L232,[1]怪物模板!$A:$N,MATCH([1]角色!AL$1,模板表头,0),0))</f>
        <v/>
      </c>
      <c r="AM232" s="28" t="str">
        <f>VLOOKUP($L232,怪物模板!$A:$N,MATCH(角色!AM$1,模板表头,0),0)</f>
        <v>flame_npc</v>
      </c>
      <c r="AN232" s="21">
        <v>1</v>
      </c>
      <c r="AO232" s="21">
        <v>1</v>
      </c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2"/>
      <c r="BC232" s="22"/>
      <c r="BD232" s="22"/>
      <c r="BE232" s="22"/>
      <c r="BF232" s="22"/>
      <c r="BG232" s="22"/>
      <c r="BH232" s="22"/>
      <c r="BI232" s="22">
        <f t="shared" si="50"/>
        <v>10000</v>
      </c>
      <c r="BJ232" s="22">
        <f t="shared" si="51"/>
        <v>4000</v>
      </c>
      <c r="BK232" s="22">
        <f t="shared" si="51"/>
        <v>4000</v>
      </c>
      <c r="BL232" s="21"/>
      <c r="BM232" s="21"/>
      <c r="BN232" s="21"/>
      <c r="BO232" s="21"/>
      <c r="BP232" s="21"/>
      <c r="BQ232" s="21"/>
      <c r="BR232" s="21"/>
      <c r="BS232" s="21"/>
      <c r="BT232" s="21"/>
      <c r="BU232" s="23" t="s">
        <v>200</v>
      </c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 t="s">
        <v>200</v>
      </c>
      <c r="CH232" s="21" t="s">
        <v>200</v>
      </c>
      <c r="CI232" s="21" t="s">
        <v>200</v>
      </c>
      <c r="CJ232" s="21" t="s">
        <v>200</v>
      </c>
      <c r="CK232" s="21" t="s">
        <v>200</v>
      </c>
      <c r="CL232" s="21" t="s">
        <v>200</v>
      </c>
      <c r="CM232" s="21" t="s">
        <v>200</v>
      </c>
      <c r="CN232" s="21" t="s">
        <v>200</v>
      </c>
      <c r="CO232" s="21" t="s">
        <v>200</v>
      </c>
    </row>
    <row r="233" spans="1:93" s="5" customFormat="1" ht="16.5" customHeight="1" x14ac:dyDescent="0.3">
      <c r="A233" s="21">
        <v>31040231</v>
      </c>
      <c r="B233" s="21" t="s">
        <v>86</v>
      </c>
      <c r="C233" s="21"/>
      <c r="D233" s="21">
        <f t="shared" si="54"/>
        <v>47</v>
      </c>
      <c r="E233" s="21" t="s">
        <v>104</v>
      </c>
      <c r="F233" s="21">
        <v>7</v>
      </c>
      <c r="G233" s="21" t="s">
        <v>110</v>
      </c>
      <c r="H233" s="21">
        <f>VLOOKUP($L233,怪物模板!$A:$N,MATCH(角色!H$1,模板表头,0),0)</f>
        <v>2</v>
      </c>
      <c r="I233" s="28" t="str">
        <f>VLOOKUP($L233,怪物模板!$A:$N,MATCH(角色!I$1,模板表头,0),0)</f>
        <v>phy</v>
      </c>
      <c r="J233" s="22"/>
      <c r="K233" s="21"/>
      <c r="L233" s="21" t="s">
        <v>86</v>
      </c>
      <c r="M233" s="28" t="str">
        <f>VLOOKUP($L233,怪物模板!$A:$N,MATCH(角色!M$1,模板表头,0),0)</f>
        <v>无对应英雄</v>
      </c>
      <c r="N233" s="28" t="str">
        <f>VLOOKUP($L233,怪物模板!$A:$N,MATCH(角色!N$1,模板表头,0),0)</f>
        <v>新增突袭小招，大招改为引导</v>
      </c>
      <c r="O233" s="21" t="str">
        <f>VLOOKUP($L233,怪物模板!$A:$N,MATCH(角色!O$1,模板表头,0),0)</f>
        <v>male</v>
      </c>
      <c r="P233" s="22">
        <v>3</v>
      </c>
      <c r="Q233" s="21">
        <v>3</v>
      </c>
      <c r="R233" s="21">
        <v>2</v>
      </c>
      <c r="S233" s="28" t="str">
        <f>VLOOKUP($L233,怪物模板!$A:$N,MATCH(角色!S$1,模板表头,0),0)</f>
        <v>horde</v>
      </c>
      <c r="T233" s="21" t="s">
        <v>85</v>
      </c>
      <c r="U233" s="21"/>
      <c r="V233" s="21"/>
      <c r="W233" s="21"/>
      <c r="X233" s="21"/>
      <c r="Y233" s="21"/>
      <c r="Z233" s="21"/>
      <c r="AA233" s="21"/>
      <c r="AB233" s="21">
        <v>4</v>
      </c>
      <c r="AC233" s="21">
        <v>6</v>
      </c>
      <c r="AD233" s="21"/>
      <c r="AE233" s="21">
        <f t="shared" si="48"/>
        <v>10</v>
      </c>
      <c r="AF233" s="21">
        <f t="shared" si="49"/>
        <v>25</v>
      </c>
      <c r="AG233" s="28" t="str">
        <f>VLOOKUP($L233,怪物模板!$A:$N,MATCH(角色!AG$1,模板表头,0),0)</f>
        <v>misc.5skills</v>
      </c>
      <c r="AH233" s="28">
        <f>VLOOKUP($L233,怪物模板!$A:$N,MATCH(角色!AH$1,模板表头,0),0)</f>
        <v>11980101</v>
      </c>
      <c r="AI233" s="28">
        <f>VLOOKUP($L233,怪物模板!$A:$N,MATCH(角色!AI$1,模板表头,0),0)</f>
        <v>11999536</v>
      </c>
      <c r="AJ233" s="28">
        <f>VLOOKUP($L233,怪物模板!$A:$N,MATCH(角色!AJ$1,模板表头,0),0)</f>
        <v>11999537</v>
      </c>
      <c r="AK233" s="28" t="str">
        <f>VLOOKUP($L233,怪物模板!$A:$N,MATCH(角色!AK$1,模板表头,0),0)</f>
        <v/>
      </c>
      <c r="AL233" s="28" t="str">
        <f>IF(VLOOKUP($L233,[1]怪物模板!$A:$N,MATCH([1]角色!AL$1,模板表头,0),0)=0,"",VLOOKUP($L233,[1]怪物模板!$A:$N,MATCH([1]角色!AL$1,模板表头,0),0))</f>
        <v/>
      </c>
      <c r="AM233" s="28" t="str">
        <f>VLOOKUP($L233,怪物模板!$A:$N,MATCH(角色!AM$1,模板表头,0),0)</f>
        <v>rogue</v>
      </c>
      <c r="AN233" s="21">
        <v>1</v>
      </c>
      <c r="AO233" s="21">
        <v>1</v>
      </c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2"/>
      <c r="BC233" s="22"/>
      <c r="BD233" s="22"/>
      <c r="BE233" s="22"/>
      <c r="BF233" s="22"/>
      <c r="BG233" s="22"/>
      <c r="BH233" s="22"/>
      <c r="BI233" s="22">
        <f t="shared" si="50"/>
        <v>10000</v>
      </c>
      <c r="BJ233" s="22">
        <f t="shared" si="51"/>
        <v>4000</v>
      </c>
      <c r="BK233" s="22">
        <f t="shared" si="51"/>
        <v>4000</v>
      </c>
      <c r="BL233" s="21"/>
      <c r="BM233" s="21"/>
      <c r="BN233" s="21"/>
      <c r="BO233" s="21"/>
      <c r="BP233" s="21"/>
      <c r="BQ233" s="21"/>
      <c r="BR233" s="21"/>
      <c r="BS233" s="21"/>
      <c r="BT233" s="21"/>
      <c r="BU233" s="23" t="s">
        <v>200</v>
      </c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 t="s">
        <v>200</v>
      </c>
      <c r="CH233" s="21" t="s">
        <v>200</v>
      </c>
      <c r="CI233" s="21" t="s">
        <v>200</v>
      </c>
      <c r="CJ233" s="21" t="s">
        <v>200</v>
      </c>
      <c r="CK233" s="21" t="s">
        <v>200</v>
      </c>
      <c r="CL233" s="21" t="s">
        <v>200</v>
      </c>
      <c r="CM233" s="21" t="s">
        <v>200</v>
      </c>
      <c r="CN233" s="21" t="s">
        <v>200</v>
      </c>
      <c r="CO233" s="21" t="s">
        <v>200</v>
      </c>
    </row>
    <row r="234" spans="1:93" s="5" customFormat="1" ht="16.5" customHeight="1" x14ac:dyDescent="0.3">
      <c r="A234" s="21">
        <v>31040232</v>
      </c>
      <c r="B234" s="21" t="s">
        <v>93</v>
      </c>
      <c r="C234" s="21"/>
      <c r="D234" s="21">
        <f t="shared" si="54"/>
        <v>47</v>
      </c>
      <c r="E234" s="21" t="s">
        <v>104</v>
      </c>
      <c r="F234" s="21">
        <v>7</v>
      </c>
      <c r="G234" s="21" t="s">
        <v>110</v>
      </c>
      <c r="H234" s="21">
        <f>VLOOKUP($L234,怪物模板!$A:$N,MATCH(角色!H$1,模板表头,0),0)</f>
        <v>2</v>
      </c>
      <c r="I234" s="28" t="str">
        <f>VLOOKUP($L234,怪物模板!$A:$N,MATCH(角色!I$1,模板表头,0),0)</f>
        <v>phy</v>
      </c>
      <c r="J234" s="22"/>
      <c r="K234" s="21"/>
      <c r="L234" s="21" t="s">
        <v>93</v>
      </c>
      <c r="M234" s="28" t="str">
        <f>VLOOKUP($L234,怪物模板!$A:$N,MATCH(角色!M$1,模板表头,0),0)</f>
        <v>狂战士</v>
      </c>
      <c r="N234" s="28" t="str">
        <f>VLOOKUP($L234,怪物模板!$A:$N,MATCH(角色!N$1,模板表头,0),0)</f>
        <v>同英雄技能</v>
      </c>
      <c r="O234" s="21" t="str">
        <f>VLOOKUP($L234,怪物模板!$A:$N,MATCH(角色!O$1,模板表头,0),0)</f>
        <v>male</v>
      </c>
      <c r="P234" s="22">
        <v>5</v>
      </c>
      <c r="Q234" s="21">
        <v>3</v>
      </c>
      <c r="R234" s="21">
        <v>3</v>
      </c>
      <c r="S234" s="28" t="str">
        <f>VLOOKUP($L234,怪物模板!$A:$N,MATCH(角色!S$1,模板表头,0),0)</f>
        <v>horde</v>
      </c>
      <c r="T234" s="21" t="s">
        <v>85</v>
      </c>
      <c r="U234" s="21"/>
      <c r="V234" s="21"/>
      <c r="W234" s="21"/>
      <c r="X234" s="21"/>
      <c r="Y234" s="21"/>
      <c r="Z234" s="21"/>
      <c r="AA234" s="21"/>
      <c r="AB234" s="21">
        <v>4</v>
      </c>
      <c r="AC234" s="21">
        <v>6</v>
      </c>
      <c r="AD234" s="21"/>
      <c r="AE234" s="21">
        <f t="shared" si="48"/>
        <v>10</v>
      </c>
      <c r="AF234" s="21">
        <f t="shared" si="49"/>
        <v>25</v>
      </c>
      <c r="AG234" s="28" t="str">
        <f>VLOOKUP($L234,怪物模板!$A:$N,MATCH(角色!AG$1,模板表头,0),0)</f>
        <v>misc.5skills_target_is_valid</v>
      </c>
      <c r="AH234" s="28">
        <f>VLOOKUP($L234,怪物模板!$A:$N,MATCH(角色!AH$1,模板表头,0),0)</f>
        <v>11970101</v>
      </c>
      <c r="AI234" s="28">
        <f>VLOOKUP($L234,怪物模板!$A:$N,MATCH(角色!AI$1,模板表头,0),0)</f>
        <v>11970102</v>
      </c>
      <c r="AJ234" s="28" t="str">
        <f>VLOOKUP($L234,怪物模板!$A:$N,MATCH(角色!AJ$1,模板表头,0),0)</f>
        <v/>
      </c>
      <c r="AK234" s="28" t="str">
        <f>VLOOKUP($L234,怪物模板!$A:$N,MATCH(角色!AK$1,模板表头,0),0)</f>
        <v/>
      </c>
      <c r="AL234" s="28" t="str">
        <f>IF(VLOOKUP($L234,[1]怪物模板!$A:$N,MATCH([1]角色!AL$1,模板表头,0),0)=0,"",VLOOKUP($L234,[1]怪物模板!$A:$N,MATCH([1]角色!AL$1,模板表头,0),0))</f>
        <v/>
      </c>
      <c r="AM234" s="28" t="str">
        <f>VLOOKUP($L234,怪物模板!$A:$N,MATCH(角色!AM$1,模板表头,0),0)</f>
        <v>berserk_npc</v>
      </c>
      <c r="AN234" s="21">
        <v>1</v>
      </c>
      <c r="AO234" s="21">
        <v>1</v>
      </c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2"/>
      <c r="BC234" s="22"/>
      <c r="BD234" s="22"/>
      <c r="BE234" s="22"/>
      <c r="BF234" s="22"/>
      <c r="BG234" s="22"/>
      <c r="BH234" s="22"/>
      <c r="BI234" s="22">
        <f t="shared" si="50"/>
        <v>10000</v>
      </c>
      <c r="BJ234" s="22">
        <f t="shared" si="51"/>
        <v>4000</v>
      </c>
      <c r="BK234" s="22">
        <f t="shared" si="51"/>
        <v>4000</v>
      </c>
      <c r="BL234" s="21"/>
      <c r="BM234" s="21"/>
      <c r="BN234" s="21"/>
      <c r="BO234" s="21"/>
      <c r="BP234" s="21"/>
      <c r="BQ234" s="21"/>
      <c r="BR234" s="21"/>
      <c r="BS234" s="21"/>
      <c r="BT234" s="21"/>
      <c r="BU234" s="23" t="s">
        <v>200</v>
      </c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 t="s">
        <v>200</v>
      </c>
      <c r="CH234" s="21" t="s">
        <v>200</v>
      </c>
      <c r="CI234" s="21" t="s">
        <v>200</v>
      </c>
      <c r="CJ234" s="21" t="s">
        <v>200</v>
      </c>
      <c r="CK234" s="21" t="s">
        <v>200</v>
      </c>
      <c r="CL234" s="21" t="s">
        <v>200</v>
      </c>
      <c r="CM234" s="21" t="s">
        <v>200</v>
      </c>
      <c r="CN234" s="21" t="s">
        <v>200</v>
      </c>
      <c r="CO234" s="21" t="s">
        <v>200</v>
      </c>
    </row>
    <row r="235" spans="1:93" s="5" customFormat="1" ht="16.5" customHeight="1" x14ac:dyDescent="0.3">
      <c r="A235" s="21">
        <v>31040233</v>
      </c>
      <c r="B235" s="21" t="s">
        <v>93</v>
      </c>
      <c r="C235" s="21"/>
      <c r="D235" s="21">
        <f t="shared" si="54"/>
        <v>47</v>
      </c>
      <c r="E235" s="21" t="s">
        <v>104</v>
      </c>
      <c r="F235" s="21">
        <v>7</v>
      </c>
      <c r="G235" s="21" t="s">
        <v>110</v>
      </c>
      <c r="H235" s="21">
        <f>VLOOKUP($L235,怪物模板!$A:$N,MATCH(角色!H$1,模板表头,0),0)</f>
        <v>2</v>
      </c>
      <c r="I235" s="28" t="str">
        <f>VLOOKUP($L235,怪物模板!$A:$N,MATCH(角色!I$1,模板表头,0),0)</f>
        <v>phy</v>
      </c>
      <c r="J235" s="22"/>
      <c r="K235" s="21"/>
      <c r="L235" s="21" t="s">
        <v>93</v>
      </c>
      <c r="M235" s="28" t="str">
        <f>VLOOKUP($L235,怪物模板!$A:$N,MATCH(角色!M$1,模板表头,0),0)</f>
        <v>狂战士</v>
      </c>
      <c r="N235" s="28" t="str">
        <f>VLOOKUP($L235,怪物模板!$A:$N,MATCH(角色!N$1,模板表头,0),0)</f>
        <v>同英雄技能</v>
      </c>
      <c r="O235" s="21" t="str">
        <f>VLOOKUP($L235,怪物模板!$A:$N,MATCH(角色!O$1,模板表头,0),0)</f>
        <v>male</v>
      </c>
      <c r="P235" s="22">
        <v>5</v>
      </c>
      <c r="Q235" s="21">
        <v>2</v>
      </c>
      <c r="R235" s="21">
        <v>3</v>
      </c>
      <c r="S235" s="28" t="str">
        <f>VLOOKUP($L235,怪物模板!$A:$N,MATCH(角色!S$1,模板表头,0),0)</f>
        <v>horde</v>
      </c>
      <c r="T235" s="21" t="s">
        <v>85</v>
      </c>
      <c r="U235" s="21"/>
      <c r="V235" s="21"/>
      <c r="W235" s="21"/>
      <c r="X235" s="21"/>
      <c r="Y235" s="21"/>
      <c r="Z235" s="21"/>
      <c r="AA235" s="21"/>
      <c r="AB235" s="21">
        <v>4</v>
      </c>
      <c r="AC235" s="21">
        <v>6</v>
      </c>
      <c r="AD235" s="21"/>
      <c r="AE235" s="21">
        <f t="shared" si="48"/>
        <v>10</v>
      </c>
      <c r="AF235" s="21">
        <f t="shared" si="49"/>
        <v>25</v>
      </c>
      <c r="AG235" s="28" t="str">
        <f>VLOOKUP($L235,怪物模板!$A:$N,MATCH(角色!AG$1,模板表头,0),0)</f>
        <v>misc.5skills_target_is_valid</v>
      </c>
      <c r="AH235" s="28">
        <f>VLOOKUP($L235,怪物模板!$A:$N,MATCH(角色!AH$1,模板表头,0),0)</f>
        <v>11970101</v>
      </c>
      <c r="AI235" s="28">
        <f>VLOOKUP($L235,怪物模板!$A:$N,MATCH(角色!AI$1,模板表头,0),0)</f>
        <v>11970102</v>
      </c>
      <c r="AJ235" s="28" t="str">
        <f>VLOOKUP($L235,怪物模板!$A:$N,MATCH(角色!AJ$1,模板表头,0),0)</f>
        <v/>
      </c>
      <c r="AK235" s="28" t="str">
        <f>VLOOKUP($L235,怪物模板!$A:$N,MATCH(角色!AK$1,模板表头,0),0)</f>
        <v/>
      </c>
      <c r="AL235" s="28" t="str">
        <f>IF(VLOOKUP($L235,[1]怪物模板!$A:$N,MATCH([1]角色!AL$1,模板表头,0),0)=0,"",VLOOKUP($L235,[1]怪物模板!$A:$N,MATCH([1]角色!AL$1,模板表头,0),0))</f>
        <v/>
      </c>
      <c r="AM235" s="28" t="str">
        <f>VLOOKUP($L235,怪物模板!$A:$N,MATCH(角色!AM$1,模板表头,0),0)</f>
        <v>berserk_npc</v>
      </c>
      <c r="AN235" s="21">
        <v>1</v>
      </c>
      <c r="AO235" s="21">
        <v>1</v>
      </c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2"/>
      <c r="BC235" s="22"/>
      <c r="BD235" s="22"/>
      <c r="BE235" s="22"/>
      <c r="BF235" s="22"/>
      <c r="BG235" s="22"/>
      <c r="BH235" s="22"/>
      <c r="BI235" s="22">
        <f t="shared" si="50"/>
        <v>10000</v>
      </c>
      <c r="BJ235" s="22">
        <f t="shared" si="51"/>
        <v>4000</v>
      </c>
      <c r="BK235" s="22">
        <f t="shared" si="51"/>
        <v>4000</v>
      </c>
      <c r="BL235" s="21"/>
      <c r="BM235" s="21"/>
      <c r="BN235" s="21"/>
      <c r="BO235" s="21"/>
      <c r="BP235" s="21"/>
      <c r="BQ235" s="21"/>
      <c r="BR235" s="21"/>
      <c r="BS235" s="21"/>
      <c r="BT235" s="21"/>
      <c r="BU235" s="23" t="s">
        <v>200</v>
      </c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 t="s">
        <v>200</v>
      </c>
      <c r="CH235" s="21" t="s">
        <v>200</v>
      </c>
      <c r="CI235" s="21" t="s">
        <v>200</v>
      </c>
      <c r="CJ235" s="21" t="s">
        <v>200</v>
      </c>
      <c r="CK235" s="21" t="s">
        <v>200</v>
      </c>
      <c r="CL235" s="21" t="s">
        <v>200</v>
      </c>
      <c r="CM235" s="21" t="s">
        <v>200</v>
      </c>
      <c r="CN235" s="21" t="s">
        <v>200</v>
      </c>
      <c r="CO235" s="21" t="s">
        <v>200</v>
      </c>
    </row>
    <row r="236" spans="1:93" s="5" customFormat="1" ht="16.5" customHeight="1" x14ac:dyDescent="0.3">
      <c r="A236" s="21">
        <v>31040234</v>
      </c>
      <c r="B236" s="21" t="s">
        <v>98</v>
      </c>
      <c r="C236" s="21"/>
      <c r="D236" s="21">
        <f t="shared" si="54"/>
        <v>47</v>
      </c>
      <c r="E236" s="21" t="s">
        <v>104</v>
      </c>
      <c r="F236" s="21">
        <v>7</v>
      </c>
      <c r="G236" s="21" t="s">
        <v>110</v>
      </c>
      <c r="H236" s="21">
        <f>VLOOKUP($L236,怪物模板!$A:$N,MATCH(角色!H$1,模板表头,0),0)</f>
        <v>4</v>
      </c>
      <c r="I236" s="28" t="str">
        <f>VLOOKUP($L236,怪物模板!$A:$N,MATCH(角色!I$1,模板表头,0),0)</f>
        <v>mag</v>
      </c>
      <c r="J236" s="22"/>
      <c r="K236" s="21"/>
      <c r="L236" s="21" t="s">
        <v>98</v>
      </c>
      <c r="M236" s="28" t="str">
        <f>VLOOKUP($L236,怪物模板!$A:$N,MATCH(角色!M$1,模板表头,0),0)</f>
        <v>无对应英雄</v>
      </c>
      <c r="N236" s="28" t="str">
        <f>VLOOKUP($L236,怪物模板!$A:$N,MATCH(角色!N$1,模板表头,0),0)</f>
        <v>统一模板</v>
      </c>
      <c r="O236" s="21" t="str">
        <f>VLOOKUP($L236,怪物模板!$A:$N,MATCH(角色!O$1,模板表头,0),0)</f>
        <v>female</v>
      </c>
      <c r="P236" s="22">
        <v>4</v>
      </c>
      <c r="Q236" s="21">
        <v>3</v>
      </c>
      <c r="R236" s="21">
        <v>3</v>
      </c>
      <c r="S236" s="28" t="str">
        <f>VLOOKUP($L236,怪物模板!$A:$N,MATCH(角色!S$1,模板表头,0),0)</f>
        <v>chaos</v>
      </c>
      <c r="T236" s="21" t="s">
        <v>199</v>
      </c>
      <c r="U236" s="21"/>
      <c r="V236" s="21"/>
      <c r="W236" s="21"/>
      <c r="X236" s="21"/>
      <c r="Y236" s="21"/>
      <c r="Z236" s="21"/>
      <c r="AA236" s="21"/>
      <c r="AB236" s="21">
        <v>4</v>
      </c>
      <c r="AC236" s="21">
        <v>6</v>
      </c>
      <c r="AD236" s="21"/>
      <c r="AE236" s="21">
        <f t="shared" si="48"/>
        <v>10</v>
      </c>
      <c r="AF236" s="21">
        <f t="shared" si="49"/>
        <v>25</v>
      </c>
      <c r="AG236" s="28" t="str">
        <f>VLOOKUP($L236,怪物模板!$A:$N,MATCH(角色!AG$1,模板表头,0),0)</f>
        <v>misc.5skills_friendly_ratio</v>
      </c>
      <c r="AH236" s="28">
        <f>VLOOKUP($L236,怪物模板!$A:$N,MATCH(角色!AH$1,模板表头,0),0)</f>
        <v>11670201</v>
      </c>
      <c r="AI236" s="28">
        <f>VLOOKUP($L236,怪物模板!$A:$N,MATCH(角色!AI$1,模板表头,0),0)</f>
        <v>11670202</v>
      </c>
      <c r="AJ236" s="28">
        <f>VLOOKUP($L236,怪物模板!$A:$N,MATCH(角色!AJ$1,模板表头,0),0)</f>
        <v>11670203</v>
      </c>
      <c r="AK236" s="28" t="str">
        <f>VLOOKUP($L236,怪物模板!$A:$N,MATCH(角色!AK$1,模板表头,0),0)</f>
        <v/>
      </c>
      <c r="AL236" s="28" t="str">
        <f>IF(VLOOKUP($L236,[1]怪物模板!$A:$N,MATCH([1]角色!AL$1,模板表头,0),0)=0,"",VLOOKUP($L236,[1]怪物模板!$A:$N,MATCH([1]角色!AL$1,模板表头,0),0))</f>
        <v/>
      </c>
      <c r="AM236" s="28" t="str">
        <f>VLOOKUP($L236,怪物模板!$A:$N,MATCH(角色!AM$1,模板表头,0),0)</f>
        <v>scarlet_priest</v>
      </c>
      <c r="AN236" s="21">
        <v>1</v>
      </c>
      <c r="AO236" s="21">
        <v>1</v>
      </c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2"/>
      <c r="BC236" s="22"/>
      <c r="BD236" s="22"/>
      <c r="BE236" s="22"/>
      <c r="BF236" s="22"/>
      <c r="BG236" s="22"/>
      <c r="BH236" s="22"/>
      <c r="BI236" s="22">
        <f t="shared" si="50"/>
        <v>10000</v>
      </c>
      <c r="BJ236" s="22">
        <f t="shared" si="51"/>
        <v>4000</v>
      </c>
      <c r="BK236" s="22">
        <f t="shared" si="51"/>
        <v>4000</v>
      </c>
      <c r="BL236" s="21"/>
      <c r="BM236" s="21"/>
      <c r="BN236" s="21"/>
      <c r="BO236" s="21"/>
      <c r="BP236" s="21"/>
      <c r="BQ236" s="21"/>
      <c r="BR236" s="21"/>
      <c r="BS236" s="21"/>
      <c r="BT236" s="21"/>
      <c r="BU236" s="23" t="s">
        <v>200</v>
      </c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 t="s">
        <v>200</v>
      </c>
      <c r="CH236" s="21" t="s">
        <v>200</v>
      </c>
      <c r="CI236" s="21" t="s">
        <v>200</v>
      </c>
      <c r="CJ236" s="21" t="s">
        <v>200</v>
      </c>
      <c r="CK236" s="21" t="s">
        <v>200</v>
      </c>
      <c r="CL236" s="21" t="s">
        <v>200</v>
      </c>
      <c r="CM236" s="21" t="s">
        <v>200</v>
      </c>
      <c r="CN236" s="21" t="s">
        <v>200</v>
      </c>
      <c r="CO236" s="21" t="s">
        <v>200</v>
      </c>
    </row>
    <row r="237" spans="1:93" s="5" customFormat="1" x14ac:dyDescent="0.3">
      <c r="A237" s="21">
        <v>31040235</v>
      </c>
      <c r="B237" s="21" t="s">
        <v>246</v>
      </c>
      <c r="C237" s="21"/>
      <c r="D237" s="21">
        <f t="shared" si="54"/>
        <v>47</v>
      </c>
      <c r="E237" s="21" t="s">
        <v>104</v>
      </c>
      <c r="F237" s="21">
        <v>7</v>
      </c>
      <c r="G237" s="21" t="s">
        <v>111</v>
      </c>
      <c r="H237" s="21">
        <f>VLOOKUP($L237,怪物模板!$A:$N,MATCH(角色!H$1,模板表头,0),0)</f>
        <v>3</v>
      </c>
      <c r="I237" s="28" t="str">
        <f>VLOOKUP($L237,怪物模板!$A:$N,MATCH(角色!I$1,模板表头,0),0)</f>
        <v>mag</v>
      </c>
      <c r="J237" s="22"/>
      <c r="K237" s="21"/>
      <c r="L237" s="21" t="s">
        <v>278</v>
      </c>
      <c r="M237" s="28" t="str">
        <f>VLOOKUP($L237,怪物模板!$A:$N,MATCH(角色!M$1,模板表头,0),0)</f>
        <v>无对应英雄</v>
      </c>
      <c r="N237" s="28" t="str">
        <f>VLOOKUP($L237,怪物模板!$A:$N,MATCH(角色!N$1,模板表头,0),0)</f>
        <v>统一BOSS模板</v>
      </c>
      <c r="O237" s="21" t="str">
        <f>VLOOKUP($L237,怪物模板!$A:$N,MATCH(角色!O$1,模板表头,0),0)</f>
        <v>male</v>
      </c>
      <c r="P237" s="21">
        <v>4</v>
      </c>
      <c r="Q237" s="21">
        <v>3</v>
      </c>
      <c r="R237" s="21">
        <v>3</v>
      </c>
      <c r="S237" s="28" t="str">
        <f>VLOOKUP($L237,怪物模板!$A:$N,MATCH(角色!S$1,模板表头,0),0)</f>
        <v>alliance</v>
      </c>
      <c r="T237" s="21" t="s">
        <v>199</v>
      </c>
      <c r="U237" s="21"/>
      <c r="V237" s="21"/>
      <c r="W237" s="21"/>
      <c r="X237" s="21"/>
      <c r="Y237" s="21"/>
      <c r="Z237" s="21"/>
      <c r="AA237" s="21"/>
      <c r="AB237" s="21">
        <v>4</v>
      </c>
      <c r="AC237" s="21">
        <v>6</v>
      </c>
      <c r="AD237" s="21"/>
      <c r="AE237" s="21">
        <f t="shared" si="48"/>
        <v>40</v>
      </c>
      <c r="AF237" s="21">
        <f t="shared" si="49"/>
        <v>100</v>
      </c>
      <c r="AG237" s="28" t="str">
        <f>VLOOKUP($L237,怪物模板!$A:$N,MATCH(角色!AG$1,模板表头,0),0)</f>
        <v>misc.5skills</v>
      </c>
      <c r="AH237" s="28">
        <f>VLOOKUP($L237,怪物模板!$A:$N,MATCH(角色!AH$1,模板表头,0),0)</f>
        <v>11960401</v>
      </c>
      <c r="AI237" s="28">
        <f>VLOOKUP($L237,怪物模板!$A:$N,MATCH(角色!AI$1,模板表头,0),0)</f>
        <v>11960403</v>
      </c>
      <c r="AJ237" s="28">
        <f>VLOOKUP($L237,怪物模板!$A:$N,MATCH(角色!AJ$1,模板表头,0),0)</f>
        <v>11999509</v>
      </c>
      <c r="AK237" s="28">
        <f>VLOOKUP($L237,怪物模板!$A:$N,MATCH(角色!AK$1,模板表头,0),0)</f>
        <v>11999527</v>
      </c>
      <c r="AL237" s="28" t="str">
        <f>IF(VLOOKUP($L237,[1]怪物模板!$A:$N,MATCH([1]角色!AL$1,模板表头,0),0)=0,"",VLOOKUP($L237,[1]怪物模板!$A:$N,MATCH([1]角色!AL$1,模板表头,0),0))</f>
        <v/>
      </c>
      <c r="AM237" s="28" t="str">
        <f>VLOOKUP($L237,怪物模板!$A:$N,MATCH(角色!AM$1,模板表头,0),0)</f>
        <v>mekkatorque_boss</v>
      </c>
      <c r="AN237" s="21">
        <v>1.2</v>
      </c>
      <c r="AO237" s="21">
        <v>1</v>
      </c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2"/>
      <c r="BC237" s="22"/>
      <c r="BD237" s="22"/>
      <c r="BE237" s="22"/>
      <c r="BF237" s="22"/>
      <c r="BG237" s="22"/>
      <c r="BH237" s="22"/>
      <c r="BI237" s="22">
        <f t="shared" si="50"/>
        <v>10000</v>
      </c>
      <c r="BJ237" s="22">
        <f t="shared" si="51"/>
        <v>4000</v>
      </c>
      <c r="BK237" s="22">
        <f t="shared" si="51"/>
        <v>4000</v>
      </c>
      <c r="BL237" s="21"/>
      <c r="BM237" s="21"/>
      <c r="BN237" s="21"/>
      <c r="BO237" s="21"/>
      <c r="BP237" s="21"/>
      <c r="BQ237" s="21"/>
      <c r="BR237" s="21"/>
      <c r="BS237" s="21"/>
      <c r="BT237" s="21"/>
      <c r="BU237" s="23" t="s">
        <v>200</v>
      </c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 t="s">
        <v>200</v>
      </c>
      <c r="CH237" s="21" t="s">
        <v>200</v>
      </c>
      <c r="CI237" s="21" t="s">
        <v>200</v>
      </c>
      <c r="CJ237" s="21" t="s">
        <v>200</v>
      </c>
      <c r="CK237" s="21" t="s">
        <v>200</v>
      </c>
      <c r="CL237" s="21" t="s">
        <v>200</v>
      </c>
      <c r="CM237" s="21" t="s">
        <v>200</v>
      </c>
      <c r="CN237" s="21" t="s">
        <v>200</v>
      </c>
      <c r="CO237" s="21" t="s">
        <v>200</v>
      </c>
    </row>
    <row r="238" spans="1:93" s="3" customFormat="1" ht="16.5" customHeight="1" x14ac:dyDescent="0.3">
      <c r="A238" s="21">
        <v>31040236</v>
      </c>
      <c r="B238" s="21" t="s">
        <v>97</v>
      </c>
      <c r="C238" s="21"/>
      <c r="D238" s="21">
        <f t="shared" si="54"/>
        <v>48</v>
      </c>
      <c r="E238" s="21" t="s">
        <v>104</v>
      </c>
      <c r="F238" s="21">
        <v>8</v>
      </c>
      <c r="G238" s="21" t="s">
        <v>111</v>
      </c>
      <c r="H238" s="21">
        <f>VLOOKUP($L238,怪物模板!$A:$N,MATCH(角色!H$1,模板表头,0),0)</f>
        <v>2</v>
      </c>
      <c r="I238" s="28" t="str">
        <f>VLOOKUP($L238,怪物模板!$A:$N,MATCH(角色!I$1,模板表头,0),0)</f>
        <v>phy</v>
      </c>
      <c r="J238" s="22"/>
      <c r="K238" s="21" t="s">
        <v>255</v>
      </c>
      <c r="L238" s="21" t="s">
        <v>97</v>
      </c>
      <c r="M238" s="28" t="str">
        <f>VLOOKUP($L238,怪物模板!$A:$N,MATCH(角色!M$1,模板表头,0),0)</f>
        <v>无对应英雄</v>
      </c>
      <c r="N238" s="28" t="str">
        <f>VLOOKUP($L238,怪物模板!$A:$N,MATCH(角色!N$1,模板表头,0),0)</f>
        <v>统一模板</v>
      </c>
      <c r="O238" s="21" t="str">
        <f>VLOOKUP($L238,怪物模板!$A:$N,MATCH(角色!O$1,模板表头,0),0)</f>
        <v>male</v>
      </c>
      <c r="P238" s="22">
        <v>5</v>
      </c>
      <c r="Q238" s="21">
        <v>3</v>
      </c>
      <c r="R238" s="21">
        <v>3</v>
      </c>
      <c r="S238" s="28" t="str">
        <f>VLOOKUP($L238,怪物模板!$A:$N,MATCH(角色!S$1,模板表头,0),0)</f>
        <v>chaos</v>
      </c>
      <c r="T238" s="21" t="s">
        <v>199</v>
      </c>
      <c r="U238" s="21"/>
      <c r="V238" s="21"/>
      <c r="W238" s="21"/>
      <c r="X238" s="21"/>
      <c r="Y238" s="21"/>
      <c r="Z238" s="21"/>
      <c r="AA238" s="21"/>
      <c r="AB238" s="21">
        <v>4</v>
      </c>
      <c r="AC238" s="21">
        <v>6</v>
      </c>
      <c r="AD238" s="21"/>
      <c r="AE238" s="21">
        <f t="shared" si="48"/>
        <v>40</v>
      </c>
      <c r="AF238" s="21">
        <f t="shared" si="49"/>
        <v>100</v>
      </c>
      <c r="AG238" s="28" t="str">
        <f>VLOOKUP($L238,怪物模板!$A:$N,MATCH(角色!AG$1,模板表头,0),0)</f>
        <v>misc.5skills</v>
      </c>
      <c r="AH238" s="28">
        <f>VLOOKUP($L238,怪物模板!$A:$N,MATCH(角色!AH$1,模板表头,0),0)</f>
        <v>11980601</v>
      </c>
      <c r="AI238" s="28">
        <f>VLOOKUP($L238,怪物模板!$A:$N,MATCH(角色!AI$1,模板表头,0),0)</f>
        <v>11999526</v>
      </c>
      <c r="AJ238" s="28" t="str">
        <f>VLOOKUP($L238,怪物模板!$A:$N,MATCH(角色!AJ$1,模板表头,0),0)</f>
        <v/>
      </c>
      <c r="AK238" s="28" t="str">
        <f>VLOOKUP($L238,怪物模板!$A:$N,MATCH(角色!AK$1,模板表头,0),0)</f>
        <v/>
      </c>
      <c r="AL238" s="28" t="str">
        <f>IF(VLOOKUP($L238,[1]怪物模板!$A:$N,MATCH([1]角色!AL$1,模板表头,0),0)=0,"",VLOOKUP($L238,[1]怪物模板!$A:$N,MATCH([1]角色!AL$1,模板表头,0),0))</f>
        <v/>
      </c>
      <c r="AM238" s="28" t="str">
        <f>VLOOKUP($L238,怪物模板!$A:$N,MATCH(角色!AM$1,模板表头,0),0)</f>
        <v>scarlet_crusade_boss</v>
      </c>
      <c r="AN238" s="21">
        <v>1.2</v>
      </c>
      <c r="AO238" s="21">
        <v>1</v>
      </c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2"/>
      <c r="BC238" s="22"/>
      <c r="BD238" s="22"/>
      <c r="BE238" s="22"/>
      <c r="BF238" s="22"/>
      <c r="BG238" s="22"/>
      <c r="BH238" s="22"/>
      <c r="BI238" s="22">
        <f t="shared" si="50"/>
        <v>10000</v>
      </c>
      <c r="BJ238" s="22">
        <f t="shared" si="51"/>
        <v>4000</v>
      </c>
      <c r="BK238" s="22">
        <f t="shared" si="51"/>
        <v>4000</v>
      </c>
      <c r="BL238" s="21"/>
      <c r="BM238" s="21"/>
      <c r="BN238" s="21"/>
      <c r="BO238" s="21"/>
      <c r="BP238" s="21"/>
      <c r="BQ238" s="21"/>
      <c r="BR238" s="21"/>
      <c r="BS238" s="21"/>
      <c r="BT238" s="21"/>
      <c r="BU238" s="23" t="s">
        <v>200</v>
      </c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 t="s">
        <v>200</v>
      </c>
      <c r="CH238" s="21" t="s">
        <v>200</v>
      </c>
      <c r="CI238" s="21" t="s">
        <v>200</v>
      </c>
      <c r="CJ238" s="21" t="s">
        <v>200</v>
      </c>
      <c r="CK238" s="21" t="s">
        <v>200</v>
      </c>
      <c r="CL238" s="21" t="s">
        <v>200</v>
      </c>
      <c r="CM238" s="21" t="s">
        <v>200</v>
      </c>
      <c r="CN238" s="21" t="s">
        <v>200</v>
      </c>
      <c r="CO238" s="21" t="s">
        <v>200</v>
      </c>
    </row>
    <row r="239" spans="1:93" s="3" customFormat="1" ht="16.5" customHeight="1" x14ac:dyDescent="0.3">
      <c r="A239" s="21">
        <v>31040237</v>
      </c>
      <c r="B239" s="21" t="s">
        <v>86</v>
      </c>
      <c r="C239" s="21"/>
      <c r="D239" s="21">
        <f t="shared" si="54"/>
        <v>48</v>
      </c>
      <c r="E239" s="21" t="s">
        <v>104</v>
      </c>
      <c r="F239" s="21">
        <v>8</v>
      </c>
      <c r="G239" s="21" t="s">
        <v>111</v>
      </c>
      <c r="H239" s="21">
        <f>VLOOKUP($L239,怪物模板!$A:$N,MATCH(角色!H$1,模板表头,0),0)</f>
        <v>2</v>
      </c>
      <c r="I239" s="28" t="str">
        <f>VLOOKUP($L239,怪物模板!$A:$N,MATCH(角色!I$1,模板表头,0),0)</f>
        <v>phy</v>
      </c>
      <c r="J239" s="22"/>
      <c r="K239" s="21"/>
      <c r="L239" s="21" t="s">
        <v>86</v>
      </c>
      <c r="M239" s="28" t="str">
        <f>VLOOKUP($L239,怪物模板!$A:$N,MATCH(角色!M$1,模板表头,0),0)</f>
        <v>无对应英雄</v>
      </c>
      <c r="N239" s="28" t="str">
        <f>VLOOKUP($L239,怪物模板!$A:$N,MATCH(角色!N$1,模板表头,0),0)</f>
        <v>新增突袭小招，大招改为引导</v>
      </c>
      <c r="O239" s="21" t="str">
        <f>VLOOKUP($L239,怪物模板!$A:$N,MATCH(角色!O$1,模板表头,0),0)</f>
        <v>male</v>
      </c>
      <c r="P239" s="22">
        <v>3</v>
      </c>
      <c r="Q239" s="21">
        <v>2</v>
      </c>
      <c r="R239" s="21">
        <v>2</v>
      </c>
      <c r="S239" s="28" t="str">
        <f>VLOOKUP($L239,怪物模板!$A:$N,MATCH(角色!S$1,模板表头,0),0)</f>
        <v>horde</v>
      </c>
      <c r="T239" s="21" t="s">
        <v>199</v>
      </c>
      <c r="U239" s="21"/>
      <c r="V239" s="21"/>
      <c r="W239" s="21"/>
      <c r="X239" s="21"/>
      <c r="Y239" s="21"/>
      <c r="Z239" s="21"/>
      <c r="AA239" s="21"/>
      <c r="AB239" s="21">
        <v>4</v>
      </c>
      <c r="AC239" s="21">
        <v>6</v>
      </c>
      <c r="AD239" s="21"/>
      <c r="AE239" s="21">
        <f t="shared" si="48"/>
        <v>40</v>
      </c>
      <c r="AF239" s="21">
        <f t="shared" si="49"/>
        <v>100</v>
      </c>
      <c r="AG239" s="28" t="str">
        <f>VLOOKUP($L239,怪物模板!$A:$N,MATCH(角色!AG$1,模板表头,0),0)</f>
        <v>misc.5skills</v>
      </c>
      <c r="AH239" s="28">
        <f>VLOOKUP($L239,怪物模板!$A:$N,MATCH(角色!AH$1,模板表头,0),0)</f>
        <v>11980101</v>
      </c>
      <c r="AI239" s="28">
        <f>VLOOKUP($L239,怪物模板!$A:$N,MATCH(角色!AI$1,模板表头,0),0)</f>
        <v>11999536</v>
      </c>
      <c r="AJ239" s="28">
        <f>VLOOKUP($L239,怪物模板!$A:$N,MATCH(角色!AJ$1,模板表头,0),0)</f>
        <v>11999537</v>
      </c>
      <c r="AK239" s="28" t="str">
        <f>VLOOKUP($L239,怪物模板!$A:$N,MATCH(角色!AK$1,模板表头,0),0)</f>
        <v/>
      </c>
      <c r="AL239" s="28" t="str">
        <f>IF(VLOOKUP($L239,[1]怪物模板!$A:$N,MATCH([1]角色!AL$1,模板表头,0),0)=0,"",VLOOKUP($L239,[1]怪物模板!$A:$N,MATCH([1]角色!AL$1,模板表头,0),0))</f>
        <v/>
      </c>
      <c r="AM239" s="28" t="str">
        <f>VLOOKUP($L239,怪物模板!$A:$N,MATCH(角色!AM$1,模板表头,0),0)</f>
        <v>rogue</v>
      </c>
      <c r="AN239" s="21">
        <v>1</v>
      </c>
      <c r="AO239" s="21">
        <v>1</v>
      </c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2"/>
      <c r="BC239" s="22"/>
      <c r="BD239" s="22"/>
      <c r="BE239" s="22"/>
      <c r="BF239" s="22"/>
      <c r="BG239" s="22"/>
      <c r="BH239" s="22"/>
      <c r="BI239" s="22">
        <f t="shared" si="50"/>
        <v>10000</v>
      </c>
      <c r="BJ239" s="22">
        <f t="shared" si="51"/>
        <v>4000</v>
      </c>
      <c r="BK239" s="22">
        <f t="shared" si="51"/>
        <v>4000</v>
      </c>
      <c r="BL239" s="21"/>
      <c r="BM239" s="21"/>
      <c r="BN239" s="21"/>
      <c r="BO239" s="21"/>
      <c r="BP239" s="21"/>
      <c r="BQ239" s="21"/>
      <c r="BR239" s="21"/>
      <c r="BS239" s="21"/>
      <c r="BT239" s="21"/>
      <c r="BU239" s="23" t="s">
        <v>200</v>
      </c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 t="s">
        <v>200</v>
      </c>
      <c r="CH239" s="21" t="s">
        <v>200</v>
      </c>
      <c r="CI239" s="21" t="s">
        <v>200</v>
      </c>
      <c r="CJ239" s="21" t="s">
        <v>200</v>
      </c>
      <c r="CK239" s="21" t="s">
        <v>200</v>
      </c>
      <c r="CL239" s="21" t="s">
        <v>200</v>
      </c>
      <c r="CM239" s="21" t="s">
        <v>200</v>
      </c>
      <c r="CN239" s="21" t="s">
        <v>200</v>
      </c>
      <c r="CO239" s="21" t="s">
        <v>200</v>
      </c>
    </row>
    <row r="240" spans="1:93" s="3" customFormat="1" ht="16.5" customHeight="1" x14ac:dyDescent="0.3">
      <c r="A240" s="21">
        <v>31040238</v>
      </c>
      <c r="B240" s="21" t="s">
        <v>86</v>
      </c>
      <c r="C240" s="21"/>
      <c r="D240" s="21">
        <f t="shared" si="54"/>
        <v>48</v>
      </c>
      <c r="E240" s="21" t="s">
        <v>104</v>
      </c>
      <c r="F240" s="21">
        <v>8</v>
      </c>
      <c r="G240" s="21" t="s">
        <v>110</v>
      </c>
      <c r="H240" s="21">
        <f>VLOOKUP($L240,怪物模板!$A:$N,MATCH(角色!H$1,模板表头,0),0)</f>
        <v>2</v>
      </c>
      <c r="I240" s="28" t="str">
        <f>VLOOKUP($L240,怪物模板!$A:$N,MATCH(角色!I$1,模板表头,0),0)</f>
        <v>phy</v>
      </c>
      <c r="J240" s="22"/>
      <c r="K240" s="21"/>
      <c r="L240" s="21" t="s">
        <v>86</v>
      </c>
      <c r="M240" s="28" t="str">
        <f>VLOOKUP($L240,怪物模板!$A:$N,MATCH(角色!M$1,模板表头,0),0)</f>
        <v>无对应英雄</v>
      </c>
      <c r="N240" s="28" t="str">
        <f>VLOOKUP($L240,怪物模板!$A:$N,MATCH(角色!N$1,模板表头,0),0)</f>
        <v>新增突袭小招，大招改为引导</v>
      </c>
      <c r="O240" s="21" t="str">
        <f>VLOOKUP($L240,怪物模板!$A:$N,MATCH(角色!O$1,模板表头,0),0)</f>
        <v>male</v>
      </c>
      <c r="P240" s="22">
        <v>3</v>
      </c>
      <c r="Q240" s="21">
        <v>2</v>
      </c>
      <c r="R240" s="21">
        <v>2</v>
      </c>
      <c r="S240" s="28" t="str">
        <f>VLOOKUP($L240,怪物模板!$A:$N,MATCH(角色!S$1,模板表头,0),0)</f>
        <v>horde</v>
      </c>
      <c r="T240" s="21" t="s">
        <v>199</v>
      </c>
      <c r="U240" s="21"/>
      <c r="V240" s="21"/>
      <c r="W240" s="21"/>
      <c r="X240" s="21"/>
      <c r="Y240" s="21"/>
      <c r="Z240" s="21"/>
      <c r="AA240" s="21"/>
      <c r="AB240" s="21">
        <v>4</v>
      </c>
      <c r="AC240" s="21">
        <v>6</v>
      </c>
      <c r="AD240" s="21"/>
      <c r="AE240" s="21">
        <f t="shared" si="48"/>
        <v>10</v>
      </c>
      <c r="AF240" s="21">
        <f t="shared" si="49"/>
        <v>25</v>
      </c>
      <c r="AG240" s="28" t="str">
        <f>VLOOKUP($L240,怪物模板!$A:$N,MATCH(角色!AG$1,模板表头,0),0)</f>
        <v>misc.5skills</v>
      </c>
      <c r="AH240" s="28">
        <f>VLOOKUP($L240,怪物模板!$A:$N,MATCH(角色!AH$1,模板表头,0),0)</f>
        <v>11980101</v>
      </c>
      <c r="AI240" s="28">
        <f>VLOOKUP($L240,怪物模板!$A:$N,MATCH(角色!AI$1,模板表头,0),0)</f>
        <v>11999536</v>
      </c>
      <c r="AJ240" s="28">
        <f>VLOOKUP($L240,怪物模板!$A:$N,MATCH(角色!AJ$1,模板表头,0),0)</f>
        <v>11999537</v>
      </c>
      <c r="AK240" s="28" t="str">
        <f>VLOOKUP($L240,怪物模板!$A:$N,MATCH(角色!AK$1,模板表头,0),0)</f>
        <v/>
      </c>
      <c r="AL240" s="28" t="str">
        <f>IF(VLOOKUP($L240,[1]怪物模板!$A:$N,MATCH([1]角色!AL$1,模板表头,0),0)=0,"",VLOOKUP($L240,[1]怪物模板!$A:$N,MATCH([1]角色!AL$1,模板表头,0),0))</f>
        <v/>
      </c>
      <c r="AM240" s="28" t="str">
        <f>VLOOKUP($L240,怪物模板!$A:$N,MATCH(角色!AM$1,模板表头,0),0)</f>
        <v>rogue</v>
      </c>
      <c r="AN240" s="21">
        <v>1</v>
      </c>
      <c r="AO240" s="21">
        <v>1</v>
      </c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2"/>
      <c r="BC240" s="22"/>
      <c r="BD240" s="22"/>
      <c r="BE240" s="22"/>
      <c r="BF240" s="22"/>
      <c r="BG240" s="22"/>
      <c r="BH240" s="22"/>
      <c r="BI240" s="22">
        <f t="shared" si="50"/>
        <v>10000</v>
      </c>
      <c r="BJ240" s="22">
        <f t="shared" si="51"/>
        <v>4000</v>
      </c>
      <c r="BK240" s="22">
        <f t="shared" si="51"/>
        <v>4000</v>
      </c>
      <c r="BL240" s="21"/>
      <c r="BM240" s="21"/>
      <c r="BN240" s="21"/>
      <c r="BO240" s="21"/>
      <c r="BP240" s="21"/>
      <c r="BQ240" s="21"/>
      <c r="BR240" s="21"/>
      <c r="BS240" s="21"/>
      <c r="BT240" s="21"/>
      <c r="BU240" s="23" t="s">
        <v>200</v>
      </c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 t="s">
        <v>200</v>
      </c>
      <c r="CH240" s="21" t="s">
        <v>200</v>
      </c>
      <c r="CI240" s="21" t="s">
        <v>200</v>
      </c>
      <c r="CJ240" s="21" t="s">
        <v>200</v>
      </c>
      <c r="CK240" s="21" t="s">
        <v>200</v>
      </c>
      <c r="CL240" s="21" t="s">
        <v>200</v>
      </c>
      <c r="CM240" s="21" t="s">
        <v>200</v>
      </c>
      <c r="CN240" s="21" t="s">
        <v>200</v>
      </c>
      <c r="CO240" s="21" t="s">
        <v>200</v>
      </c>
    </row>
    <row r="241" spans="1:93" s="3" customFormat="1" ht="16.5" customHeight="1" x14ac:dyDescent="0.3">
      <c r="A241" s="21">
        <v>31040239</v>
      </c>
      <c r="B241" s="21" t="s">
        <v>98</v>
      </c>
      <c r="C241" s="21"/>
      <c r="D241" s="21">
        <f t="shared" si="54"/>
        <v>48</v>
      </c>
      <c r="E241" s="21" t="s">
        <v>104</v>
      </c>
      <c r="F241" s="21">
        <v>8</v>
      </c>
      <c r="G241" s="21" t="s">
        <v>110</v>
      </c>
      <c r="H241" s="21">
        <f>VLOOKUP($L241,怪物模板!$A:$N,MATCH(角色!H$1,模板表头,0),0)</f>
        <v>4</v>
      </c>
      <c r="I241" s="28" t="str">
        <f>VLOOKUP($L241,怪物模板!$A:$N,MATCH(角色!I$1,模板表头,0),0)</f>
        <v>mag</v>
      </c>
      <c r="J241" s="22"/>
      <c r="K241" s="21"/>
      <c r="L241" s="21" t="s">
        <v>98</v>
      </c>
      <c r="M241" s="28" t="str">
        <f>VLOOKUP($L241,怪物模板!$A:$N,MATCH(角色!M$1,模板表头,0),0)</f>
        <v>无对应英雄</v>
      </c>
      <c r="N241" s="28" t="str">
        <f>VLOOKUP($L241,怪物模板!$A:$N,MATCH(角色!N$1,模板表头,0),0)</f>
        <v>统一模板</v>
      </c>
      <c r="O241" s="21" t="str">
        <f>VLOOKUP($L241,怪物模板!$A:$N,MATCH(角色!O$1,模板表头,0),0)</f>
        <v>female</v>
      </c>
      <c r="P241" s="21">
        <v>4</v>
      </c>
      <c r="Q241" s="21">
        <v>3</v>
      </c>
      <c r="R241" s="21">
        <v>3</v>
      </c>
      <c r="S241" s="28" t="str">
        <f>VLOOKUP($L241,怪物模板!$A:$N,MATCH(角色!S$1,模板表头,0),0)</f>
        <v>chaos</v>
      </c>
      <c r="T241" s="21" t="s">
        <v>85</v>
      </c>
      <c r="U241" s="21"/>
      <c r="V241" s="21"/>
      <c r="W241" s="21"/>
      <c r="X241" s="21"/>
      <c r="Y241" s="21"/>
      <c r="Z241" s="21"/>
      <c r="AA241" s="21"/>
      <c r="AB241" s="21">
        <v>4</v>
      </c>
      <c r="AC241" s="21">
        <v>6</v>
      </c>
      <c r="AD241" s="21"/>
      <c r="AE241" s="21">
        <f t="shared" si="48"/>
        <v>10</v>
      </c>
      <c r="AF241" s="21">
        <f t="shared" si="49"/>
        <v>25</v>
      </c>
      <c r="AG241" s="28" t="str">
        <f>VLOOKUP($L241,怪物模板!$A:$N,MATCH(角色!AG$1,模板表头,0),0)</f>
        <v>misc.5skills_friendly_ratio</v>
      </c>
      <c r="AH241" s="28">
        <f>VLOOKUP($L241,怪物模板!$A:$N,MATCH(角色!AH$1,模板表头,0),0)</f>
        <v>11670201</v>
      </c>
      <c r="AI241" s="28">
        <f>VLOOKUP($L241,怪物模板!$A:$N,MATCH(角色!AI$1,模板表头,0),0)</f>
        <v>11670202</v>
      </c>
      <c r="AJ241" s="28">
        <f>VLOOKUP($L241,怪物模板!$A:$N,MATCH(角色!AJ$1,模板表头,0),0)</f>
        <v>11670203</v>
      </c>
      <c r="AK241" s="28" t="str">
        <f>VLOOKUP($L241,怪物模板!$A:$N,MATCH(角色!AK$1,模板表头,0),0)</f>
        <v/>
      </c>
      <c r="AL241" s="28" t="str">
        <f>IF(VLOOKUP($L241,[1]怪物模板!$A:$N,MATCH([1]角色!AL$1,模板表头,0),0)=0,"",VLOOKUP($L241,[1]怪物模板!$A:$N,MATCH([1]角色!AL$1,模板表头,0),0))</f>
        <v/>
      </c>
      <c r="AM241" s="28" t="str">
        <f>VLOOKUP($L241,怪物模板!$A:$N,MATCH(角色!AM$1,模板表头,0),0)</f>
        <v>scarlet_priest</v>
      </c>
      <c r="AN241" s="21">
        <v>1</v>
      </c>
      <c r="AO241" s="21">
        <v>1</v>
      </c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2"/>
      <c r="BC241" s="22"/>
      <c r="BD241" s="22"/>
      <c r="BE241" s="22"/>
      <c r="BF241" s="22"/>
      <c r="BG241" s="22"/>
      <c r="BH241" s="22"/>
      <c r="BI241" s="22">
        <f t="shared" si="50"/>
        <v>10000</v>
      </c>
      <c r="BJ241" s="22">
        <f t="shared" si="51"/>
        <v>4000</v>
      </c>
      <c r="BK241" s="22">
        <f t="shared" si="51"/>
        <v>4000</v>
      </c>
      <c r="BL241" s="21"/>
      <c r="BM241" s="21"/>
      <c r="BN241" s="21"/>
      <c r="BO241" s="21"/>
      <c r="BP241" s="21"/>
      <c r="BQ241" s="21"/>
      <c r="BR241" s="21"/>
      <c r="BS241" s="21"/>
      <c r="BT241" s="21"/>
      <c r="BU241" s="23" t="s">
        <v>200</v>
      </c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 t="s">
        <v>200</v>
      </c>
      <c r="CH241" s="21" t="s">
        <v>200</v>
      </c>
      <c r="CI241" s="21" t="s">
        <v>200</v>
      </c>
      <c r="CJ241" s="21" t="s">
        <v>200</v>
      </c>
      <c r="CK241" s="21" t="s">
        <v>200</v>
      </c>
      <c r="CL241" s="21" t="s">
        <v>200</v>
      </c>
      <c r="CM241" s="21" t="s">
        <v>200</v>
      </c>
      <c r="CN241" s="21" t="s">
        <v>200</v>
      </c>
      <c r="CO241" s="21" t="s">
        <v>200</v>
      </c>
    </row>
    <row r="242" spans="1:93" s="3" customFormat="1" ht="16.5" customHeight="1" x14ac:dyDescent="0.3">
      <c r="A242" s="21">
        <v>31040240</v>
      </c>
      <c r="B242" s="21" t="s">
        <v>98</v>
      </c>
      <c r="C242" s="21"/>
      <c r="D242" s="21">
        <f t="shared" si="54"/>
        <v>48</v>
      </c>
      <c r="E242" s="21" t="s">
        <v>104</v>
      </c>
      <c r="F242" s="21">
        <v>8</v>
      </c>
      <c r="G242" s="21" t="s">
        <v>110</v>
      </c>
      <c r="H242" s="21">
        <f>VLOOKUP($L242,怪物模板!$A:$N,MATCH(角色!H$1,模板表头,0),0)</f>
        <v>4</v>
      </c>
      <c r="I242" s="28" t="str">
        <f>VLOOKUP($L242,怪物模板!$A:$N,MATCH(角色!I$1,模板表头,0),0)</f>
        <v>mag</v>
      </c>
      <c r="J242" s="22"/>
      <c r="K242" s="21"/>
      <c r="L242" s="21" t="s">
        <v>98</v>
      </c>
      <c r="M242" s="28" t="str">
        <f>VLOOKUP($L242,怪物模板!$A:$N,MATCH(角色!M$1,模板表头,0),0)</f>
        <v>无对应英雄</v>
      </c>
      <c r="N242" s="28" t="str">
        <f>VLOOKUP($L242,怪物模板!$A:$N,MATCH(角色!N$1,模板表头,0),0)</f>
        <v>统一模板</v>
      </c>
      <c r="O242" s="21" t="str">
        <f>VLOOKUP($L242,怪物模板!$A:$N,MATCH(角色!O$1,模板表头,0),0)</f>
        <v>female</v>
      </c>
      <c r="P242" s="21">
        <v>4</v>
      </c>
      <c r="Q242" s="21">
        <v>3</v>
      </c>
      <c r="R242" s="21">
        <v>3</v>
      </c>
      <c r="S242" s="28" t="str">
        <f>VLOOKUP($L242,怪物模板!$A:$N,MATCH(角色!S$1,模板表头,0),0)</f>
        <v>chaos</v>
      </c>
      <c r="T242" s="21" t="s">
        <v>85</v>
      </c>
      <c r="U242" s="21"/>
      <c r="V242" s="21"/>
      <c r="W242" s="21"/>
      <c r="X242" s="21"/>
      <c r="Y242" s="21"/>
      <c r="Z242" s="21"/>
      <c r="AA242" s="21"/>
      <c r="AB242" s="21">
        <v>4</v>
      </c>
      <c r="AC242" s="21">
        <v>6</v>
      </c>
      <c r="AD242" s="21"/>
      <c r="AE242" s="21">
        <f t="shared" si="48"/>
        <v>10</v>
      </c>
      <c r="AF242" s="21">
        <f t="shared" si="49"/>
        <v>25</v>
      </c>
      <c r="AG242" s="28" t="str">
        <f>VLOOKUP($L242,怪物模板!$A:$N,MATCH(角色!AG$1,模板表头,0),0)</f>
        <v>misc.5skills_friendly_ratio</v>
      </c>
      <c r="AH242" s="28">
        <f>VLOOKUP($L242,怪物模板!$A:$N,MATCH(角色!AH$1,模板表头,0),0)</f>
        <v>11670201</v>
      </c>
      <c r="AI242" s="28">
        <f>VLOOKUP($L242,怪物模板!$A:$N,MATCH(角色!AI$1,模板表头,0),0)</f>
        <v>11670202</v>
      </c>
      <c r="AJ242" s="28">
        <f>VLOOKUP($L242,怪物模板!$A:$N,MATCH(角色!AJ$1,模板表头,0),0)</f>
        <v>11670203</v>
      </c>
      <c r="AK242" s="28" t="str">
        <f>VLOOKUP($L242,怪物模板!$A:$N,MATCH(角色!AK$1,模板表头,0),0)</f>
        <v/>
      </c>
      <c r="AL242" s="28" t="str">
        <f>IF(VLOOKUP($L242,[1]怪物模板!$A:$N,MATCH([1]角色!AL$1,模板表头,0),0)=0,"",VLOOKUP($L242,[1]怪物模板!$A:$N,MATCH([1]角色!AL$1,模板表头,0),0))</f>
        <v/>
      </c>
      <c r="AM242" s="28" t="str">
        <f>VLOOKUP($L242,怪物模板!$A:$N,MATCH(角色!AM$1,模板表头,0),0)</f>
        <v>scarlet_priest</v>
      </c>
      <c r="AN242" s="21">
        <v>1</v>
      </c>
      <c r="AO242" s="21">
        <v>1</v>
      </c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2"/>
      <c r="BC242" s="22"/>
      <c r="BD242" s="22"/>
      <c r="BE242" s="22"/>
      <c r="BF242" s="22"/>
      <c r="BG242" s="22"/>
      <c r="BH242" s="22"/>
      <c r="BI242" s="22">
        <f t="shared" si="50"/>
        <v>10000</v>
      </c>
      <c r="BJ242" s="22">
        <f t="shared" si="51"/>
        <v>4000</v>
      </c>
      <c r="BK242" s="22">
        <f t="shared" si="51"/>
        <v>4000</v>
      </c>
      <c r="BL242" s="21"/>
      <c r="BM242" s="21"/>
      <c r="BN242" s="21"/>
      <c r="BO242" s="21"/>
      <c r="BP242" s="21"/>
      <c r="BQ242" s="21"/>
      <c r="BR242" s="21"/>
      <c r="BS242" s="21"/>
      <c r="BT242" s="21"/>
      <c r="BU242" s="23" t="s">
        <v>200</v>
      </c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 t="s">
        <v>200</v>
      </c>
      <c r="CH242" s="21" t="s">
        <v>200</v>
      </c>
      <c r="CI242" s="21" t="s">
        <v>200</v>
      </c>
      <c r="CJ242" s="21" t="s">
        <v>200</v>
      </c>
      <c r="CK242" s="21" t="s">
        <v>200</v>
      </c>
      <c r="CL242" s="21" t="s">
        <v>200</v>
      </c>
      <c r="CM242" s="21" t="s">
        <v>200</v>
      </c>
      <c r="CN242" s="21" t="s">
        <v>200</v>
      </c>
      <c r="CO242" s="21" t="s">
        <v>200</v>
      </c>
    </row>
    <row r="243" spans="1:93" s="5" customFormat="1" ht="16.5" customHeight="1" x14ac:dyDescent="0.3">
      <c r="A243" s="21">
        <v>31040241</v>
      </c>
      <c r="B243" s="21" t="s">
        <v>198</v>
      </c>
      <c r="C243" s="21"/>
      <c r="D243" s="21">
        <f t="shared" si="54"/>
        <v>49</v>
      </c>
      <c r="E243" s="21" t="s">
        <v>104</v>
      </c>
      <c r="F243" s="21">
        <v>9</v>
      </c>
      <c r="G243" s="21" t="s">
        <v>111</v>
      </c>
      <c r="H243" s="21">
        <f>VLOOKUP($L243,怪物模板!$A:$N,MATCH(角色!H$1,模板表头,0),0)</f>
        <v>1</v>
      </c>
      <c r="I243" s="28" t="str">
        <f>VLOOKUP($L243,怪物模板!$A:$N,MATCH(角色!I$1,模板表头,0),0)</f>
        <v>mag</v>
      </c>
      <c r="J243" s="22"/>
      <c r="K243" s="21"/>
      <c r="L243" s="21" t="s">
        <v>279</v>
      </c>
      <c r="M243" s="28" t="str">
        <f>VLOOKUP($L243,怪物模板!$A:$N,MATCH(角色!M$1,模板表头,0),0)</f>
        <v>山丘之王</v>
      </c>
      <c r="N243" s="28" t="str">
        <f>VLOOKUP($L243,怪物模板!$A:$N,MATCH(角色!N$1,模板表头,0),0)</f>
        <v>统一BOSS模板</v>
      </c>
      <c r="O243" s="21" t="str">
        <f>VLOOKUP($L243,怪物模板!$A:$N,MATCH(角色!O$1,模板表头,0),0)</f>
        <v>male</v>
      </c>
      <c r="P243" s="22">
        <v>7</v>
      </c>
      <c r="Q243" s="21">
        <v>3</v>
      </c>
      <c r="R243" s="21">
        <v>4</v>
      </c>
      <c r="S243" s="28" t="str">
        <f>VLOOKUP($L243,怪物模板!$A:$N,MATCH(角色!S$1,模板表头,0),0)</f>
        <v>alliance</v>
      </c>
      <c r="T243" s="21" t="s">
        <v>205</v>
      </c>
      <c r="U243" s="21"/>
      <c r="V243" s="21"/>
      <c r="W243" s="21"/>
      <c r="X243" s="21"/>
      <c r="Y243" s="21"/>
      <c r="Z243" s="21"/>
      <c r="AA243" s="21"/>
      <c r="AB243" s="21">
        <v>4</v>
      </c>
      <c r="AC243" s="21">
        <v>6</v>
      </c>
      <c r="AD243" s="21"/>
      <c r="AE243" s="21">
        <f t="shared" si="48"/>
        <v>40</v>
      </c>
      <c r="AF243" s="21">
        <f t="shared" si="49"/>
        <v>100</v>
      </c>
      <c r="AG243" s="28" t="str">
        <f>VLOOKUP($L243,怪物模板!$A:$N,MATCH(角色!AG$1,模板表头,0),0)</f>
        <v>tank.muradin_boss</v>
      </c>
      <c r="AH243" s="28">
        <f>VLOOKUP($L243,怪物模板!$A:$N,MATCH(角色!AH$1,模板表头,0),0)</f>
        <v>11960101</v>
      </c>
      <c r="AI243" s="28">
        <f>VLOOKUP($L243,怪物模板!$A:$N,MATCH(角色!AI$1,模板表头,0),0)</f>
        <v>11960102</v>
      </c>
      <c r="AJ243" s="28">
        <f>VLOOKUP($L243,怪物模板!$A:$N,MATCH(角色!AJ$1,模板表头,0),0)</f>
        <v>11960103</v>
      </c>
      <c r="AK243" s="28">
        <f>VLOOKUP($L243,怪物模板!$A:$N,MATCH(角色!AK$1,模板表头,0),0)</f>
        <v>11999528</v>
      </c>
      <c r="AL243" s="28">
        <f>IF(VLOOKUP($L243,[1]怪物模板!$A:$N,MATCH([1]角色!AL$1,模板表头,0),0)=0,"",VLOOKUP($L243,[1]怪物模板!$A:$N,MATCH([1]角色!AL$1,模板表头,0),0))</f>
        <v>11960104</v>
      </c>
      <c r="AM243" s="28" t="str">
        <f>VLOOKUP($L243,怪物模板!$A:$N,MATCH(角色!AM$1,模板表头,0),0)</f>
        <v>muradin_boss</v>
      </c>
      <c r="AN243" s="21">
        <v>1</v>
      </c>
      <c r="AO243" s="21">
        <v>1</v>
      </c>
      <c r="AP243" s="21"/>
      <c r="AQ243" s="21"/>
      <c r="AR243" s="21"/>
      <c r="AS243" s="21"/>
      <c r="AT243" s="21"/>
      <c r="AU243" s="21">
        <v>230041</v>
      </c>
      <c r="AV243" s="21"/>
      <c r="AW243" s="21"/>
      <c r="AX243" s="21"/>
      <c r="AY243" s="21"/>
      <c r="AZ243" s="21"/>
      <c r="BA243" s="21"/>
      <c r="BB243" s="22"/>
      <c r="BC243" s="22"/>
      <c r="BD243" s="22"/>
      <c r="BE243" s="22"/>
      <c r="BF243" s="22"/>
      <c r="BG243" s="22"/>
      <c r="BH243" s="22"/>
      <c r="BI243" s="22">
        <f t="shared" si="50"/>
        <v>10000</v>
      </c>
      <c r="BJ243" s="22">
        <f t="shared" si="51"/>
        <v>4000</v>
      </c>
      <c r="BK243" s="22">
        <f t="shared" si="51"/>
        <v>4000</v>
      </c>
      <c r="BL243" s="21"/>
      <c r="BM243" s="21"/>
      <c r="BN243" s="21"/>
      <c r="BO243" s="21"/>
      <c r="BP243" s="21"/>
      <c r="BQ243" s="21"/>
      <c r="BR243" s="21"/>
      <c r="BS243" s="21"/>
      <c r="BT243" s="21"/>
      <c r="BU243" s="23" t="s">
        <v>200</v>
      </c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 t="s">
        <v>200</v>
      </c>
      <c r="CH243" s="21" t="s">
        <v>200</v>
      </c>
      <c r="CI243" s="21" t="s">
        <v>200</v>
      </c>
      <c r="CJ243" s="21" t="s">
        <v>200</v>
      </c>
      <c r="CK243" s="21" t="s">
        <v>200</v>
      </c>
      <c r="CL243" s="21" t="s">
        <v>200</v>
      </c>
      <c r="CM243" s="21" t="s">
        <v>200</v>
      </c>
      <c r="CN243" s="21" t="s">
        <v>200</v>
      </c>
      <c r="CO243" s="21" t="s">
        <v>200</v>
      </c>
    </row>
    <row r="244" spans="1:93" s="5" customFormat="1" ht="16.5" customHeight="1" x14ac:dyDescent="0.3">
      <c r="A244" s="21">
        <v>31040242</v>
      </c>
      <c r="B244" s="21" t="s">
        <v>248</v>
      </c>
      <c r="C244" s="21"/>
      <c r="D244" s="21">
        <f t="shared" si="54"/>
        <v>49</v>
      </c>
      <c r="E244" s="21" t="s">
        <v>104</v>
      </c>
      <c r="F244" s="21">
        <v>9</v>
      </c>
      <c r="G244" s="21" t="s">
        <v>110</v>
      </c>
      <c r="H244" s="21">
        <f>VLOOKUP($L244,怪物模板!$A:$N,MATCH(角色!H$1,模板表头,0),0)</f>
        <v>1</v>
      </c>
      <c r="I244" s="28" t="str">
        <f>VLOOKUP($L244,怪物模板!$A:$N,MATCH(角色!I$1,模板表头,0),0)</f>
        <v>phy</v>
      </c>
      <c r="J244" s="22"/>
      <c r="K244" s="21"/>
      <c r="L244" s="21" t="s">
        <v>248</v>
      </c>
      <c r="M244" s="28" t="str">
        <f>VLOOKUP($L244,怪物模板!$A:$N,MATCH(角色!M$1,模板表头,0),0)</f>
        <v>顶盾步兵</v>
      </c>
      <c r="N244" s="28" t="str">
        <f>VLOOKUP($L244,怪物模板!$A:$N,MATCH(角色!N$1,模板表头,0),0)</f>
        <v>统一模板</v>
      </c>
      <c r="O244" s="21" t="str">
        <f>VLOOKUP($L244,怪物模板!$A:$N,MATCH(角色!O$1,模板表头,0),0)</f>
        <v>male</v>
      </c>
      <c r="P244" s="22">
        <v>2</v>
      </c>
      <c r="Q244" s="21">
        <v>3</v>
      </c>
      <c r="R244" s="21">
        <v>2</v>
      </c>
      <c r="S244" s="28" t="str">
        <f>VLOOKUP($L244,怪物模板!$A:$N,MATCH(角色!S$1,模板表头,0),0)</f>
        <v>alliance</v>
      </c>
      <c r="T244" s="21" t="s">
        <v>199</v>
      </c>
      <c r="U244" s="21"/>
      <c r="V244" s="21"/>
      <c r="W244" s="21"/>
      <c r="X244" s="21"/>
      <c r="Y244" s="21"/>
      <c r="Z244" s="21"/>
      <c r="AA244" s="21"/>
      <c r="AB244" s="21">
        <v>4</v>
      </c>
      <c r="AC244" s="21">
        <v>6</v>
      </c>
      <c r="AD244" s="21"/>
      <c r="AE244" s="21">
        <f t="shared" si="48"/>
        <v>10</v>
      </c>
      <c r="AF244" s="21">
        <f t="shared" si="49"/>
        <v>25</v>
      </c>
      <c r="AG244" s="28" t="str">
        <f>VLOOKUP($L244,怪物模板!$A:$N,MATCH(角色!AG$1,模板表头,0),0)</f>
        <v>misc.5skills_target_is_valid</v>
      </c>
      <c r="AH244" s="28">
        <f>VLOOKUP($L244,怪物模板!$A:$N,MATCH(角色!AH$1,模板表头,0),0)</f>
        <v>11980301</v>
      </c>
      <c r="AI244" s="28">
        <f>VLOOKUP($L244,怪物模板!$A:$N,MATCH(角色!AI$1,模板表头,0),0)</f>
        <v>11980302</v>
      </c>
      <c r="AJ244" s="28" t="str">
        <f>VLOOKUP($L244,怪物模板!$A:$N,MATCH(角色!AJ$1,模板表头,0),0)</f>
        <v/>
      </c>
      <c r="AK244" s="28" t="str">
        <f>VLOOKUP($L244,怪物模板!$A:$N,MATCH(角色!AK$1,模板表头,0),0)</f>
        <v/>
      </c>
      <c r="AL244" s="28" t="str">
        <f>IF(VLOOKUP($L244,[1]怪物模板!$A:$N,MATCH([1]角色!AL$1,模板表头,0),0)=0,"",VLOOKUP($L244,[1]怪物模板!$A:$N,MATCH([1]角色!AL$1,模板表头,0),0))</f>
        <v/>
      </c>
      <c r="AM244" s="28" t="str">
        <f>VLOOKUP($L244,怪物模板!$A:$N,MATCH(角色!AM$1,模板表头,0),0)</f>
        <v>shield_infantry_npc</v>
      </c>
      <c r="AN244" s="21">
        <v>1</v>
      </c>
      <c r="AO244" s="21">
        <v>1</v>
      </c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2"/>
      <c r="BC244" s="22"/>
      <c r="BD244" s="22"/>
      <c r="BE244" s="22"/>
      <c r="BF244" s="22"/>
      <c r="BG244" s="22"/>
      <c r="BH244" s="22"/>
      <c r="BI244" s="22">
        <f t="shared" si="50"/>
        <v>10000</v>
      </c>
      <c r="BJ244" s="22">
        <f t="shared" si="51"/>
        <v>4000</v>
      </c>
      <c r="BK244" s="22">
        <f t="shared" si="51"/>
        <v>4000</v>
      </c>
      <c r="BL244" s="21"/>
      <c r="BM244" s="21"/>
      <c r="BN244" s="21"/>
      <c r="BO244" s="21"/>
      <c r="BP244" s="21"/>
      <c r="BQ244" s="21"/>
      <c r="BR244" s="21"/>
      <c r="BS244" s="21"/>
      <c r="BT244" s="21"/>
      <c r="BU244" s="23" t="s">
        <v>200</v>
      </c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 t="s">
        <v>200</v>
      </c>
      <c r="CH244" s="21" t="s">
        <v>200</v>
      </c>
      <c r="CI244" s="21" t="s">
        <v>200</v>
      </c>
      <c r="CJ244" s="21" t="s">
        <v>200</v>
      </c>
      <c r="CK244" s="21" t="s">
        <v>200</v>
      </c>
      <c r="CL244" s="21" t="s">
        <v>200</v>
      </c>
      <c r="CM244" s="21" t="s">
        <v>200</v>
      </c>
      <c r="CN244" s="21" t="s">
        <v>200</v>
      </c>
      <c r="CO244" s="21" t="s">
        <v>200</v>
      </c>
    </row>
    <row r="245" spans="1:93" s="5" customFormat="1" ht="16.5" customHeight="1" x14ac:dyDescent="0.3">
      <c r="A245" s="21">
        <v>31040243</v>
      </c>
      <c r="B245" s="21" t="s">
        <v>248</v>
      </c>
      <c r="C245" s="21"/>
      <c r="D245" s="21">
        <f t="shared" si="54"/>
        <v>49</v>
      </c>
      <c r="E245" s="21" t="s">
        <v>104</v>
      </c>
      <c r="F245" s="21">
        <v>9</v>
      </c>
      <c r="G245" s="21" t="s">
        <v>110</v>
      </c>
      <c r="H245" s="21">
        <f>VLOOKUP($L245,怪物模板!$A:$N,MATCH(角色!H$1,模板表头,0),0)</f>
        <v>1</v>
      </c>
      <c r="I245" s="28" t="str">
        <f>VLOOKUP($L245,怪物模板!$A:$N,MATCH(角色!I$1,模板表头,0),0)</f>
        <v>phy</v>
      </c>
      <c r="J245" s="22"/>
      <c r="K245" s="21"/>
      <c r="L245" s="21" t="s">
        <v>248</v>
      </c>
      <c r="M245" s="28" t="str">
        <f>VLOOKUP($L245,怪物模板!$A:$N,MATCH(角色!M$1,模板表头,0),0)</f>
        <v>顶盾步兵</v>
      </c>
      <c r="N245" s="28" t="str">
        <f>VLOOKUP($L245,怪物模板!$A:$N,MATCH(角色!N$1,模板表头,0),0)</f>
        <v>统一模板</v>
      </c>
      <c r="O245" s="21" t="str">
        <f>VLOOKUP($L245,怪物模板!$A:$N,MATCH(角色!O$1,模板表头,0),0)</f>
        <v>male</v>
      </c>
      <c r="P245" s="22">
        <v>2</v>
      </c>
      <c r="Q245" s="21">
        <v>2</v>
      </c>
      <c r="R245" s="21">
        <v>2</v>
      </c>
      <c r="S245" s="28" t="str">
        <f>VLOOKUP($L245,怪物模板!$A:$N,MATCH(角色!S$1,模板表头,0),0)</f>
        <v>alliance</v>
      </c>
      <c r="T245" s="21" t="s">
        <v>199</v>
      </c>
      <c r="U245" s="21"/>
      <c r="V245" s="21"/>
      <c r="W245" s="21"/>
      <c r="X245" s="21"/>
      <c r="Y245" s="21"/>
      <c r="Z245" s="21"/>
      <c r="AA245" s="21"/>
      <c r="AB245" s="21">
        <v>4</v>
      </c>
      <c r="AC245" s="21">
        <v>6</v>
      </c>
      <c r="AD245" s="21"/>
      <c r="AE245" s="21">
        <f t="shared" si="48"/>
        <v>10</v>
      </c>
      <c r="AF245" s="21">
        <f t="shared" si="49"/>
        <v>25</v>
      </c>
      <c r="AG245" s="28" t="str">
        <f>VLOOKUP($L245,怪物模板!$A:$N,MATCH(角色!AG$1,模板表头,0),0)</f>
        <v>misc.5skills_target_is_valid</v>
      </c>
      <c r="AH245" s="28">
        <f>VLOOKUP($L245,怪物模板!$A:$N,MATCH(角色!AH$1,模板表头,0),0)</f>
        <v>11980301</v>
      </c>
      <c r="AI245" s="28">
        <f>VLOOKUP($L245,怪物模板!$A:$N,MATCH(角色!AI$1,模板表头,0),0)</f>
        <v>11980302</v>
      </c>
      <c r="AJ245" s="28" t="str">
        <f>VLOOKUP($L245,怪物模板!$A:$N,MATCH(角色!AJ$1,模板表头,0),0)</f>
        <v/>
      </c>
      <c r="AK245" s="28" t="str">
        <f>VLOOKUP($L245,怪物模板!$A:$N,MATCH(角色!AK$1,模板表头,0),0)</f>
        <v/>
      </c>
      <c r="AL245" s="28" t="str">
        <f>IF(VLOOKUP($L245,[1]怪物模板!$A:$N,MATCH([1]角色!AL$1,模板表头,0),0)=0,"",VLOOKUP($L245,[1]怪物模板!$A:$N,MATCH([1]角色!AL$1,模板表头,0),0))</f>
        <v/>
      </c>
      <c r="AM245" s="28" t="str">
        <f>VLOOKUP($L245,怪物模板!$A:$N,MATCH(角色!AM$1,模板表头,0),0)</f>
        <v>shield_infantry_npc</v>
      </c>
      <c r="AN245" s="21">
        <v>1</v>
      </c>
      <c r="AO245" s="21">
        <v>1</v>
      </c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2"/>
      <c r="BC245" s="22"/>
      <c r="BD245" s="22"/>
      <c r="BE245" s="22"/>
      <c r="BF245" s="22"/>
      <c r="BG245" s="22"/>
      <c r="BH245" s="22"/>
      <c r="BI245" s="22">
        <f t="shared" si="50"/>
        <v>10000</v>
      </c>
      <c r="BJ245" s="22">
        <f t="shared" si="51"/>
        <v>4000</v>
      </c>
      <c r="BK245" s="22">
        <f t="shared" si="51"/>
        <v>4000</v>
      </c>
      <c r="BL245" s="21"/>
      <c r="BM245" s="21"/>
      <c r="BN245" s="21"/>
      <c r="BO245" s="21"/>
      <c r="BP245" s="21"/>
      <c r="BQ245" s="21"/>
      <c r="BR245" s="21"/>
      <c r="BS245" s="21"/>
      <c r="BT245" s="21"/>
      <c r="BU245" s="23" t="s">
        <v>200</v>
      </c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 t="s">
        <v>200</v>
      </c>
      <c r="CH245" s="21" t="s">
        <v>200</v>
      </c>
      <c r="CI245" s="21" t="s">
        <v>200</v>
      </c>
      <c r="CJ245" s="21" t="s">
        <v>200</v>
      </c>
      <c r="CK245" s="21" t="s">
        <v>200</v>
      </c>
      <c r="CL245" s="21" t="s">
        <v>200</v>
      </c>
      <c r="CM245" s="21" t="s">
        <v>200</v>
      </c>
      <c r="CN245" s="21" t="s">
        <v>200</v>
      </c>
      <c r="CO245" s="21" t="s">
        <v>200</v>
      </c>
    </row>
    <row r="246" spans="1:93" s="5" customFormat="1" x14ac:dyDescent="0.3">
      <c r="A246" s="21">
        <v>31040244</v>
      </c>
      <c r="B246" s="21" t="s">
        <v>249</v>
      </c>
      <c r="C246" s="21"/>
      <c r="D246" s="21">
        <f t="shared" si="54"/>
        <v>49</v>
      </c>
      <c r="E246" s="21" t="s">
        <v>104</v>
      </c>
      <c r="F246" s="21">
        <v>9</v>
      </c>
      <c r="G246" s="21" t="s">
        <v>110</v>
      </c>
      <c r="H246" s="21">
        <f>VLOOKUP($L246,怪物模板!$A:$N,MATCH(角色!H$1,模板表头,0),0)</f>
        <v>2</v>
      </c>
      <c r="I246" s="28" t="str">
        <f>VLOOKUP($L246,怪物模板!$A:$N,MATCH(角色!I$1,模板表头,0),0)</f>
        <v>phy</v>
      </c>
      <c r="J246" s="22"/>
      <c r="K246" s="21"/>
      <c r="L246" s="21" t="s">
        <v>249</v>
      </c>
      <c r="M246" s="28" t="str">
        <f>VLOOKUP($L246,怪物模板!$A:$N,MATCH(角色!M$1,模板表头,0),0)</f>
        <v>无对应英雄</v>
      </c>
      <c r="N246" s="28" t="str">
        <f>VLOOKUP($L246,怪物模板!$A:$N,MATCH(角色!N$1,模板表头,0),0)</f>
        <v>同英雄技能</v>
      </c>
      <c r="O246" s="21" t="str">
        <f>VLOOKUP($L246,怪物模板!$A:$N,MATCH(角色!O$1,模板表头,0),0)</f>
        <v>male</v>
      </c>
      <c r="P246" s="21">
        <v>4</v>
      </c>
      <c r="Q246" s="21">
        <v>3</v>
      </c>
      <c r="R246" s="21">
        <v>3</v>
      </c>
      <c r="S246" s="28" t="str">
        <f>VLOOKUP($L246,怪物模板!$A:$N,MATCH(角色!S$1,模板表头,0),0)</f>
        <v>horde</v>
      </c>
      <c r="T246" s="21" t="s">
        <v>199</v>
      </c>
      <c r="U246" s="21"/>
      <c r="V246" s="21"/>
      <c r="W246" s="21"/>
      <c r="X246" s="21"/>
      <c r="Y246" s="21"/>
      <c r="Z246" s="21"/>
      <c r="AA246" s="21"/>
      <c r="AB246" s="21">
        <v>4</v>
      </c>
      <c r="AC246" s="21">
        <v>6</v>
      </c>
      <c r="AD246" s="21"/>
      <c r="AE246" s="21">
        <f t="shared" si="48"/>
        <v>10</v>
      </c>
      <c r="AF246" s="21">
        <f t="shared" si="49"/>
        <v>25</v>
      </c>
      <c r="AG246" s="28" t="str">
        <f>VLOOKUP($L246,怪物模板!$A:$N,MATCH(角色!AG$1,模板表头,0),0)</f>
        <v>misc.5skills_target_is_valid</v>
      </c>
      <c r="AH246" s="28">
        <f>VLOOKUP($L246,怪物模板!$A:$N,MATCH(角色!AH$1,模板表头,0),0)</f>
        <v>11890201</v>
      </c>
      <c r="AI246" s="28">
        <f>VLOOKUP($L246,怪物模板!$A:$N,MATCH(角色!AI$1,模板表头,0),0)</f>
        <v>11890202</v>
      </c>
      <c r="AJ246" s="28" t="str">
        <f>VLOOKUP($L246,怪物模板!$A:$N,MATCH(角色!AJ$1,模板表头,0),0)</f>
        <v/>
      </c>
      <c r="AK246" s="28" t="str">
        <f>VLOOKUP($L246,怪物模板!$A:$N,MATCH(角色!AK$1,模板表头,0),0)</f>
        <v/>
      </c>
      <c r="AL246" s="28" t="str">
        <f>IF(VLOOKUP($L246,[1]怪物模板!$A:$N,MATCH([1]角色!AL$1,模板表头,0),0)=0,"",VLOOKUP($L246,[1]怪物模板!$A:$N,MATCH([1]角色!AL$1,模板表头,0),0))</f>
        <v/>
      </c>
      <c r="AM246" s="28" t="str">
        <f>VLOOKUP($L246,怪物模板!$A:$N,MATCH(角色!AM$1,模板表头,0),0)</f>
        <v>troll_hunter</v>
      </c>
      <c r="AN246" s="21">
        <v>0.9</v>
      </c>
      <c r="AO246" s="21">
        <v>1</v>
      </c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2"/>
      <c r="BC246" s="22"/>
      <c r="BD246" s="22"/>
      <c r="BE246" s="22"/>
      <c r="BF246" s="22"/>
      <c r="BG246" s="22"/>
      <c r="BH246" s="22"/>
      <c r="BI246" s="22">
        <f t="shared" si="50"/>
        <v>10000</v>
      </c>
      <c r="BJ246" s="22">
        <f t="shared" si="51"/>
        <v>4000</v>
      </c>
      <c r="BK246" s="22">
        <f t="shared" si="51"/>
        <v>4000</v>
      </c>
      <c r="BL246" s="21"/>
      <c r="BM246" s="21"/>
      <c r="BN246" s="21"/>
      <c r="BO246" s="21"/>
      <c r="BP246" s="21"/>
      <c r="BQ246" s="21"/>
      <c r="BR246" s="21"/>
      <c r="BS246" s="21"/>
      <c r="BT246" s="21"/>
      <c r="BU246" s="23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 t="s">
        <v>200</v>
      </c>
      <c r="CH246" s="21" t="s">
        <v>200</v>
      </c>
      <c r="CI246" s="21" t="s">
        <v>200</v>
      </c>
      <c r="CJ246" s="21" t="s">
        <v>200</v>
      </c>
      <c r="CK246" s="21" t="s">
        <v>200</v>
      </c>
      <c r="CL246" s="21" t="s">
        <v>200</v>
      </c>
      <c r="CM246" s="21" t="s">
        <v>200</v>
      </c>
      <c r="CN246" s="21" t="s">
        <v>200</v>
      </c>
      <c r="CO246" s="21" t="s">
        <v>200</v>
      </c>
    </row>
    <row r="247" spans="1:93" s="5" customFormat="1" x14ac:dyDescent="0.3">
      <c r="A247" s="21">
        <v>31040245</v>
      </c>
      <c r="B247" s="21" t="s">
        <v>249</v>
      </c>
      <c r="C247" s="21"/>
      <c r="D247" s="21">
        <f t="shared" si="54"/>
        <v>49</v>
      </c>
      <c r="E247" s="21" t="s">
        <v>104</v>
      </c>
      <c r="F247" s="21">
        <v>9</v>
      </c>
      <c r="G247" s="21" t="s">
        <v>110</v>
      </c>
      <c r="H247" s="21">
        <f>VLOOKUP($L247,怪物模板!$A:$N,MATCH(角色!H$1,模板表头,0),0)</f>
        <v>2</v>
      </c>
      <c r="I247" s="28" t="str">
        <f>VLOOKUP($L247,怪物模板!$A:$N,MATCH(角色!I$1,模板表头,0),0)</f>
        <v>phy</v>
      </c>
      <c r="J247" s="22"/>
      <c r="K247" s="21"/>
      <c r="L247" s="21" t="s">
        <v>249</v>
      </c>
      <c r="M247" s="28" t="str">
        <f>VLOOKUP($L247,怪物模板!$A:$N,MATCH(角色!M$1,模板表头,0),0)</f>
        <v>无对应英雄</v>
      </c>
      <c r="N247" s="28" t="str">
        <f>VLOOKUP($L247,怪物模板!$A:$N,MATCH(角色!N$1,模板表头,0),0)</f>
        <v>同英雄技能</v>
      </c>
      <c r="O247" s="21" t="str">
        <f>VLOOKUP($L247,怪物模板!$A:$N,MATCH(角色!O$1,模板表头,0),0)</f>
        <v>male</v>
      </c>
      <c r="P247" s="21">
        <v>4</v>
      </c>
      <c r="Q247" s="21">
        <v>3</v>
      </c>
      <c r="R247" s="21">
        <v>3</v>
      </c>
      <c r="S247" s="28" t="str">
        <f>VLOOKUP($L247,怪物模板!$A:$N,MATCH(角色!S$1,模板表头,0),0)</f>
        <v>horde</v>
      </c>
      <c r="T247" s="21" t="s">
        <v>199</v>
      </c>
      <c r="U247" s="21"/>
      <c r="V247" s="21"/>
      <c r="W247" s="21"/>
      <c r="X247" s="21"/>
      <c r="Y247" s="21"/>
      <c r="Z247" s="21"/>
      <c r="AA247" s="21"/>
      <c r="AB247" s="21">
        <v>4</v>
      </c>
      <c r="AC247" s="21">
        <v>6</v>
      </c>
      <c r="AD247" s="21"/>
      <c r="AE247" s="21">
        <f t="shared" si="48"/>
        <v>10</v>
      </c>
      <c r="AF247" s="21">
        <f t="shared" si="49"/>
        <v>25</v>
      </c>
      <c r="AG247" s="28" t="str">
        <f>VLOOKUP($L247,怪物模板!$A:$N,MATCH(角色!AG$1,模板表头,0),0)</f>
        <v>misc.5skills_target_is_valid</v>
      </c>
      <c r="AH247" s="28">
        <f>VLOOKUP($L247,怪物模板!$A:$N,MATCH(角色!AH$1,模板表头,0),0)</f>
        <v>11890201</v>
      </c>
      <c r="AI247" s="28">
        <f>VLOOKUP($L247,怪物模板!$A:$N,MATCH(角色!AI$1,模板表头,0),0)</f>
        <v>11890202</v>
      </c>
      <c r="AJ247" s="28" t="str">
        <f>VLOOKUP($L247,怪物模板!$A:$N,MATCH(角色!AJ$1,模板表头,0),0)</f>
        <v/>
      </c>
      <c r="AK247" s="28" t="str">
        <f>VLOOKUP($L247,怪物模板!$A:$N,MATCH(角色!AK$1,模板表头,0),0)</f>
        <v/>
      </c>
      <c r="AL247" s="28" t="str">
        <f>IF(VLOOKUP($L247,[1]怪物模板!$A:$N,MATCH([1]角色!AL$1,模板表头,0),0)=0,"",VLOOKUP($L247,[1]怪物模板!$A:$N,MATCH([1]角色!AL$1,模板表头,0),0))</f>
        <v/>
      </c>
      <c r="AM247" s="28" t="str">
        <f>VLOOKUP($L247,怪物模板!$A:$N,MATCH(角色!AM$1,模板表头,0),0)</f>
        <v>troll_hunter</v>
      </c>
      <c r="AN247" s="21">
        <v>0.9</v>
      </c>
      <c r="AO247" s="21">
        <v>1</v>
      </c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2"/>
      <c r="BC247" s="22"/>
      <c r="BD247" s="22"/>
      <c r="BE247" s="22"/>
      <c r="BF247" s="22"/>
      <c r="BG247" s="22"/>
      <c r="BH247" s="22"/>
      <c r="BI247" s="22">
        <f t="shared" si="50"/>
        <v>10000</v>
      </c>
      <c r="BJ247" s="22">
        <f t="shared" si="51"/>
        <v>4000</v>
      </c>
      <c r="BK247" s="22">
        <f t="shared" si="51"/>
        <v>4000</v>
      </c>
      <c r="BL247" s="21"/>
      <c r="BM247" s="21"/>
      <c r="BN247" s="21"/>
      <c r="BO247" s="21"/>
      <c r="BP247" s="21"/>
      <c r="BQ247" s="21"/>
      <c r="BR247" s="21"/>
      <c r="BS247" s="21"/>
      <c r="BT247" s="21"/>
      <c r="BU247" s="23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 t="s">
        <v>200</v>
      </c>
      <c r="CH247" s="21" t="s">
        <v>200</v>
      </c>
      <c r="CI247" s="21" t="s">
        <v>200</v>
      </c>
      <c r="CJ247" s="21" t="s">
        <v>200</v>
      </c>
      <c r="CK247" s="21" t="s">
        <v>200</v>
      </c>
      <c r="CL247" s="21" t="s">
        <v>200</v>
      </c>
      <c r="CM247" s="21" t="s">
        <v>200</v>
      </c>
      <c r="CN247" s="21" t="s">
        <v>200</v>
      </c>
      <c r="CO247" s="21" t="s">
        <v>200</v>
      </c>
    </row>
    <row r="248" spans="1:93" s="8" customFormat="1" ht="16.5" customHeight="1" x14ac:dyDescent="0.3">
      <c r="A248" s="21">
        <v>31040246</v>
      </c>
      <c r="B248" s="21" t="s">
        <v>203</v>
      </c>
      <c r="C248" s="21"/>
      <c r="D248" s="21">
        <f t="shared" si="54"/>
        <v>50</v>
      </c>
      <c r="E248" s="21" t="s">
        <v>104</v>
      </c>
      <c r="F248" s="21">
        <v>10</v>
      </c>
      <c r="G248" s="21" t="s">
        <v>101</v>
      </c>
      <c r="H248" s="21">
        <f>VLOOKUP($L248,怪物模板!$A:$N,MATCH(角色!H$1,模板表头,0),0)</f>
        <v>1</v>
      </c>
      <c r="I248" s="28" t="str">
        <f>VLOOKUP($L248,怪物模板!$A:$N,MATCH(角色!I$1,模板表头,0),0)</f>
        <v>phy</v>
      </c>
      <c r="J248" s="22"/>
      <c r="K248" s="21"/>
      <c r="L248" s="21" t="s">
        <v>280</v>
      </c>
      <c r="M248" s="28" t="str">
        <f>VLOOKUP($L248,怪物模板!$A:$N,MATCH(角色!M$1,模板表头,0),0)</f>
        <v>圣光使者</v>
      </c>
      <c r="N248" s="28" t="str">
        <f>VLOOKUP($L248,怪物模板!$A:$N,MATCH(角色!N$1,模板表头,0),0)</f>
        <v>BOSS特别3技能版</v>
      </c>
      <c r="O248" s="21" t="str">
        <f>VLOOKUP($L248,怪物模板!$A:$N,MATCH(角色!O$1,模板表头,0),0)</f>
        <v>male</v>
      </c>
      <c r="P248" s="21">
        <v>5</v>
      </c>
      <c r="Q248" s="21">
        <v>3</v>
      </c>
      <c r="R248" s="21">
        <v>3</v>
      </c>
      <c r="S248" s="28" t="str">
        <f>VLOOKUP($L248,怪物模板!$A:$N,MATCH(角色!S$1,模板表头,0),0)</f>
        <v>alliance</v>
      </c>
      <c r="T248" s="21" t="s">
        <v>101</v>
      </c>
      <c r="U248" s="21"/>
      <c r="V248" s="21"/>
      <c r="W248" s="21"/>
      <c r="X248" s="21"/>
      <c r="Y248" s="21"/>
      <c r="Z248" s="21"/>
      <c r="AA248" s="21"/>
      <c r="AB248" s="21">
        <v>4</v>
      </c>
      <c r="AC248" s="21">
        <v>6</v>
      </c>
      <c r="AD248" s="21"/>
      <c r="AE248" s="21">
        <f t="shared" si="48"/>
        <v>100</v>
      </c>
      <c r="AF248" s="21">
        <f t="shared" si="49"/>
        <v>250</v>
      </c>
      <c r="AG248" s="28" t="str">
        <f>VLOOKUP($L248,怪物模板!$A:$N,MATCH(角色!AG$1,模板表头,0),0)</f>
        <v>tank.uther_boss</v>
      </c>
      <c r="AH248" s="28">
        <f>VLOOKUP($L248,怪物模板!$A:$N,MATCH(角色!AH$1,模板表头,0),0)</f>
        <v>11760401</v>
      </c>
      <c r="AI248" s="28">
        <f>VLOOKUP($L248,怪物模板!$A:$N,MATCH(角色!AI$1,模板表头,0),0)</f>
        <v>11760402</v>
      </c>
      <c r="AJ248" s="28">
        <f>VLOOKUP($L248,怪物模板!$A:$N,MATCH(角色!AJ$1,模板表头,0),0)</f>
        <v>11999520</v>
      </c>
      <c r="AK248" s="28">
        <f>VLOOKUP($L248,怪物模板!$A:$N,MATCH(角色!AK$1,模板表头,0),0)</f>
        <v>11760403</v>
      </c>
      <c r="AL248" s="28" t="str">
        <f>IF(VLOOKUP($L248,[1]怪物模板!$A:$N,MATCH([1]角色!AL$1,模板表头,0),0)=0,"",VLOOKUP($L248,[1]怪物模板!$A:$N,MATCH([1]角色!AL$1,模板表头,0),0))</f>
        <v/>
      </c>
      <c r="AM248" s="28" t="str">
        <f>VLOOKUP($L248,怪物模板!$A:$N,MATCH(角色!AM$1,模板表头,0),0)</f>
        <v>uther_boss</v>
      </c>
      <c r="AN248" s="21">
        <v>1.5</v>
      </c>
      <c r="AO248" s="21">
        <v>1</v>
      </c>
      <c r="AP248" s="21"/>
      <c r="AQ248" s="21"/>
      <c r="AR248" s="21" t="s">
        <v>201</v>
      </c>
      <c r="AS248" s="21"/>
      <c r="AT248" s="21"/>
      <c r="AU248" s="21"/>
      <c r="AV248" s="21"/>
      <c r="AW248" s="21"/>
      <c r="AX248" s="21"/>
      <c r="AY248" s="21"/>
      <c r="AZ248" s="21"/>
      <c r="BA248" s="21"/>
      <c r="BB248" s="22"/>
      <c r="BC248" s="22"/>
      <c r="BD248" s="22"/>
      <c r="BE248" s="22"/>
      <c r="BF248" s="22"/>
      <c r="BG248" s="22"/>
      <c r="BH248" s="22"/>
      <c r="BI248" s="22">
        <f t="shared" si="50"/>
        <v>0</v>
      </c>
      <c r="BJ248" s="22">
        <f t="shared" si="51"/>
        <v>0</v>
      </c>
      <c r="BK248" s="22">
        <f t="shared" si="51"/>
        <v>0</v>
      </c>
      <c r="BL248" s="21"/>
      <c r="BM248" s="21"/>
      <c r="BN248" s="21"/>
      <c r="BO248" s="21"/>
      <c r="BP248" s="21"/>
      <c r="BQ248" s="21"/>
      <c r="BR248" s="21"/>
      <c r="BS248" s="21"/>
      <c r="BT248" s="21"/>
      <c r="BU248" s="23" t="s">
        <v>200</v>
      </c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>
        <v>5000</v>
      </c>
      <c r="CH248" s="21">
        <v>5000</v>
      </c>
      <c r="CI248" s="21">
        <v>5000</v>
      </c>
      <c r="CJ248" s="21">
        <v>5000</v>
      </c>
      <c r="CK248" s="21">
        <v>5000</v>
      </c>
      <c r="CL248" s="21">
        <v>5000</v>
      </c>
      <c r="CM248" s="21">
        <v>5000</v>
      </c>
      <c r="CN248" s="21">
        <v>5000</v>
      </c>
      <c r="CO248" s="21">
        <v>5000</v>
      </c>
    </row>
    <row r="249" spans="1:93" s="3" customFormat="1" ht="16.5" customHeight="1" x14ac:dyDescent="0.3">
      <c r="A249" s="21">
        <v>31040247</v>
      </c>
      <c r="B249" s="21" t="s">
        <v>97</v>
      </c>
      <c r="C249" s="21"/>
      <c r="D249" s="21">
        <f t="shared" si="54"/>
        <v>50</v>
      </c>
      <c r="E249" s="21" t="s">
        <v>104</v>
      </c>
      <c r="F249" s="21">
        <v>10</v>
      </c>
      <c r="G249" s="21" t="s">
        <v>111</v>
      </c>
      <c r="H249" s="21">
        <f>VLOOKUP($L249,怪物模板!$A:$N,MATCH(角色!H$1,模板表头,0),0)</f>
        <v>2</v>
      </c>
      <c r="I249" s="28" t="str">
        <f>VLOOKUP($L249,怪物模板!$A:$N,MATCH(角色!I$1,模板表头,0),0)</f>
        <v>phy</v>
      </c>
      <c r="J249" s="22"/>
      <c r="K249" s="21" t="s">
        <v>255</v>
      </c>
      <c r="L249" s="21" t="s">
        <v>97</v>
      </c>
      <c r="M249" s="28" t="str">
        <f>VLOOKUP($L249,怪物模板!$A:$N,MATCH(角色!M$1,模板表头,0),0)</f>
        <v>无对应英雄</v>
      </c>
      <c r="N249" s="28" t="str">
        <f>VLOOKUP($L249,怪物模板!$A:$N,MATCH(角色!N$1,模板表头,0),0)</f>
        <v>统一模板</v>
      </c>
      <c r="O249" s="21" t="str">
        <f>VLOOKUP($L249,怪物模板!$A:$N,MATCH(角色!O$1,模板表头,0),0)</f>
        <v>male</v>
      </c>
      <c r="P249" s="22">
        <v>5</v>
      </c>
      <c r="Q249" s="21">
        <v>3</v>
      </c>
      <c r="R249" s="21">
        <v>3</v>
      </c>
      <c r="S249" s="28" t="str">
        <f>VLOOKUP($L249,怪物模板!$A:$N,MATCH(角色!S$1,模板表头,0),0)</f>
        <v>chaos</v>
      </c>
      <c r="T249" s="21" t="s">
        <v>199</v>
      </c>
      <c r="U249" s="21"/>
      <c r="V249" s="21"/>
      <c r="W249" s="21"/>
      <c r="X249" s="21"/>
      <c r="Y249" s="21"/>
      <c r="Z249" s="21"/>
      <c r="AA249" s="21"/>
      <c r="AB249" s="21">
        <v>4</v>
      </c>
      <c r="AC249" s="21">
        <v>6</v>
      </c>
      <c r="AD249" s="21"/>
      <c r="AE249" s="21">
        <f t="shared" si="48"/>
        <v>40</v>
      </c>
      <c r="AF249" s="21">
        <f t="shared" si="49"/>
        <v>100</v>
      </c>
      <c r="AG249" s="28" t="str">
        <f>VLOOKUP($L249,怪物模板!$A:$N,MATCH(角色!AG$1,模板表头,0),0)</f>
        <v>misc.5skills</v>
      </c>
      <c r="AH249" s="28">
        <f>VLOOKUP($L249,怪物模板!$A:$N,MATCH(角色!AH$1,模板表头,0),0)</f>
        <v>11980601</v>
      </c>
      <c r="AI249" s="28">
        <f>VLOOKUP($L249,怪物模板!$A:$N,MATCH(角色!AI$1,模板表头,0),0)</f>
        <v>11999526</v>
      </c>
      <c r="AJ249" s="28" t="str">
        <f>VLOOKUP($L249,怪物模板!$A:$N,MATCH(角色!AJ$1,模板表头,0),0)</f>
        <v/>
      </c>
      <c r="AK249" s="28" t="str">
        <f>VLOOKUP($L249,怪物模板!$A:$N,MATCH(角色!AK$1,模板表头,0),0)</f>
        <v/>
      </c>
      <c r="AL249" s="28" t="str">
        <f>IF(VLOOKUP($L249,[1]怪物模板!$A:$N,MATCH([1]角色!AL$1,模板表头,0),0)=0,"",VLOOKUP($L249,[1]怪物模板!$A:$N,MATCH([1]角色!AL$1,模板表头,0),0))</f>
        <v/>
      </c>
      <c r="AM249" s="28" t="str">
        <f>VLOOKUP($L249,怪物模板!$A:$N,MATCH(角色!AM$1,模板表头,0),0)</f>
        <v>scarlet_crusade_boss</v>
      </c>
      <c r="AN249" s="21">
        <v>1.2</v>
      </c>
      <c r="AO249" s="21">
        <v>1</v>
      </c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2"/>
      <c r="BC249" s="22"/>
      <c r="BD249" s="22"/>
      <c r="BE249" s="22"/>
      <c r="BF249" s="22"/>
      <c r="BG249" s="22"/>
      <c r="BH249" s="22"/>
      <c r="BI249" s="22">
        <f t="shared" si="50"/>
        <v>10000</v>
      </c>
      <c r="BJ249" s="22">
        <f t="shared" si="51"/>
        <v>4000</v>
      </c>
      <c r="BK249" s="22">
        <f t="shared" si="51"/>
        <v>4000</v>
      </c>
      <c r="BL249" s="21"/>
      <c r="BM249" s="21"/>
      <c r="BN249" s="21"/>
      <c r="BO249" s="21"/>
      <c r="BP249" s="21"/>
      <c r="BQ249" s="21"/>
      <c r="BR249" s="21"/>
      <c r="BS249" s="21"/>
      <c r="BT249" s="21"/>
      <c r="BU249" s="23" t="s">
        <v>200</v>
      </c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 t="s">
        <v>200</v>
      </c>
      <c r="CH249" s="21" t="s">
        <v>200</v>
      </c>
      <c r="CI249" s="21" t="s">
        <v>200</v>
      </c>
      <c r="CJ249" s="21" t="s">
        <v>200</v>
      </c>
      <c r="CK249" s="21" t="s">
        <v>200</v>
      </c>
      <c r="CL249" s="21" t="s">
        <v>200</v>
      </c>
      <c r="CM249" s="21" t="s">
        <v>200</v>
      </c>
      <c r="CN249" s="21" t="s">
        <v>200</v>
      </c>
      <c r="CO249" s="21" t="s">
        <v>200</v>
      </c>
    </row>
    <row r="250" spans="1:93" s="3" customFormat="1" ht="16.5" customHeight="1" x14ac:dyDescent="0.3">
      <c r="A250" s="21">
        <v>31040248</v>
      </c>
      <c r="B250" s="21" t="s">
        <v>202</v>
      </c>
      <c r="C250" s="21"/>
      <c r="D250" s="21">
        <f t="shared" si="54"/>
        <v>50</v>
      </c>
      <c r="E250" s="21" t="s">
        <v>104</v>
      </c>
      <c r="F250" s="21">
        <v>10</v>
      </c>
      <c r="G250" s="21" t="s">
        <v>110</v>
      </c>
      <c r="H250" s="21">
        <f>VLOOKUP($L250,怪物模板!$A:$N,MATCH(角色!H$1,模板表头,0),0)</f>
        <v>3</v>
      </c>
      <c r="I250" s="28" t="str">
        <f>VLOOKUP($L250,怪物模板!$A:$N,MATCH(角色!I$1,模板表头,0),0)</f>
        <v>mag</v>
      </c>
      <c r="J250" s="22"/>
      <c r="K250" s="21"/>
      <c r="L250" s="21" t="s">
        <v>275</v>
      </c>
      <c r="M250" s="28" t="str">
        <f>VLOOKUP($L250,怪物模板!$A:$N,MATCH(角色!M$1,模板表头,0),0)</f>
        <v>火焰术士</v>
      </c>
      <c r="N250" s="28" t="str">
        <f>VLOOKUP($L250,怪物模板!$A:$N,MATCH(角色!N$1,模板表头,0),0)</f>
        <v>大招加引导版，加酒利用</v>
      </c>
      <c r="O250" s="21" t="str">
        <f>VLOOKUP($L250,怪物模板!$A:$N,MATCH(角色!O$1,模板表头,0),0)</f>
        <v>female</v>
      </c>
      <c r="P250" s="22">
        <v>3</v>
      </c>
      <c r="Q250" s="21">
        <v>2</v>
      </c>
      <c r="R250" s="21">
        <v>2</v>
      </c>
      <c r="S250" s="28" t="str">
        <f>VLOOKUP($L250,怪物模板!$A:$N,MATCH(角色!S$1,模板表头,0),0)</f>
        <v>alliance</v>
      </c>
      <c r="T250" s="21" t="s">
        <v>199</v>
      </c>
      <c r="U250" s="21"/>
      <c r="V250" s="21"/>
      <c r="W250" s="21"/>
      <c r="X250" s="21"/>
      <c r="Y250" s="21"/>
      <c r="Z250" s="21"/>
      <c r="AA250" s="21"/>
      <c r="AB250" s="21">
        <v>4</v>
      </c>
      <c r="AC250" s="21">
        <v>6</v>
      </c>
      <c r="AD250" s="21"/>
      <c r="AE250" s="21">
        <f t="shared" si="48"/>
        <v>10</v>
      </c>
      <c r="AF250" s="21">
        <f t="shared" si="49"/>
        <v>25</v>
      </c>
      <c r="AG250" s="28" t="str">
        <f>VLOOKUP($L250,怪物模板!$A:$N,MATCH(角色!AG$1,模板表头,0),0)</f>
        <v>misc.5skills</v>
      </c>
      <c r="AH250" s="28">
        <f>VLOOKUP($L250,怪物模板!$A:$N,MATCH(角色!AH$1,模板表头,0),0)</f>
        <v>11980401</v>
      </c>
      <c r="AI250" s="28">
        <f>VLOOKUP($L250,怪物模板!$A:$N,MATCH(角色!AI$1,模板表头,0),0)</f>
        <v>11980402</v>
      </c>
      <c r="AJ250" s="28">
        <f>VLOOKUP($L250,怪物模板!$A:$N,MATCH(角色!AJ$1,模板表头,0),0)</f>
        <v>11999535</v>
      </c>
      <c r="AK250" s="28" t="str">
        <f>VLOOKUP($L250,怪物模板!$A:$N,MATCH(角色!AK$1,模板表头,0),0)</f>
        <v/>
      </c>
      <c r="AL250" s="28" t="str">
        <f>IF(VLOOKUP($L250,[1]怪物模板!$A:$N,MATCH([1]角色!AL$1,模板表头,0),0)=0,"",VLOOKUP($L250,[1]怪物模板!$A:$N,MATCH([1]角色!AL$1,模板表头,0),0))</f>
        <v/>
      </c>
      <c r="AM250" s="28" t="str">
        <f>VLOOKUP($L250,怪物模板!$A:$N,MATCH(角色!AM$1,模板表头,0),0)</f>
        <v>flame_npc</v>
      </c>
      <c r="AN250" s="21">
        <v>1</v>
      </c>
      <c r="AO250" s="21">
        <v>1</v>
      </c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2"/>
      <c r="BC250" s="22"/>
      <c r="BD250" s="22"/>
      <c r="BE250" s="22"/>
      <c r="BF250" s="22"/>
      <c r="BG250" s="22"/>
      <c r="BH250" s="22"/>
      <c r="BI250" s="22">
        <f t="shared" si="50"/>
        <v>10000</v>
      </c>
      <c r="BJ250" s="22">
        <f t="shared" si="51"/>
        <v>4000</v>
      </c>
      <c r="BK250" s="22">
        <f t="shared" si="51"/>
        <v>4000</v>
      </c>
      <c r="BL250" s="21"/>
      <c r="BM250" s="21"/>
      <c r="BN250" s="21"/>
      <c r="BO250" s="21"/>
      <c r="BP250" s="21"/>
      <c r="BQ250" s="21"/>
      <c r="BR250" s="21"/>
      <c r="BS250" s="21"/>
      <c r="BT250" s="21"/>
      <c r="BU250" s="23" t="s">
        <v>200</v>
      </c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 t="s">
        <v>200</v>
      </c>
      <c r="CH250" s="21" t="s">
        <v>200</v>
      </c>
      <c r="CI250" s="21" t="s">
        <v>200</v>
      </c>
      <c r="CJ250" s="21" t="s">
        <v>200</v>
      </c>
      <c r="CK250" s="21" t="s">
        <v>200</v>
      </c>
      <c r="CL250" s="21" t="s">
        <v>200</v>
      </c>
      <c r="CM250" s="21" t="s">
        <v>200</v>
      </c>
      <c r="CN250" s="21" t="s">
        <v>200</v>
      </c>
      <c r="CO250" s="21" t="s">
        <v>200</v>
      </c>
    </row>
    <row r="251" spans="1:93" ht="16.5" customHeight="1" x14ac:dyDescent="0.3">
      <c r="A251" s="21">
        <v>31040249</v>
      </c>
      <c r="B251" s="21" t="s">
        <v>98</v>
      </c>
      <c r="C251" s="21"/>
      <c r="D251" s="21">
        <f t="shared" si="54"/>
        <v>50</v>
      </c>
      <c r="E251" s="21" t="s">
        <v>104</v>
      </c>
      <c r="F251" s="21">
        <v>10</v>
      </c>
      <c r="G251" s="21" t="s">
        <v>110</v>
      </c>
      <c r="H251" s="21">
        <f>VLOOKUP($L251,怪物模板!$A:$N,MATCH(角色!H$1,模板表头,0),0)</f>
        <v>4</v>
      </c>
      <c r="I251" s="28" t="str">
        <f>VLOOKUP($L251,怪物模板!$A:$N,MATCH(角色!I$1,模板表头,0),0)</f>
        <v>mag</v>
      </c>
      <c r="J251" s="22"/>
      <c r="K251" s="21"/>
      <c r="L251" s="21" t="s">
        <v>98</v>
      </c>
      <c r="M251" s="28" t="str">
        <f>VLOOKUP($L251,怪物模板!$A:$N,MATCH(角色!M$1,模板表头,0),0)</f>
        <v>无对应英雄</v>
      </c>
      <c r="N251" s="28" t="str">
        <f>VLOOKUP($L251,怪物模板!$A:$N,MATCH(角色!N$1,模板表头,0),0)</f>
        <v>统一模板</v>
      </c>
      <c r="O251" s="21" t="str">
        <f>VLOOKUP($L251,怪物模板!$A:$N,MATCH(角色!O$1,模板表头,0),0)</f>
        <v>female</v>
      </c>
      <c r="P251" s="22">
        <v>4</v>
      </c>
      <c r="Q251" s="21">
        <v>3</v>
      </c>
      <c r="R251" s="21">
        <v>3</v>
      </c>
      <c r="S251" s="28" t="str">
        <f>VLOOKUP($L251,怪物模板!$A:$N,MATCH(角色!S$1,模板表头,0),0)</f>
        <v>chaos</v>
      </c>
      <c r="T251" s="21" t="s">
        <v>199</v>
      </c>
      <c r="U251" s="21"/>
      <c r="V251" s="21"/>
      <c r="W251" s="21"/>
      <c r="X251" s="21"/>
      <c r="Y251" s="21"/>
      <c r="Z251" s="21"/>
      <c r="AA251" s="21"/>
      <c r="AB251" s="21">
        <v>4</v>
      </c>
      <c r="AC251" s="21">
        <v>6</v>
      </c>
      <c r="AD251" s="21"/>
      <c r="AE251" s="21">
        <f t="shared" si="48"/>
        <v>10</v>
      </c>
      <c r="AF251" s="21">
        <f t="shared" si="49"/>
        <v>25</v>
      </c>
      <c r="AG251" s="28" t="str">
        <f>VLOOKUP($L251,怪物模板!$A:$N,MATCH(角色!AG$1,模板表头,0),0)</f>
        <v>misc.5skills_friendly_ratio</v>
      </c>
      <c r="AH251" s="28">
        <f>VLOOKUP($L251,怪物模板!$A:$N,MATCH(角色!AH$1,模板表头,0),0)</f>
        <v>11670201</v>
      </c>
      <c r="AI251" s="28">
        <f>VLOOKUP($L251,怪物模板!$A:$N,MATCH(角色!AI$1,模板表头,0),0)</f>
        <v>11670202</v>
      </c>
      <c r="AJ251" s="28">
        <f>VLOOKUP($L251,怪物模板!$A:$N,MATCH(角色!AJ$1,模板表头,0),0)</f>
        <v>11670203</v>
      </c>
      <c r="AK251" s="28" t="str">
        <f>VLOOKUP($L251,怪物模板!$A:$N,MATCH(角色!AK$1,模板表头,0),0)</f>
        <v/>
      </c>
      <c r="AL251" s="28" t="str">
        <f>IF(VLOOKUP($L251,[1]怪物模板!$A:$N,MATCH([1]角色!AL$1,模板表头,0),0)=0,"",VLOOKUP($L251,[1]怪物模板!$A:$N,MATCH([1]角色!AL$1,模板表头,0),0))</f>
        <v/>
      </c>
      <c r="AM251" s="28" t="str">
        <f>VLOOKUP($L251,怪物模板!$A:$N,MATCH(角色!AM$1,模板表头,0),0)</f>
        <v>scarlet_priest</v>
      </c>
      <c r="AN251" s="21">
        <v>1</v>
      </c>
      <c r="AO251" s="21">
        <v>1</v>
      </c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2"/>
      <c r="BC251" s="22"/>
      <c r="BD251" s="22"/>
      <c r="BE251" s="22"/>
      <c r="BF251" s="22"/>
      <c r="BG251" s="22"/>
      <c r="BH251" s="22"/>
      <c r="BI251" s="22">
        <f t="shared" si="50"/>
        <v>10000</v>
      </c>
      <c r="BJ251" s="22">
        <f t="shared" si="51"/>
        <v>4000</v>
      </c>
      <c r="BK251" s="22">
        <f t="shared" si="51"/>
        <v>4000</v>
      </c>
      <c r="BL251" s="21"/>
      <c r="BM251" s="21"/>
      <c r="BN251" s="21"/>
      <c r="BO251" s="21"/>
      <c r="BP251" s="21"/>
      <c r="BQ251" s="21"/>
      <c r="BR251" s="21"/>
      <c r="BS251" s="21"/>
      <c r="BT251" s="21"/>
      <c r="BU251" s="23" t="s">
        <v>200</v>
      </c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 t="s">
        <v>200</v>
      </c>
      <c r="CH251" s="21" t="s">
        <v>200</v>
      </c>
      <c r="CI251" s="21" t="s">
        <v>200</v>
      </c>
      <c r="CJ251" s="21" t="s">
        <v>200</v>
      </c>
      <c r="CK251" s="21" t="s">
        <v>200</v>
      </c>
      <c r="CL251" s="21" t="s">
        <v>200</v>
      </c>
      <c r="CM251" s="21" t="s">
        <v>200</v>
      </c>
      <c r="CN251" s="21" t="s">
        <v>200</v>
      </c>
      <c r="CO251" s="21" t="s">
        <v>200</v>
      </c>
    </row>
    <row r="252" spans="1:93" ht="16.5" customHeight="1" x14ac:dyDescent="0.3">
      <c r="A252" s="21">
        <v>31040250</v>
      </c>
      <c r="B252" s="21" t="s">
        <v>98</v>
      </c>
      <c r="C252" s="21"/>
      <c r="D252" s="21">
        <f t="shared" si="54"/>
        <v>50</v>
      </c>
      <c r="E252" s="21" t="s">
        <v>104</v>
      </c>
      <c r="F252" s="21">
        <v>10</v>
      </c>
      <c r="G252" s="21" t="s">
        <v>110</v>
      </c>
      <c r="H252" s="21">
        <f>VLOOKUP($L252,怪物模板!$A:$N,MATCH(角色!H$1,模板表头,0),0)</f>
        <v>4</v>
      </c>
      <c r="I252" s="28" t="str">
        <f>VLOOKUP($L252,怪物模板!$A:$N,MATCH(角色!I$1,模板表头,0),0)</f>
        <v>mag</v>
      </c>
      <c r="J252" s="22"/>
      <c r="K252" s="21"/>
      <c r="L252" s="21" t="s">
        <v>98</v>
      </c>
      <c r="M252" s="28" t="str">
        <f>VLOOKUP($L252,怪物模板!$A:$N,MATCH(角色!M$1,模板表头,0),0)</f>
        <v>无对应英雄</v>
      </c>
      <c r="N252" s="28" t="str">
        <f>VLOOKUP($L252,怪物模板!$A:$N,MATCH(角色!N$1,模板表头,0),0)</f>
        <v>统一模板</v>
      </c>
      <c r="O252" s="21" t="str">
        <f>VLOOKUP($L252,怪物模板!$A:$N,MATCH(角色!O$1,模板表头,0),0)</f>
        <v>female</v>
      </c>
      <c r="P252" s="22">
        <v>4</v>
      </c>
      <c r="Q252" s="21">
        <v>3</v>
      </c>
      <c r="R252" s="21">
        <v>3</v>
      </c>
      <c r="S252" s="28" t="str">
        <f>VLOOKUP($L252,怪物模板!$A:$N,MATCH(角色!S$1,模板表头,0),0)</f>
        <v>chaos</v>
      </c>
      <c r="T252" s="21" t="s">
        <v>199</v>
      </c>
      <c r="U252" s="21"/>
      <c r="V252" s="21"/>
      <c r="W252" s="21"/>
      <c r="X252" s="21"/>
      <c r="Y252" s="21"/>
      <c r="Z252" s="21"/>
      <c r="AA252" s="21"/>
      <c r="AB252" s="21">
        <v>4</v>
      </c>
      <c r="AC252" s="21">
        <v>6</v>
      </c>
      <c r="AD252" s="21"/>
      <c r="AE252" s="21">
        <f t="shared" si="48"/>
        <v>10</v>
      </c>
      <c r="AF252" s="21">
        <f t="shared" si="49"/>
        <v>25</v>
      </c>
      <c r="AG252" s="28" t="str">
        <f>VLOOKUP($L252,怪物模板!$A:$N,MATCH(角色!AG$1,模板表头,0),0)</f>
        <v>misc.5skills_friendly_ratio</v>
      </c>
      <c r="AH252" s="28">
        <f>VLOOKUP($L252,怪物模板!$A:$N,MATCH(角色!AH$1,模板表头,0),0)</f>
        <v>11670201</v>
      </c>
      <c r="AI252" s="28">
        <f>VLOOKUP($L252,怪物模板!$A:$N,MATCH(角色!AI$1,模板表头,0),0)</f>
        <v>11670202</v>
      </c>
      <c r="AJ252" s="28">
        <f>VLOOKUP($L252,怪物模板!$A:$N,MATCH(角色!AJ$1,模板表头,0),0)</f>
        <v>11670203</v>
      </c>
      <c r="AK252" s="28" t="str">
        <f>VLOOKUP($L252,怪物模板!$A:$N,MATCH(角色!AK$1,模板表头,0),0)</f>
        <v/>
      </c>
      <c r="AL252" s="28" t="str">
        <f>IF(VLOOKUP($L252,[1]怪物模板!$A:$N,MATCH([1]角色!AL$1,模板表头,0),0)=0,"",VLOOKUP($L252,[1]怪物模板!$A:$N,MATCH([1]角色!AL$1,模板表头,0),0))</f>
        <v/>
      </c>
      <c r="AM252" s="28" t="str">
        <f>VLOOKUP($L252,怪物模板!$A:$N,MATCH(角色!AM$1,模板表头,0),0)</f>
        <v>scarlet_priest</v>
      </c>
      <c r="AN252" s="21">
        <v>1</v>
      </c>
      <c r="AO252" s="21">
        <v>1</v>
      </c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2"/>
      <c r="BC252" s="22"/>
      <c r="BD252" s="22"/>
      <c r="BE252" s="22"/>
      <c r="BF252" s="22"/>
      <c r="BG252" s="22"/>
      <c r="BH252" s="22"/>
      <c r="BI252" s="22">
        <f t="shared" si="50"/>
        <v>10000</v>
      </c>
      <c r="BJ252" s="22">
        <f t="shared" si="51"/>
        <v>4000</v>
      </c>
      <c r="BK252" s="22">
        <f t="shared" si="51"/>
        <v>4000</v>
      </c>
      <c r="BL252" s="21"/>
      <c r="BM252" s="21"/>
      <c r="BN252" s="21"/>
      <c r="BO252" s="21"/>
      <c r="BP252" s="21"/>
      <c r="BQ252" s="21"/>
      <c r="BR252" s="21"/>
      <c r="BS252" s="21"/>
      <c r="BT252" s="21"/>
      <c r="BU252" s="23" t="s">
        <v>200</v>
      </c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 t="s">
        <v>200</v>
      </c>
      <c r="CH252" s="21" t="s">
        <v>200</v>
      </c>
      <c r="CI252" s="21" t="s">
        <v>200</v>
      </c>
      <c r="CJ252" s="21" t="s">
        <v>200</v>
      </c>
      <c r="CK252" s="21" t="s">
        <v>200</v>
      </c>
      <c r="CL252" s="21" t="s">
        <v>200</v>
      </c>
      <c r="CM252" s="21" t="s">
        <v>200</v>
      </c>
      <c r="CN252" s="21" t="s">
        <v>200</v>
      </c>
      <c r="CO252" s="21" t="s">
        <v>200</v>
      </c>
    </row>
    <row r="253" spans="1:93" s="5" customFormat="1" ht="16.5" customHeight="1" x14ac:dyDescent="0.3">
      <c r="A253" s="21">
        <v>31040251</v>
      </c>
      <c r="B253" s="21" t="s">
        <v>207</v>
      </c>
      <c r="C253" s="21"/>
      <c r="D253" s="21">
        <f t="shared" si="54"/>
        <v>51</v>
      </c>
      <c r="E253" s="21" t="s">
        <v>104</v>
      </c>
      <c r="F253" s="21">
        <v>11</v>
      </c>
      <c r="G253" s="21" t="s">
        <v>111</v>
      </c>
      <c r="H253" s="21">
        <f>VLOOKUP($L253,怪物模板!$A:$N,MATCH(角色!H$1,模板表头,0),0)</f>
        <v>1</v>
      </c>
      <c r="I253" s="28" t="str">
        <f>VLOOKUP($L253,怪物模板!$A:$N,MATCH(角色!I$1,模板表头,0),0)</f>
        <v>mag</v>
      </c>
      <c r="J253" s="22"/>
      <c r="K253" s="21"/>
      <c r="L253" s="21" t="s">
        <v>207</v>
      </c>
      <c r="M253" s="28" t="str">
        <f>VLOOKUP($L253,怪物模板!$A:$N,MATCH(角色!M$1,模板表头,0),0)</f>
        <v>无对应英雄</v>
      </c>
      <c r="N253" s="28" t="str">
        <f>VLOOKUP($L253,怪物模板!$A:$N,MATCH(角色!N$1,模板表头,0),0)</f>
        <v>统一模板</v>
      </c>
      <c r="O253" s="21" t="str">
        <f>VLOOKUP($L253,怪物模板!$A:$N,MATCH(角色!O$1,模板表头,0),0)</f>
        <v>male</v>
      </c>
      <c r="P253" s="22">
        <v>4</v>
      </c>
      <c r="Q253" s="21">
        <v>2</v>
      </c>
      <c r="R253" s="21">
        <v>3</v>
      </c>
      <c r="S253" s="28" t="str">
        <f>VLOOKUP($L253,怪物模板!$A:$N,MATCH(角色!S$1,模板表头,0),0)</f>
        <v>horde</v>
      </c>
      <c r="T253" s="21" t="s">
        <v>199</v>
      </c>
      <c r="U253" s="21"/>
      <c r="V253" s="21"/>
      <c r="W253" s="21"/>
      <c r="X253" s="21"/>
      <c r="Y253" s="21"/>
      <c r="Z253" s="21"/>
      <c r="AA253" s="21"/>
      <c r="AB253" s="21">
        <v>4</v>
      </c>
      <c r="AC253" s="21">
        <v>6</v>
      </c>
      <c r="AD253" s="21"/>
      <c r="AE253" s="21">
        <f t="shared" si="48"/>
        <v>40</v>
      </c>
      <c r="AF253" s="21">
        <f t="shared" si="49"/>
        <v>100</v>
      </c>
      <c r="AG253" s="28" t="str">
        <f>VLOOKUP($L253,怪物模板!$A:$N,MATCH(角色!AG$1,模板表头,0),0)</f>
        <v>misc.5skills_third_target_is_valid</v>
      </c>
      <c r="AH253" s="28">
        <f>VLOOKUP($L253,怪物模板!$A:$N,MATCH(角色!AH$1,模板表头,0),0)</f>
        <v>11870101</v>
      </c>
      <c r="AI253" s="28">
        <f>VLOOKUP($L253,怪物模板!$A:$N,MATCH(角色!AI$1,模板表头,0),0)</f>
        <v>11999518</v>
      </c>
      <c r="AJ253" s="28">
        <f>VLOOKUP($L253,怪物模板!$A:$N,MATCH(角色!AJ$1,模板表头,0),0)</f>
        <v>11870103</v>
      </c>
      <c r="AK253" s="28" t="str">
        <f>VLOOKUP($L253,怪物模板!$A:$N,MATCH(角色!AK$1,模板表头,0),0)</f>
        <v/>
      </c>
      <c r="AL253" s="28" t="str">
        <f>IF(VLOOKUP($L253,[1]怪物模板!$A:$N,MATCH([1]角色!AL$1,模板表头,0),0)=0,"",VLOOKUP($L253,[1]怪物模板!$A:$N,MATCH([1]角色!AL$1,模板表头,0),0))</f>
        <v/>
      </c>
      <c r="AM253" s="28" t="str">
        <f>VLOOKUP($L253,怪物模板!$A:$N,MATCH(角色!AM$1,模板表头,0),0)</f>
        <v>senjin_shieldman_boss</v>
      </c>
      <c r="AN253" s="21">
        <v>1</v>
      </c>
      <c r="AO253" s="21">
        <v>1</v>
      </c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2"/>
      <c r="BC253" s="22"/>
      <c r="BD253" s="22"/>
      <c r="BE253" s="22"/>
      <c r="BF253" s="22"/>
      <c r="BG253" s="22"/>
      <c r="BH253" s="22"/>
      <c r="BI253" s="22">
        <f t="shared" si="50"/>
        <v>10000</v>
      </c>
      <c r="BJ253" s="22">
        <f t="shared" si="51"/>
        <v>4000</v>
      </c>
      <c r="BK253" s="22">
        <f t="shared" si="51"/>
        <v>4000</v>
      </c>
      <c r="BL253" s="21"/>
      <c r="BM253" s="21"/>
      <c r="BN253" s="21"/>
      <c r="BO253" s="21"/>
      <c r="BP253" s="21"/>
      <c r="BQ253" s="21"/>
      <c r="BR253" s="21"/>
      <c r="BS253" s="21"/>
      <c r="BT253" s="21"/>
      <c r="BU253" s="23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 t="s">
        <v>200</v>
      </c>
      <c r="CH253" s="21" t="s">
        <v>200</v>
      </c>
      <c r="CI253" s="21" t="s">
        <v>200</v>
      </c>
      <c r="CJ253" s="21" t="s">
        <v>200</v>
      </c>
      <c r="CK253" s="21" t="s">
        <v>200</v>
      </c>
      <c r="CL253" s="21" t="s">
        <v>200</v>
      </c>
      <c r="CM253" s="21" t="s">
        <v>200</v>
      </c>
      <c r="CN253" s="21" t="s">
        <v>200</v>
      </c>
      <c r="CO253" s="21" t="s">
        <v>200</v>
      </c>
    </row>
    <row r="254" spans="1:93" s="5" customFormat="1" ht="16.5" customHeight="1" x14ac:dyDescent="0.3">
      <c r="A254" s="21">
        <v>31040252</v>
      </c>
      <c r="B254" s="21" t="s">
        <v>93</v>
      </c>
      <c r="C254" s="21"/>
      <c r="D254" s="21">
        <f t="shared" si="54"/>
        <v>51</v>
      </c>
      <c r="E254" s="21" t="s">
        <v>104</v>
      </c>
      <c r="F254" s="21">
        <v>11</v>
      </c>
      <c r="G254" s="21" t="s">
        <v>110</v>
      </c>
      <c r="H254" s="21">
        <f>VLOOKUP($L254,怪物模板!$A:$N,MATCH(角色!H$1,模板表头,0),0)</f>
        <v>2</v>
      </c>
      <c r="I254" s="28" t="str">
        <f>VLOOKUP($L254,怪物模板!$A:$N,MATCH(角色!I$1,模板表头,0),0)</f>
        <v>phy</v>
      </c>
      <c r="J254" s="22"/>
      <c r="K254" s="21"/>
      <c r="L254" s="21" t="s">
        <v>93</v>
      </c>
      <c r="M254" s="28" t="str">
        <f>VLOOKUP($L254,怪物模板!$A:$N,MATCH(角色!M$1,模板表头,0),0)</f>
        <v>狂战士</v>
      </c>
      <c r="N254" s="28" t="str">
        <f>VLOOKUP($L254,怪物模板!$A:$N,MATCH(角色!N$1,模板表头,0),0)</f>
        <v>同英雄技能</v>
      </c>
      <c r="O254" s="21" t="str">
        <f>VLOOKUP($L254,怪物模板!$A:$N,MATCH(角色!O$1,模板表头,0),0)</f>
        <v>male</v>
      </c>
      <c r="P254" s="22">
        <v>5</v>
      </c>
      <c r="Q254" s="21">
        <v>3</v>
      </c>
      <c r="R254" s="21">
        <v>3</v>
      </c>
      <c r="S254" s="28" t="str">
        <f>VLOOKUP($L254,怪物模板!$A:$N,MATCH(角色!S$1,模板表头,0),0)</f>
        <v>horde</v>
      </c>
      <c r="T254" s="21" t="s">
        <v>199</v>
      </c>
      <c r="U254" s="21"/>
      <c r="V254" s="21"/>
      <c r="W254" s="21"/>
      <c r="X254" s="21"/>
      <c r="Y254" s="21"/>
      <c r="Z254" s="21"/>
      <c r="AA254" s="21"/>
      <c r="AB254" s="21">
        <v>4</v>
      </c>
      <c r="AC254" s="21">
        <v>6</v>
      </c>
      <c r="AD254" s="21"/>
      <c r="AE254" s="21">
        <f t="shared" si="48"/>
        <v>10</v>
      </c>
      <c r="AF254" s="21">
        <f t="shared" si="49"/>
        <v>25</v>
      </c>
      <c r="AG254" s="28" t="str">
        <f>VLOOKUP($L254,怪物模板!$A:$N,MATCH(角色!AG$1,模板表头,0),0)</f>
        <v>misc.5skills_target_is_valid</v>
      </c>
      <c r="AH254" s="28">
        <f>VLOOKUP($L254,怪物模板!$A:$N,MATCH(角色!AH$1,模板表头,0),0)</f>
        <v>11970101</v>
      </c>
      <c r="AI254" s="28">
        <f>VLOOKUP($L254,怪物模板!$A:$N,MATCH(角色!AI$1,模板表头,0),0)</f>
        <v>11970102</v>
      </c>
      <c r="AJ254" s="28" t="str">
        <f>VLOOKUP($L254,怪物模板!$A:$N,MATCH(角色!AJ$1,模板表头,0),0)</f>
        <v/>
      </c>
      <c r="AK254" s="28" t="str">
        <f>VLOOKUP($L254,怪物模板!$A:$N,MATCH(角色!AK$1,模板表头,0),0)</f>
        <v/>
      </c>
      <c r="AL254" s="28" t="str">
        <f>IF(VLOOKUP($L254,[1]怪物模板!$A:$N,MATCH([1]角色!AL$1,模板表头,0),0)=0,"",VLOOKUP($L254,[1]怪物模板!$A:$N,MATCH([1]角色!AL$1,模板表头,0),0))</f>
        <v/>
      </c>
      <c r="AM254" s="28" t="str">
        <f>VLOOKUP($L254,怪物模板!$A:$N,MATCH(角色!AM$1,模板表头,0),0)</f>
        <v>berserk_npc</v>
      </c>
      <c r="AN254" s="21">
        <v>1</v>
      </c>
      <c r="AO254" s="21">
        <v>1</v>
      </c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2"/>
      <c r="BC254" s="22"/>
      <c r="BD254" s="22"/>
      <c r="BE254" s="22"/>
      <c r="BF254" s="22"/>
      <c r="BG254" s="22"/>
      <c r="BH254" s="22"/>
      <c r="BI254" s="22">
        <f t="shared" si="50"/>
        <v>10000</v>
      </c>
      <c r="BJ254" s="22">
        <f t="shared" si="51"/>
        <v>4000</v>
      </c>
      <c r="BK254" s="22">
        <f t="shared" si="51"/>
        <v>4000</v>
      </c>
      <c r="BL254" s="21"/>
      <c r="BM254" s="21"/>
      <c r="BN254" s="21"/>
      <c r="BO254" s="21"/>
      <c r="BP254" s="21"/>
      <c r="BQ254" s="21"/>
      <c r="BR254" s="21"/>
      <c r="BS254" s="21"/>
      <c r="BT254" s="21"/>
      <c r="BU254" s="23" t="s">
        <v>200</v>
      </c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 t="s">
        <v>200</v>
      </c>
      <c r="CH254" s="21" t="s">
        <v>200</v>
      </c>
      <c r="CI254" s="21" t="s">
        <v>200</v>
      </c>
      <c r="CJ254" s="21" t="s">
        <v>200</v>
      </c>
      <c r="CK254" s="21" t="s">
        <v>200</v>
      </c>
      <c r="CL254" s="21" t="s">
        <v>200</v>
      </c>
      <c r="CM254" s="21" t="s">
        <v>200</v>
      </c>
      <c r="CN254" s="21" t="s">
        <v>200</v>
      </c>
      <c r="CO254" s="21" t="s">
        <v>200</v>
      </c>
    </row>
    <row r="255" spans="1:93" s="5" customFormat="1" ht="16.5" customHeight="1" x14ac:dyDescent="0.3">
      <c r="A255" s="21">
        <v>31040253</v>
      </c>
      <c r="B255" s="21" t="s">
        <v>93</v>
      </c>
      <c r="C255" s="21"/>
      <c r="D255" s="21">
        <f t="shared" si="54"/>
        <v>51</v>
      </c>
      <c r="E255" s="21" t="s">
        <v>104</v>
      </c>
      <c r="F255" s="21">
        <v>11</v>
      </c>
      <c r="G255" s="21" t="s">
        <v>110</v>
      </c>
      <c r="H255" s="21">
        <f>VLOOKUP($L255,怪物模板!$A:$N,MATCH(角色!H$1,模板表头,0),0)</f>
        <v>2</v>
      </c>
      <c r="I255" s="28" t="str">
        <f>VLOOKUP($L255,怪物模板!$A:$N,MATCH(角色!I$1,模板表头,0),0)</f>
        <v>phy</v>
      </c>
      <c r="J255" s="22"/>
      <c r="K255" s="21"/>
      <c r="L255" s="21" t="s">
        <v>93</v>
      </c>
      <c r="M255" s="28" t="str">
        <f>VLOOKUP($L255,怪物模板!$A:$N,MATCH(角色!M$1,模板表头,0),0)</f>
        <v>狂战士</v>
      </c>
      <c r="N255" s="28" t="str">
        <f>VLOOKUP($L255,怪物模板!$A:$N,MATCH(角色!N$1,模板表头,0),0)</f>
        <v>同英雄技能</v>
      </c>
      <c r="O255" s="21" t="str">
        <f>VLOOKUP($L255,怪物模板!$A:$N,MATCH(角色!O$1,模板表头,0),0)</f>
        <v>male</v>
      </c>
      <c r="P255" s="22">
        <v>5</v>
      </c>
      <c r="Q255" s="21">
        <v>2</v>
      </c>
      <c r="R255" s="21">
        <v>3</v>
      </c>
      <c r="S255" s="28" t="str">
        <f>VLOOKUP($L255,怪物模板!$A:$N,MATCH(角色!S$1,模板表头,0),0)</f>
        <v>horde</v>
      </c>
      <c r="T255" s="21" t="s">
        <v>199</v>
      </c>
      <c r="U255" s="21"/>
      <c r="V255" s="21"/>
      <c r="W255" s="21"/>
      <c r="X255" s="21"/>
      <c r="Y255" s="21"/>
      <c r="Z255" s="21"/>
      <c r="AA255" s="21"/>
      <c r="AB255" s="21">
        <v>4</v>
      </c>
      <c r="AC255" s="21">
        <v>6</v>
      </c>
      <c r="AD255" s="21"/>
      <c r="AE255" s="21">
        <f t="shared" si="48"/>
        <v>10</v>
      </c>
      <c r="AF255" s="21">
        <f t="shared" si="49"/>
        <v>25</v>
      </c>
      <c r="AG255" s="28" t="str">
        <f>VLOOKUP($L255,怪物模板!$A:$N,MATCH(角色!AG$1,模板表头,0),0)</f>
        <v>misc.5skills_target_is_valid</v>
      </c>
      <c r="AH255" s="28">
        <f>VLOOKUP($L255,怪物模板!$A:$N,MATCH(角色!AH$1,模板表头,0),0)</f>
        <v>11970101</v>
      </c>
      <c r="AI255" s="28">
        <f>VLOOKUP($L255,怪物模板!$A:$N,MATCH(角色!AI$1,模板表头,0),0)</f>
        <v>11970102</v>
      </c>
      <c r="AJ255" s="28" t="str">
        <f>VLOOKUP($L255,怪物模板!$A:$N,MATCH(角色!AJ$1,模板表头,0),0)</f>
        <v/>
      </c>
      <c r="AK255" s="28" t="str">
        <f>VLOOKUP($L255,怪物模板!$A:$N,MATCH(角色!AK$1,模板表头,0),0)</f>
        <v/>
      </c>
      <c r="AL255" s="28" t="str">
        <f>IF(VLOOKUP($L255,[1]怪物模板!$A:$N,MATCH([1]角色!AL$1,模板表头,0),0)=0,"",VLOOKUP($L255,[1]怪物模板!$A:$N,MATCH([1]角色!AL$1,模板表头,0),0))</f>
        <v/>
      </c>
      <c r="AM255" s="28" t="str">
        <f>VLOOKUP($L255,怪物模板!$A:$N,MATCH(角色!AM$1,模板表头,0),0)</f>
        <v>berserk_npc</v>
      </c>
      <c r="AN255" s="21">
        <v>1</v>
      </c>
      <c r="AO255" s="21">
        <v>1</v>
      </c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2"/>
      <c r="BC255" s="22"/>
      <c r="BD255" s="22"/>
      <c r="BE255" s="22"/>
      <c r="BF255" s="22"/>
      <c r="BG255" s="22"/>
      <c r="BH255" s="22"/>
      <c r="BI255" s="22">
        <f t="shared" si="50"/>
        <v>10000</v>
      </c>
      <c r="BJ255" s="22">
        <f t="shared" si="51"/>
        <v>4000</v>
      </c>
      <c r="BK255" s="22">
        <f t="shared" si="51"/>
        <v>4000</v>
      </c>
      <c r="BL255" s="21"/>
      <c r="BM255" s="21"/>
      <c r="BN255" s="21"/>
      <c r="BO255" s="21"/>
      <c r="BP255" s="21"/>
      <c r="BQ255" s="21"/>
      <c r="BR255" s="21"/>
      <c r="BS255" s="21"/>
      <c r="BT255" s="21"/>
      <c r="BU255" s="23" t="s">
        <v>200</v>
      </c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 t="s">
        <v>200</v>
      </c>
      <c r="CH255" s="21" t="s">
        <v>200</v>
      </c>
      <c r="CI255" s="21" t="s">
        <v>200</v>
      </c>
      <c r="CJ255" s="21" t="s">
        <v>200</v>
      </c>
      <c r="CK255" s="21" t="s">
        <v>200</v>
      </c>
      <c r="CL255" s="21" t="s">
        <v>200</v>
      </c>
      <c r="CM255" s="21" t="s">
        <v>200</v>
      </c>
      <c r="CN255" s="21" t="s">
        <v>200</v>
      </c>
      <c r="CO255" s="21" t="s">
        <v>200</v>
      </c>
    </row>
    <row r="256" spans="1:93" s="5" customFormat="1" ht="16.5" customHeight="1" x14ac:dyDescent="0.3">
      <c r="A256" s="21">
        <v>31040254</v>
      </c>
      <c r="B256" s="21" t="s">
        <v>250</v>
      </c>
      <c r="C256" s="21"/>
      <c r="D256" s="21">
        <f t="shared" si="54"/>
        <v>51</v>
      </c>
      <c r="E256" s="21" t="s">
        <v>104</v>
      </c>
      <c r="F256" s="21">
        <v>11</v>
      </c>
      <c r="G256" s="21" t="s">
        <v>111</v>
      </c>
      <c r="H256" s="21">
        <f>VLOOKUP($L256,怪物模板!$A:$N,MATCH(角色!H$1,模板表头,0),0)</f>
        <v>3</v>
      </c>
      <c r="I256" s="28" t="str">
        <f>VLOOKUP($L256,怪物模板!$A:$N,MATCH(角色!I$1,模板表头,0),0)</f>
        <v>mag</v>
      </c>
      <c r="J256" s="22"/>
      <c r="K256" s="21"/>
      <c r="L256" s="21" t="s">
        <v>281</v>
      </c>
      <c r="M256" s="28" t="str">
        <f>VLOOKUP($L256,怪物模板!$A:$N,MATCH(角色!M$1,模板表头,0),0)</f>
        <v>丛林半神</v>
      </c>
      <c r="N256" s="28" t="str">
        <f>VLOOKUP($L256,怪物模板!$A:$N,MATCH(角色!N$1,模板表头,0),0)</f>
        <v>BOSS-5技能版</v>
      </c>
      <c r="O256" s="21" t="str">
        <f>VLOOKUP($L256,怪物模板!$A:$N,MATCH(角色!O$1,模板表头,0),0)</f>
        <v>male</v>
      </c>
      <c r="P256" s="22">
        <v>4</v>
      </c>
      <c r="Q256" s="21">
        <v>3</v>
      </c>
      <c r="R256" s="21">
        <v>3</v>
      </c>
      <c r="S256" s="28" t="str">
        <f>VLOOKUP($L256,怪物模板!$A:$N,MATCH(角色!S$1,模板表头,0),0)</f>
        <v>order</v>
      </c>
      <c r="T256" s="21" t="s">
        <v>199</v>
      </c>
      <c r="U256" s="21"/>
      <c r="V256" s="21"/>
      <c r="W256" s="21"/>
      <c r="X256" s="21"/>
      <c r="Y256" s="21"/>
      <c r="Z256" s="21"/>
      <c r="AA256" s="21"/>
      <c r="AB256" s="21">
        <v>4</v>
      </c>
      <c r="AC256" s="21">
        <v>6</v>
      </c>
      <c r="AD256" s="21"/>
      <c r="AE256" s="21">
        <f t="shared" si="48"/>
        <v>40</v>
      </c>
      <c r="AF256" s="21">
        <f t="shared" si="49"/>
        <v>100</v>
      </c>
      <c r="AG256" s="28" t="str">
        <f>VLOOKUP($L256,怪物模板!$A:$N,MATCH(角色!AG$1,模板表头,0),0)</f>
        <v>healer.velen</v>
      </c>
      <c r="AH256" s="28">
        <f>VLOOKUP($L256,怪物模板!$A:$N,MATCH(角色!AH$1,模板表头,0),0)</f>
        <v>11760101</v>
      </c>
      <c r="AI256" s="28">
        <f>VLOOKUP($L256,怪物模板!$A:$N,MATCH(角色!AI$1,模板表头,0),0)</f>
        <v>11760102</v>
      </c>
      <c r="AJ256" s="28">
        <f>VLOOKUP($L256,怪物模板!$A:$N,MATCH(角色!AJ$1,模板表头,0),0)</f>
        <v>11760103</v>
      </c>
      <c r="AK256" s="28">
        <f>VLOOKUP($L256,怪物模板!$A:$N,MATCH(角色!AK$1,模板表头,0),0)</f>
        <v>11999519</v>
      </c>
      <c r="AL256" s="28">
        <f>IF(VLOOKUP($L256,[1]怪物模板!$A:$N,MATCH([1]角色!AL$1,模板表头,0),0)=0,"",VLOOKUP($L256,[1]怪物模板!$A:$N,MATCH([1]角色!AL$1,模板表头,0),0))</f>
        <v>11999540</v>
      </c>
      <c r="AM256" s="28" t="str">
        <f>VLOOKUP($L256,怪物模板!$A:$N,MATCH(角色!AM$1,模板表头,0),0)</f>
        <v>cenarius_boss</v>
      </c>
      <c r="AN256" s="21">
        <v>1.2</v>
      </c>
      <c r="AO256" s="21">
        <v>1</v>
      </c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2"/>
      <c r="BC256" s="22"/>
      <c r="BD256" s="22"/>
      <c r="BE256" s="22"/>
      <c r="BF256" s="22"/>
      <c r="BG256" s="22"/>
      <c r="BH256" s="22"/>
      <c r="BI256" s="22">
        <f t="shared" si="50"/>
        <v>10000</v>
      </c>
      <c r="BJ256" s="22">
        <f t="shared" si="51"/>
        <v>4000</v>
      </c>
      <c r="BK256" s="22">
        <f t="shared" si="51"/>
        <v>4000</v>
      </c>
      <c r="BL256" s="21"/>
      <c r="BM256" s="21"/>
      <c r="BN256" s="21"/>
      <c r="BO256" s="21"/>
      <c r="BP256" s="21"/>
      <c r="BQ256" s="21"/>
      <c r="BR256" s="21"/>
      <c r="BS256" s="21"/>
      <c r="BT256" s="21"/>
      <c r="BU256" s="23" t="s">
        <v>200</v>
      </c>
      <c r="BV256" s="21"/>
      <c r="BW256" s="21"/>
      <c r="BX256" s="21"/>
      <c r="BY256" s="21"/>
      <c r="BZ256" s="21"/>
      <c r="CA256" s="21"/>
      <c r="CB256" s="21"/>
      <c r="CC256" s="21"/>
      <c r="CD256" s="21"/>
      <c r="CE256" s="21"/>
      <c r="CF256" s="21"/>
      <c r="CG256" s="21" t="s">
        <v>200</v>
      </c>
      <c r="CH256" s="21" t="s">
        <v>200</v>
      </c>
      <c r="CI256" s="21" t="s">
        <v>200</v>
      </c>
      <c r="CJ256" s="21" t="s">
        <v>200</v>
      </c>
      <c r="CK256" s="21" t="s">
        <v>200</v>
      </c>
      <c r="CL256" s="21" t="s">
        <v>200</v>
      </c>
      <c r="CM256" s="21" t="s">
        <v>200</v>
      </c>
      <c r="CN256" s="21" t="s">
        <v>200</v>
      </c>
      <c r="CO256" s="21" t="s">
        <v>200</v>
      </c>
    </row>
    <row r="257" spans="1:93" s="5" customFormat="1" x14ac:dyDescent="0.3">
      <c r="A257" s="21">
        <v>31040255</v>
      </c>
      <c r="B257" s="21" t="s">
        <v>249</v>
      </c>
      <c r="C257" s="21"/>
      <c r="D257" s="21">
        <f t="shared" si="54"/>
        <v>51</v>
      </c>
      <c r="E257" s="21" t="s">
        <v>104</v>
      </c>
      <c r="F257" s="21">
        <v>11</v>
      </c>
      <c r="G257" s="21" t="s">
        <v>110</v>
      </c>
      <c r="H257" s="21">
        <f>VLOOKUP($L257,怪物模板!$A:$N,MATCH(角色!H$1,模板表头,0),0)</f>
        <v>2</v>
      </c>
      <c r="I257" s="28" t="str">
        <f>VLOOKUP($L257,怪物模板!$A:$N,MATCH(角色!I$1,模板表头,0),0)</f>
        <v>phy</v>
      </c>
      <c r="J257" s="22"/>
      <c r="K257" s="21"/>
      <c r="L257" s="21" t="s">
        <v>249</v>
      </c>
      <c r="M257" s="28" t="str">
        <f>VLOOKUP($L257,怪物模板!$A:$N,MATCH(角色!M$1,模板表头,0),0)</f>
        <v>无对应英雄</v>
      </c>
      <c r="N257" s="28" t="str">
        <f>VLOOKUP($L257,怪物模板!$A:$N,MATCH(角色!N$1,模板表头,0),0)</f>
        <v>同英雄技能</v>
      </c>
      <c r="O257" s="21" t="str">
        <f>VLOOKUP($L257,怪物模板!$A:$N,MATCH(角色!O$1,模板表头,0),0)</f>
        <v>male</v>
      </c>
      <c r="P257" s="21">
        <v>4</v>
      </c>
      <c r="Q257" s="21">
        <v>3</v>
      </c>
      <c r="R257" s="21">
        <v>3</v>
      </c>
      <c r="S257" s="28" t="str">
        <f>VLOOKUP($L257,怪物模板!$A:$N,MATCH(角色!S$1,模板表头,0),0)</f>
        <v>horde</v>
      </c>
      <c r="T257" s="21" t="s">
        <v>199</v>
      </c>
      <c r="U257" s="21"/>
      <c r="V257" s="21"/>
      <c r="W257" s="21"/>
      <c r="X257" s="21"/>
      <c r="Y257" s="21"/>
      <c r="Z257" s="21"/>
      <c r="AA257" s="21"/>
      <c r="AB257" s="21">
        <v>4</v>
      </c>
      <c r="AC257" s="21">
        <v>6</v>
      </c>
      <c r="AD257" s="21"/>
      <c r="AE257" s="21">
        <f t="shared" si="48"/>
        <v>10</v>
      </c>
      <c r="AF257" s="21">
        <f t="shared" si="49"/>
        <v>25</v>
      </c>
      <c r="AG257" s="28" t="str">
        <f>VLOOKUP($L257,怪物模板!$A:$N,MATCH(角色!AG$1,模板表头,0),0)</f>
        <v>misc.5skills_target_is_valid</v>
      </c>
      <c r="AH257" s="28">
        <f>VLOOKUP($L257,怪物模板!$A:$N,MATCH(角色!AH$1,模板表头,0),0)</f>
        <v>11890201</v>
      </c>
      <c r="AI257" s="28">
        <f>VLOOKUP($L257,怪物模板!$A:$N,MATCH(角色!AI$1,模板表头,0),0)</f>
        <v>11890202</v>
      </c>
      <c r="AJ257" s="28" t="str">
        <f>VLOOKUP($L257,怪物模板!$A:$N,MATCH(角色!AJ$1,模板表头,0),0)</f>
        <v/>
      </c>
      <c r="AK257" s="28" t="str">
        <f>VLOOKUP($L257,怪物模板!$A:$N,MATCH(角色!AK$1,模板表头,0),0)</f>
        <v/>
      </c>
      <c r="AL257" s="28" t="str">
        <f>IF(VLOOKUP($L257,[1]怪物模板!$A:$N,MATCH([1]角色!AL$1,模板表头,0),0)=0,"",VLOOKUP($L257,[1]怪物模板!$A:$N,MATCH([1]角色!AL$1,模板表头,0),0))</f>
        <v/>
      </c>
      <c r="AM257" s="28" t="str">
        <f>VLOOKUP($L257,怪物模板!$A:$N,MATCH(角色!AM$1,模板表头,0),0)</f>
        <v>troll_hunter</v>
      </c>
      <c r="AN257" s="21">
        <v>0.9</v>
      </c>
      <c r="AO257" s="21">
        <v>1</v>
      </c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2">
        <f t="shared" si="50"/>
        <v>10000</v>
      </c>
      <c r="BJ257" s="22">
        <f t="shared" si="51"/>
        <v>4000</v>
      </c>
      <c r="BK257" s="22">
        <f t="shared" si="51"/>
        <v>4000</v>
      </c>
      <c r="BL257" s="21"/>
      <c r="BM257" s="21"/>
      <c r="BN257" s="21"/>
      <c r="BO257" s="21"/>
      <c r="BP257" s="21"/>
      <c r="BQ257" s="21"/>
      <c r="BR257" s="21"/>
      <c r="BS257" s="21"/>
      <c r="BT257" s="21"/>
      <c r="BU257" s="23"/>
      <c r="BV257" s="21"/>
      <c r="BW257" s="21"/>
      <c r="BX257" s="21"/>
      <c r="BY257" s="21"/>
      <c r="BZ257" s="21"/>
      <c r="CA257" s="21"/>
      <c r="CB257" s="21"/>
      <c r="CC257" s="21"/>
      <c r="CD257" s="21"/>
      <c r="CE257" s="21"/>
      <c r="CF257" s="21"/>
      <c r="CG257" s="21" t="s">
        <v>200</v>
      </c>
      <c r="CH257" s="21" t="s">
        <v>200</v>
      </c>
      <c r="CI257" s="21" t="s">
        <v>200</v>
      </c>
      <c r="CJ257" s="21" t="s">
        <v>200</v>
      </c>
      <c r="CK257" s="21" t="s">
        <v>200</v>
      </c>
      <c r="CL257" s="21" t="s">
        <v>200</v>
      </c>
      <c r="CM257" s="21" t="s">
        <v>200</v>
      </c>
      <c r="CN257" s="21" t="s">
        <v>200</v>
      </c>
      <c r="CO257" s="21" t="s">
        <v>200</v>
      </c>
    </row>
    <row r="258" spans="1:93" ht="16.5" customHeight="1" x14ac:dyDescent="0.3">
      <c r="A258" s="21">
        <v>31040256</v>
      </c>
      <c r="B258" s="21" t="s">
        <v>97</v>
      </c>
      <c r="C258" s="21"/>
      <c r="D258" s="21">
        <f t="shared" si="54"/>
        <v>52</v>
      </c>
      <c r="E258" s="21" t="s">
        <v>104</v>
      </c>
      <c r="F258" s="21">
        <v>12</v>
      </c>
      <c r="G258" s="21" t="s">
        <v>111</v>
      </c>
      <c r="H258" s="21">
        <f>VLOOKUP($L258,怪物模板!$A:$N,MATCH(角色!H$1,模板表头,0),0)</f>
        <v>2</v>
      </c>
      <c r="I258" s="28" t="str">
        <f>VLOOKUP($L258,怪物模板!$A:$N,MATCH(角色!I$1,模板表头,0),0)</f>
        <v>phy</v>
      </c>
      <c r="J258" s="22"/>
      <c r="K258" s="21" t="s">
        <v>255</v>
      </c>
      <c r="L258" s="21" t="s">
        <v>97</v>
      </c>
      <c r="M258" s="28" t="str">
        <f>VLOOKUP($L258,怪物模板!$A:$N,MATCH(角色!M$1,模板表头,0),0)</f>
        <v>无对应英雄</v>
      </c>
      <c r="N258" s="28" t="str">
        <f>VLOOKUP($L258,怪物模板!$A:$N,MATCH(角色!N$1,模板表头,0),0)</f>
        <v>统一模板</v>
      </c>
      <c r="O258" s="21" t="str">
        <f>VLOOKUP($L258,怪物模板!$A:$N,MATCH(角色!O$1,模板表头,0),0)</f>
        <v>male</v>
      </c>
      <c r="P258" s="22">
        <v>5</v>
      </c>
      <c r="Q258" s="21">
        <v>3</v>
      </c>
      <c r="R258" s="21">
        <v>3</v>
      </c>
      <c r="S258" s="28" t="str">
        <f>VLOOKUP($L258,怪物模板!$A:$N,MATCH(角色!S$1,模板表头,0),0)</f>
        <v>chaos</v>
      </c>
      <c r="T258" s="21" t="s">
        <v>199</v>
      </c>
      <c r="U258" s="21"/>
      <c r="V258" s="21"/>
      <c r="W258" s="21"/>
      <c r="X258" s="21"/>
      <c r="Y258" s="21"/>
      <c r="Z258" s="21"/>
      <c r="AA258" s="21"/>
      <c r="AB258" s="21">
        <v>4</v>
      </c>
      <c r="AC258" s="21">
        <v>6</v>
      </c>
      <c r="AD258" s="21"/>
      <c r="AE258" s="21">
        <f t="shared" si="48"/>
        <v>40</v>
      </c>
      <c r="AF258" s="21">
        <f t="shared" si="49"/>
        <v>100</v>
      </c>
      <c r="AG258" s="28" t="str">
        <f>VLOOKUP($L258,怪物模板!$A:$N,MATCH(角色!AG$1,模板表头,0),0)</f>
        <v>misc.5skills</v>
      </c>
      <c r="AH258" s="28">
        <f>VLOOKUP($L258,怪物模板!$A:$N,MATCH(角色!AH$1,模板表头,0),0)</f>
        <v>11980601</v>
      </c>
      <c r="AI258" s="28">
        <f>VLOOKUP($L258,怪物模板!$A:$N,MATCH(角色!AI$1,模板表头,0),0)</f>
        <v>11999526</v>
      </c>
      <c r="AJ258" s="28" t="str">
        <f>VLOOKUP($L258,怪物模板!$A:$N,MATCH(角色!AJ$1,模板表头,0),0)</f>
        <v/>
      </c>
      <c r="AK258" s="28" t="str">
        <f>VLOOKUP($L258,怪物模板!$A:$N,MATCH(角色!AK$1,模板表头,0),0)</f>
        <v/>
      </c>
      <c r="AL258" s="28" t="str">
        <f>IF(VLOOKUP($L258,[1]怪物模板!$A:$N,MATCH([1]角色!AL$1,模板表头,0),0)=0,"",VLOOKUP($L258,[1]怪物模板!$A:$N,MATCH([1]角色!AL$1,模板表头,0),0))</f>
        <v/>
      </c>
      <c r="AM258" s="28" t="str">
        <f>VLOOKUP($L258,怪物模板!$A:$N,MATCH(角色!AM$1,模板表头,0),0)</f>
        <v>scarlet_crusade_boss</v>
      </c>
      <c r="AN258" s="21">
        <v>1.2</v>
      </c>
      <c r="AO258" s="21">
        <v>1</v>
      </c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2"/>
      <c r="BC258" s="22"/>
      <c r="BD258" s="22"/>
      <c r="BE258" s="22"/>
      <c r="BF258" s="22"/>
      <c r="BG258" s="22"/>
      <c r="BH258" s="22"/>
      <c r="BI258" s="22">
        <f t="shared" si="50"/>
        <v>10000</v>
      </c>
      <c r="BJ258" s="22">
        <f t="shared" si="51"/>
        <v>4000</v>
      </c>
      <c r="BK258" s="22">
        <f t="shared" si="51"/>
        <v>4000</v>
      </c>
      <c r="BL258" s="21"/>
      <c r="BM258" s="21"/>
      <c r="BN258" s="21"/>
      <c r="BO258" s="21"/>
      <c r="BP258" s="21"/>
      <c r="BQ258" s="21"/>
      <c r="BR258" s="21"/>
      <c r="BS258" s="21"/>
      <c r="BT258" s="21"/>
      <c r="BU258" s="23" t="s">
        <v>200</v>
      </c>
      <c r="BV258" s="21"/>
      <c r="BW258" s="21"/>
      <c r="BX258" s="21"/>
      <c r="BY258" s="21"/>
      <c r="BZ258" s="21"/>
      <c r="CA258" s="21"/>
      <c r="CB258" s="21"/>
      <c r="CC258" s="21"/>
      <c r="CD258" s="21"/>
      <c r="CE258" s="21"/>
      <c r="CF258" s="21"/>
      <c r="CG258" s="21" t="s">
        <v>200</v>
      </c>
      <c r="CH258" s="21" t="s">
        <v>200</v>
      </c>
      <c r="CI258" s="21" t="s">
        <v>200</v>
      </c>
      <c r="CJ258" s="21" t="s">
        <v>200</v>
      </c>
      <c r="CK258" s="21" t="s">
        <v>200</v>
      </c>
      <c r="CL258" s="21" t="s">
        <v>200</v>
      </c>
      <c r="CM258" s="21" t="s">
        <v>200</v>
      </c>
      <c r="CN258" s="21" t="s">
        <v>200</v>
      </c>
      <c r="CO258" s="21" t="s">
        <v>200</v>
      </c>
    </row>
    <row r="259" spans="1:93" ht="16.5" customHeight="1" x14ac:dyDescent="0.3">
      <c r="A259" s="21">
        <v>31040257</v>
      </c>
      <c r="B259" s="21" t="s">
        <v>86</v>
      </c>
      <c r="C259" s="21"/>
      <c r="D259" s="21">
        <f t="shared" si="54"/>
        <v>52</v>
      </c>
      <c r="E259" s="21" t="s">
        <v>104</v>
      </c>
      <c r="F259" s="21">
        <v>12</v>
      </c>
      <c r="G259" s="21" t="s">
        <v>110</v>
      </c>
      <c r="H259" s="21">
        <f>VLOOKUP($L259,怪物模板!$A:$N,MATCH(角色!H$1,模板表头,0),0)</f>
        <v>2</v>
      </c>
      <c r="I259" s="28" t="str">
        <f>VLOOKUP($L259,怪物模板!$A:$N,MATCH(角色!I$1,模板表头,0),0)</f>
        <v>phy</v>
      </c>
      <c r="J259" s="22"/>
      <c r="K259" s="21"/>
      <c r="L259" s="21" t="s">
        <v>86</v>
      </c>
      <c r="M259" s="28" t="str">
        <f>VLOOKUP($L259,怪物模板!$A:$N,MATCH(角色!M$1,模板表头,0),0)</f>
        <v>无对应英雄</v>
      </c>
      <c r="N259" s="28" t="str">
        <f>VLOOKUP($L259,怪物模板!$A:$N,MATCH(角色!N$1,模板表头,0),0)</f>
        <v>新增突袭小招，大招改为引导</v>
      </c>
      <c r="O259" s="21" t="str">
        <f>VLOOKUP($L259,怪物模板!$A:$N,MATCH(角色!O$1,模板表头,0),0)</f>
        <v>male</v>
      </c>
      <c r="P259" s="22">
        <v>3</v>
      </c>
      <c r="Q259" s="21">
        <v>3</v>
      </c>
      <c r="R259" s="21">
        <v>2</v>
      </c>
      <c r="S259" s="28" t="str">
        <f>VLOOKUP($L259,怪物模板!$A:$N,MATCH(角色!S$1,模板表头,0),0)</f>
        <v>horde</v>
      </c>
      <c r="T259" s="21" t="s">
        <v>85</v>
      </c>
      <c r="U259" s="21"/>
      <c r="V259" s="21"/>
      <c r="W259" s="21"/>
      <c r="X259" s="21"/>
      <c r="Y259" s="21"/>
      <c r="Z259" s="21"/>
      <c r="AA259" s="21"/>
      <c r="AB259" s="21">
        <v>4</v>
      </c>
      <c r="AC259" s="21">
        <v>6</v>
      </c>
      <c r="AD259" s="21"/>
      <c r="AE259" s="21">
        <f t="shared" ref="AE259:AE322" si="55">VLOOKUP(G259,命能,2,0)</f>
        <v>10</v>
      </c>
      <c r="AF259" s="21">
        <f t="shared" si="49"/>
        <v>25</v>
      </c>
      <c r="AG259" s="28" t="str">
        <f>VLOOKUP($L259,怪物模板!$A:$N,MATCH(角色!AG$1,模板表头,0),0)</f>
        <v>misc.5skills</v>
      </c>
      <c r="AH259" s="28">
        <f>VLOOKUP($L259,怪物模板!$A:$N,MATCH(角色!AH$1,模板表头,0),0)</f>
        <v>11980101</v>
      </c>
      <c r="AI259" s="28">
        <f>VLOOKUP($L259,怪物模板!$A:$N,MATCH(角色!AI$1,模板表头,0),0)</f>
        <v>11999536</v>
      </c>
      <c r="AJ259" s="28">
        <f>VLOOKUP($L259,怪物模板!$A:$N,MATCH(角色!AJ$1,模板表头,0),0)</f>
        <v>11999537</v>
      </c>
      <c r="AK259" s="28" t="str">
        <f>VLOOKUP($L259,怪物模板!$A:$N,MATCH(角色!AK$1,模板表头,0),0)</f>
        <v/>
      </c>
      <c r="AL259" s="28" t="str">
        <f>IF(VLOOKUP($L259,[1]怪物模板!$A:$N,MATCH([1]角色!AL$1,模板表头,0),0)=0,"",VLOOKUP($L259,[1]怪物模板!$A:$N,MATCH([1]角色!AL$1,模板表头,0),0))</f>
        <v/>
      </c>
      <c r="AM259" s="28" t="str">
        <f>VLOOKUP($L259,怪物模板!$A:$N,MATCH(角色!AM$1,模板表头,0),0)</f>
        <v>rogue</v>
      </c>
      <c r="AN259" s="21">
        <v>1</v>
      </c>
      <c r="AO259" s="21">
        <v>1</v>
      </c>
      <c r="AP259" s="21"/>
      <c r="AQ259" s="21"/>
      <c r="AR259" s="21"/>
      <c r="AS259" s="21"/>
      <c r="AT259" s="21"/>
      <c r="AU259" s="21">
        <v>230011</v>
      </c>
      <c r="AV259" s="21"/>
      <c r="AW259" s="21"/>
      <c r="AX259" s="21"/>
      <c r="AY259" s="21"/>
      <c r="AZ259" s="21"/>
      <c r="BA259" s="21"/>
      <c r="BB259" s="22"/>
      <c r="BC259" s="22"/>
      <c r="BD259" s="22"/>
      <c r="BE259" s="22"/>
      <c r="BF259" s="22"/>
      <c r="BG259" s="22"/>
      <c r="BH259" s="22"/>
      <c r="BI259" s="22">
        <f t="shared" si="50"/>
        <v>10000</v>
      </c>
      <c r="BJ259" s="22">
        <f t="shared" si="51"/>
        <v>4000</v>
      </c>
      <c r="BK259" s="22">
        <f t="shared" si="51"/>
        <v>4000</v>
      </c>
      <c r="BL259" s="21"/>
      <c r="BM259" s="21"/>
      <c r="BN259" s="21"/>
      <c r="BO259" s="21"/>
      <c r="BP259" s="21"/>
      <c r="BQ259" s="21"/>
      <c r="BR259" s="21"/>
      <c r="BS259" s="21"/>
      <c r="BT259" s="21"/>
      <c r="BU259" s="23" t="s">
        <v>200</v>
      </c>
      <c r="BV259" s="21"/>
      <c r="BW259" s="21"/>
      <c r="BX259" s="21"/>
      <c r="BY259" s="21"/>
      <c r="BZ259" s="21"/>
      <c r="CA259" s="21"/>
      <c r="CB259" s="21"/>
      <c r="CC259" s="21"/>
      <c r="CD259" s="21"/>
      <c r="CE259" s="21"/>
      <c r="CF259" s="21"/>
      <c r="CG259" s="21" t="s">
        <v>200</v>
      </c>
      <c r="CH259" s="21" t="s">
        <v>200</v>
      </c>
      <c r="CI259" s="21" t="s">
        <v>200</v>
      </c>
      <c r="CJ259" s="21" t="s">
        <v>200</v>
      </c>
      <c r="CK259" s="21" t="s">
        <v>200</v>
      </c>
      <c r="CL259" s="21" t="s">
        <v>200</v>
      </c>
      <c r="CM259" s="21" t="s">
        <v>200</v>
      </c>
      <c r="CN259" s="21" t="s">
        <v>200</v>
      </c>
      <c r="CO259" s="21" t="s">
        <v>200</v>
      </c>
    </row>
    <row r="260" spans="1:93" ht="16.5" customHeight="1" x14ac:dyDescent="0.3">
      <c r="A260" s="21">
        <v>31040258</v>
      </c>
      <c r="B260" s="21" t="s">
        <v>86</v>
      </c>
      <c r="C260" s="21"/>
      <c r="D260" s="21">
        <f t="shared" si="54"/>
        <v>52</v>
      </c>
      <c r="E260" s="21" t="s">
        <v>104</v>
      </c>
      <c r="F260" s="21">
        <v>12</v>
      </c>
      <c r="G260" s="21" t="s">
        <v>110</v>
      </c>
      <c r="H260" s="21">
        <f>VLOOKUP($L260,怪物模板!$A:$N,MATCH(角色!H$1,模板表头,0),0)</f>
        <v>2</v>
      </c>
      <c r="I260" s="28" t="str">
        <f>VLOOKUP($L260,怪物模板!$A:$N,MATCH(角色!I$1,模板表头,0),0)</f>
        <v>phy</v>
      </c>
      <c r="J260" s="22"/>
      <c r="K260" s="21"/>
      <c r="L260" s="21" t="s">
        <v>86</v>
      </c>
      <c r="M260" s="28" t="str">
        <f>VLOOKUP($L260,怪物模板!$A:$N,MATCH(角色!M$1,模板表头,0),0)</f>
        <v>无对应英雄</v>
      </c>
      <c r="N260" s="28" t="str">
        <f>VLOOKUP($L260,怪物模板!$A:$N,MATCH(角色!N$1,模板表头,0),0)</f>
        <v>新增突袭小招，大招改为引导</v>
      </c>
      <c r="O260" s="21" t="str">
        <f>VLOOKUP($L260,怪物模板!$A:$N,MATCH(角色!O$1,模板表头,0),0)</f>
        <v>male</v>
      </c>
      <c r="P260" s="22">
        <v>3</v>
      </c>
      <c r="Q260" s="21">
        <v>2</v>
      </c>
      <c r="R260" s="21">
        <v>2</v>
      </c>
      <c r="S260" s="28" t="str">
        <f>VLOOKUP($L260,怪物模板!$A:$N,MATCH(角色!S$1,模板表头,0),0)</f>
        <v>horde</v>
      </c>
      <c r="T260" s="21" t="s">
        <v>85</v>
      </c>
      <c r="U260" s="21"/>
      <c r="V260" s="21"/>
      <c r="W260" s="21"/>
      <c r="X260" s="21"/>
      <c r="Y260" s="21"/>
      <c r="Z260" s="21"/>
      <c r="AA260" s="21"/>
      <c r="AB260" s="21">
        <v>4</v>
      </c>
      <c r="AC260" s="21">
        <v>6</v>
      </c>
      <c r="AD260" s="21"/>
      <c r="AE260" s="21">
        <f t="shared" si="55"/>
        <v>10</v>
      </c>
      <c r="AF260" s="21">
        <f t="shared" ref="AF260:AF323" si="56">INT(AE260*2.5)</f>
        <v>25</v>
      </c>
      <c r="AG260" s="28" t="str">
        <f>VLOOKUP($L260,怪物模板!$A:$N,MATCH(角色!AG$1,模板表头,0),0)</f>
        <v>misc.5skills</v>
      </c>
      <c r="AH260" s="28">
        <f>VLOOKUP($L260,怪物模板!$A:$N,MATCH(角色!AH$1,模板表头,0),0)</f>
        <v>11980101</v>
      </c>
      <c r="AI260" s="28">
        <f>VLOOKUP($L260,怪物模板!$A:$N,MATCH(角色!AI$1,模板表头,0),0)</f>
        <v>11999536</v>
      </c>
      <c r="AJ260" s="28">
        <f>VLOOKUP($L260,怪物模板!$A:$N,MATCH(角色!AJ$1,模板表头,0),0)</f>
        <v>11999537</v>
      </c>
      <c r="AK260" s="28" t="str">
        <f>VLOOKUP($L260,怪物模板!$A:$N,MATCH(角色!AK$1,模板表头,0),0)</f>
        <v/>
      </c>
      <c r="AL260" s="28" t="str">
        <f>IF(VLOOKUP($L260,[1]怪物模板!$A:$N,MATCH([1]角色!AL$1,模板表头,0),0)=0,"",VLOOKUP($L260,[1]怪物模板!$A:$N,MATCH([1]角色!AL$1,模板表头,0),0))</f>
        <v/>
      </c>
      <c r="AM260" s="28" t="str">
        <f>VLOOKUP($L260,怪物模板!$A:$N,MATCH(角色!AM$1,模板表头,0),0)</f>
        <v>rogue</v>
      </c>
      <c r="AN260" s="21">
        <v>1</v>
      </c>
      <c r="AO260" s="21">
        <v>1</v>
      </c>
      <c r="AP260" s="21"/>
      <c r="AQ260" s="21"/>
      <c r="AR260" s="21"/>
      <c r="AS260" s="21"/>
      <c r="AT260" s="21"/>
      <c r="AU260" s="21">
        <v>230011</v>
      </c>
      <c r="AV260" s="21"/>
      <c r="AW260" s="21"/>
      <c r="AX260" s="21"/>
      <c r="AY260" s="21"/>
      <c r="AZ260" s="21"/>
      <c r="BA260" s="21"/>
      <c r="BB260" s="22"/>
      <c r="BC260" s="22"/>
      <c r="BD260" s="22"/>
      <c r="BE260" s="22"/>
      <c r="BF260" s="22"/>
      <c r="BG260" s="22"/>
      <c r="BH260" s="22"/>
      <c r="BI260" s="22">
        <f t="shared" ref="BI260:BI323" si="57">IF($G260="boss",0,10000)</f>
        <v>10000</v>
      </c>
      <c r="BJ260" s="22">
        <f t="shared" ref="BJ260:BK291" si="58">IF($G260="boss",0,4000)</f>
        <v>4000</v>
      </c>
      <c r="BK260" s="22">
        <f t="shared" si="58"/>
        <v>4000</v>
      </c>
      <c r="BL260" s="21"/>
      <c r="BM260" s="21"/>
      <c r="BN260" s="21"/>
      <c r="BO260" s="21"/>
      <c r="BP260" s="21"/>
      <c r="BQ260" s="21"/>
      <c r="BR260" s="21"/>
      <c r="BS260" s="21"/>
      <c r="BT260" s="21"/>
      <c r="BU260" s="23" t="s">
        <v>200</v>
      </c>
      <c r="BV260" s="21"/>
      <c r="BW260" s="21"/>
      <c r="BX260" s="21"/>
      <c r="BY260" s="21"/>
      <c r="BZ260" s="21"/>
      <c r="CA260" s="21"/>
      <c r="CB260" s="21"/>
      <c r="CC260" s="21"/>
      <c r="CD260" s="21"/>
      <c r="CE260" s="21"/>
      <c r="CF260" s="21"/>
      <c r="CG260" s="21" t="s">
        <v>200</v>
      </c>
      <c r="CH260" s="21" t="s">
        <v>200</v>
      </c>
      <c r="CI260" s="21" t="s">
        <v>200</v>
      </c>
      <c r="CJ260" s="21" t="s">
        <v>200</v>
      </c>
      <c r="CK260" s="21" t="s">
        <v>200</v>
      </c>
      <c r="CL260" s="21" t="s">
        <v>200</v>
      </c>
      <c r="CM260" s="21" t="s">
        <v>200</v>
      </c>
      <c r="CN260" s="21" t="s">
        <v>200</v>
      </c>
      <c r="CO260" s="21" t="s">
        <v>200</v>
      </c>
    </row>
    <row r="261" spans="1:93" ht="16.5" customHeight="1" x14ac:dyDescent="0.3">
      <c r="A261" s="21">
        <v>31040259</v>
      </c>
      <c r="B261" s="21" t="s">
        <v>93</v>
      </c>
      <c r="C261" s="21"/>
      <c r="D261" s="21">
        <f t="shared" si="54"/>
        <v>52</v>
      </c>
      <c r="E261" s="21" t="s">
        <v>104</v>
      </c>
      <c r="F261" s="21">
        <v>12</v>
      </c>
      <c r="G261" s="21" t="s">
        <v>110</v>
      </c>
      <c r="H261" s="21">
        <f>VLOOKUP($L261,怪物模板!$A:$N,MATCH(角色!H$1,模板表头,0),0)</f>
        <v>2</v>
      </c>
      <c r="I261" s="28" t="str">
        <f>VLOOKUP($L261,怪物模板!$A:$N,MATCH(角色!I$1,模板表头,0),0)</f>
        <v>phy</v>
      </c>
      <c r="J261" s="22"/>
      <c r="K261" s="21"/>
      <c r="L261" s="21" t="s">
        <v>93</v>
      </c>
      <c r="M261" s="28" t="str">
        <f>VLOOKUP($L261,怪物模板!$A:$N,MATCH(角色!M$1,模板表头,0),0)</f>
        <v>狂战士</v>
      </c>
      <c r="N261" s="28" t="str">
        <f>VLOOKUP($L261,怪物模板!$A:$N,MATCH(角色!N$1,模板表头,0),0)</f>
        <v>同英雄技能</v>
      </c>
      <c r="O261" s="21" t="str">
        <f>VLOOKUP($L261,怪物模板!$A:$N,MATCH(角色!O$1,模板表头,0),0)</f>
        <v>male</v>
      </c>
      <c r="P261" s="22">
        <v>5</v>
      </c>
      <c r="Q261" s="21">
        <v>3</v>
      </c>
      <c r="R261" s="21">
        <v>3</v>
      </c>
      <c r="S261" s="28" t="str">
        <f>VLOOKUP($L261,怪物模板!$A:$N,MATCH(角色!S$1,模板表头,0),0)</f>
        <v>horde</v>
      </c>
      <c r="T261" s="21" t="s">
        <v>199</v>
      </c>
      <c r="U261" s="21"/>
      <c r="V261" s="21"/>
      <c r="W261" s="21"/>
      <c r="X261" s="21"/>
      <c r="Y261" s="21"/>
      <c r="Z261" s="21"/>
      <c r="AA261" s="21"/>
      <c r="AB261" s="21">
        <v>4</v>
      </c>
      <c r="AC261" s="21">
        <v>6</v>
      </c>
      <c r="AD261" s="21"/>
      <c r="AE261" s="21">
        <f t="shared" si="55"/>
        <v>10</v>
      </c>
      <c r="AF261" s="21">
        <f t="shared" si="56"/>
        <v>25</v>
      </c>
      <c r="AG261" s="28" t="str">
        <f>VLOOKUP($L261,怪物模板!$A:$N,MATCH(角色!AG$1,模板表头,0),0)</f>
        <v>misc.5skills_target_is_valid</v>
      </c>
      <c r="AH261" s="28">
        <f>VLOOKUP($L261,怪物模板!$A:$N,MATCH(角色!AH$1,模板表头,0),0)</f>
        <v>11970101</v>
      </c>
      <c r="AI261" s="28">
        <f>VLOOKUP($L261,怪物模板!$A:$N,MATCH(角色!AI$1,模板表头,0),0)</f>
        <v>11970102</v>
      </c>
      <c r="AJ261" s="28" t="str">
        <f>VLOOKUP($L261,怪物模板!$A:$N,MATCH(角色!AJ$1,模板表头,0),0)</f>
        <v/>
      </c>
      <c r="AK261" s="28" t="str">
        <f>VLOOKUP($L261,怪物模板!$A:$N,MATCH(角色!AK$1,模板表头,0),0)</f>
        <v/>
      </c>
      <c r="AL261" s="28" t="str">
        <f>IF(VLOOKUP($L261,[1]怪物模板!$A:$N,MATCH([1]角色!AL$1,模板表头,0),0)=0,"",VLOOKUP($L261,[1]怪物模板!$A:$N,MATCH([1]角色!AL$1,模板表头,0),0))</f>
        <v/>
      </c>
      <c r="AM261" s="28" t="str">
        <f>VLOOKUP($L261,怪物模板!$A:$N,MATCH(角色!AM$1,模板表头,0),0)</f>
        <v>berserk_npc</v>
      </c>
      <c r="AN261" s="21">
        <v>1</v>
      </c>
      <c r="AO261" s="21">
        <v>1</v>
      </c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2">
        <f t="shared" si="57"/>
        <v>10000</v>
      </c>
      <c r="BJ261" s="22">
        <f t="shared" si="58"/>
        <v>4000</v>
      </c>
      <c r="BK261" s="22">
        <f t="shared" si="58"/>
        <v>4000</v>
      </c>
      <c r="BL261" s="21"/>
      <c r="BM261" s="21"/>
      <c r="BN261" s="21"/>
      <c r="BO261" s="21"/>
      <c r="BP261" s="21"/>
      <c r="BQ261" s="21"/>
      <c r="BR261" s="21"/>
      <c r="BS261" s="21"/>
      <c r="BT261" s="21"/>
      <c r="BU261" s="23" t="s">
        <v>200</v>
      </c>
      <c r="BV261" s="21"/>
      <c r="BW261" s="21"/>
      <c r="BX261" s="21"/>
      <c r="BY261" s="21"/>
      <c r="BZ261" s="21"/>
      <c r="CA261" s="21"/>
      <c r="CB261" s="21"/>
      <c r="CC261" s="21"/>
      <c r="CD261" s="21"/>
      <c r="CE261" s="21"/>
      <c r="CF261" s="21"/>
      <c r="CG261" s="21" t="s">
        <v>200</v>
      </c>
      <c r="CH261" s="21" t="s">
        <v>200</v>
      </c>
      <c r="CI261" s="21" t="s">
        <v>200</v>
      </c>
      <c r="CJ261" s="21" t="s">
        <v>200</v>
      </c>
      <c r="CK261" s="21" t="s">
        <v>200</v>
      </c>
      <c r="CL261" s="21" t="s">
        <v>200</v>
      </c>
      <c r="CM261" s="21" t="s">
        <v>200</v>
      </c>
      <c r="CN261" s="21" t="s">
        <v>200</v>
      </c>
      <c r="CO261" s="21" t="s">
        <v>200</v>
      </c>
    </row>
    <row r="262" spans="1:93" ht="16.5" customHeight="1" x14ac:dyDescent="0.3">
      <c r="A262" s="21">
        <v>31040260</v>
      </c>
      <c r="B262" s="21" t="s">
        <v>93</v>
      </c>
      <c r="C262" s="21"/>
      <c r="D262" s="21">
        <f t="shared" si="54"/>
        <v>52</v>
      </c>
      <c r="E262" s="21" t="s">
        <v>104</v>
      </c>
      <c r="F262" s="21">
        <v>12</v>
      </c>
      <c r="G262" s="21" t="s">
        <v>110</v>
      </c>
      <c r="H262" s="21">
        <f>VLOOKUP($L262,怪物模板!$A:$N,MATCH(角色!H$1,模板表头,0),0)</f>
        <v>2</v>
      </c>
      <c r="I262" s="28" t="str">
        <f>VLOOKUP($L262,怪物模板!$A:$N,MATCH(角色!I$1,模板表头,0),0)</f>
        <v>phy</v>
      </c>
      <c r="J262" s="22"/>
      <c r="K262" s="21"/>
      <c r="L262" s="21" t="s">
        <v>93</v>
      </c>
      <c r="M262" s="28" t="str">
        <f>VLOOKUP($L262,怪物模板!$A:$N,MATCH(角色!M$1,模板表头,0),0)</f>
        <v>狂战士</v>
      </c>
      <c r="N262" s="28" t="str">
        <f>VLOOKUP($L262,怪物模板!$A:$N,MATCH(角色!N$1,模板表头,0),0)</f>
        <v>同英雄技能</v>
      </c>
      <c r="O262" s="21" t="str">
        <f>VLOOKUP($L262,怪物模板!$A:$N,MATCH(角色!O$1,模板表头,0),0)</f>
        <v>male</v>
      </c>
      <c r="P262" s="21">
        <v>5</v>
      </c>
      <c r="Q262" s="21">
        <v>2</v>
      </c>
      <c r="R262" s="21">
        <v>3</v>
      </c>
      <c r="S262" s="28" t="str">
        <f>VLOOKUP($L262,怪物模板!$A:$N,MATCH(角色!S$1,模板表头,0),0)</f>
        <v>horde</v>
      </c>
      <c r="T262" s="21" t="s">
        <v>199</v>
      </c>
      <c r="U262" s="21"/>
      <c r="V262" s="21"/>
      <c r="W262" s="21"/>
      <c r="X262" s="21"/>
      <c r="Y262" s="21"/>
      <c r="Z262" s="21"/>
      <c r="AA262" s="21"/>
      <c r="AB262" s="21">
        <v>4</v>
      </c>
      <c r="AC262" s="21">
        <v>6</v>
      </c>
      <c r="AD262" s="21"/>
      <c r="AE262" s="21">
        <f t="shared" si="55"/>
        <v>10</v>
      </c>
      <c r="AF262" s="21">
        <f t="shared" si="56"/>
        <v>25</v>
      </c>
      <c r="AG262" s="28" t="str">
        <f>VLOOKUP($L262,怪物模板!$A:$N,MATCH(角色!AG$1,模板表头,0),0)</f>
        <v>misc.5skills_target_is_valid</v>
      </c>
      <c r="AH262" s="28">
        <f>VLOOKUP($L262,怪物模板!$A:$N,MATCH(角色!AH$1,模板表头,0),0)</f>
        <v>11970101</v>
      </c>
      <c r="AI262" s="28">
        <f>VLOOKUP($L262,怪物模板!$A:$N,MATCH(角色!AI$1,模板表头,0),0)</f>
        <v>11970102</v>
      </c>
      <c r="AJ262" s="28" t="str">
        <f>VLOOKUP($L262,怪物模板!$A:$N,MATCH(角色!AJ$1,模板表头,0),0)</f>
        <v/>
      </c>
      <c r="AK262" s="28" t="str">
        <f>VLOOKUP($L262,怪物模板!$A:$N,MATCH(角色!AK$1,模板表头,0),0)</f>
        <v/>
      </c>
      <c r="AL262" s="28" t="str">
        <f>IF(VLOOKUP($L262,[1]怪物模板!$A:$N,MATCH([1]角色!AL$1,模板表头,0),0)=0,"",VLOOKUP($L262,[1]怪物模板!$A:$N,MATCH([1]角色!AL$1,模板表头,0),0))</f>
        <v/>
      </c>
      <c r="AM262" s="28" t="str">
        <f>VLOOKUP($L262,怪物模板!$A:$N,MATCH(角色!AM$1,模板表头,0),0)</f>
        <v>berserk_npc</v>
      </c>
      <c r="AN262" s="21">
        <v>1</v>
      </c>
      <c r="AO262" s="21">
        <v>1</v>
      </c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2"/>
      <c r="BC262" s="22"/>
      <c r="BD262" s="22"/>
      <c r="BE262" s="22"/>
      <c r="BF262" s="22"/>
      <c r="BG262" s="22"/>
      <c r="BH262" s="22"/>
      <c r="BI262" s="22">
        <f t="shared" si="57"/>
        <v>10000</v>
      </c>
      <c r="BJ262" s="22">
        <f t="shared" si="58"/>
        <v>4000</v>
      </c>
      <c r="BK262" s="22">
        <f t="shared" si="58"/>
        <v>4000</v>
      </c>
      <c r="BL262" s="21"/>
      <c r="BM262" s="21"/>
      <c r="BN262" s="21"/>
      <c r="BO262" s="21"/>
      <c r="BP262" s="21"/>
      <c r="BQ262" s="21"/>
      <c r="BR262" s="21"/>
      <c r="BS262" s="21"/>
      <c r="BT262" s="21"/>
      <c r="BU262" s="23" t="s">
        <v>200</v>
      </c>
      <c r="BV262" s="21"/>
      <c r="BW262" s="21"/>
      <c r="BX262" s="21"/>
      <c r="BY262" s="21"/>
      <c r="BZ262" s="21"/>
      <c r="CA262" s="21"/>
      <c r="CB262" s="21"/>
      <c r="CC262" s="21"/>
      <c r="CD262" s="21"/>
      <c r="CE262" s="21"/>
      <c r="CF262" s="21"/>
      <c r="CG262" s="21" t="s">
        <v>200</v>
      </c>
      <c r="CH262" s="21" t="s">
        <v>200</v>
      </c>
      <c r="CI262" s="21" t="s">
        <v>200</v>
      </c>
      <c r="CJ262" s="21" t="s">
        <v>200</v>
      </c>
      <c r="CK262" s="21" t="s">
        <v>200</v>
      </c>
      <c r="CL262" s="21" t="s">
        <v>200</v>
      </c>
      <c r="CM262" s="21" t="s">
        <v>200</v>
      </c>
      <c r="CN262" s="21" t="s">
        <v>200</v>
      </c>
      <c r="CO262" s="21" t="s">
        <v>200</v>
      </c>
    </row>
    <row r="263" spans="1:93" s="5" customFormat="1" ht="16.5" customHeight="1" x14ac:dyDescent="0.3">
      <c r="A263" s="21">
        <v>31040261</v>
      </c>
      <c r="B263" s="21" t="s">
        <v>246</v>
      </c>
      <c r="C263" s="21"/>
      <c r="D263" s="21">
        <f t="shared" si="54"/>
        <v>53</v>
      </c>
      <c r="E263" s="21" t="s">
        <v>104</v>
      </c>
      <c r="F263" s="21">
        <v>13</v>
      </c>
      <c r="G263" s="21" t="s">
        <v>111</v>
      </c>
      <c r="H263" s="21">
        <f>VLOOKUP($L263,怪物模板!$A:$N,MATCH(角色!H$1,模板表头,0),0)</f>
        <v>3</v>
      </c>
      <c r="I263" s="28" t="str">
        <f>VLOOKUP($L263,怪物模板!$A:$N,MATCH(角色!I$1,模板表头,0),0)</f>
        <v>mag</v>
      </c>
      <c r="J263" s="22"/>
      <c r="K263" s="21"/>
      <c r="L263" s="21" t="s">
        <v>278</v>
      </c>
      <c r="M263" s="28" t="str">
        <f>VLOOKUP($L263,怪物模板!$A:$N,MATCH(角色!M$1,模板表头,0),0)</f>
        <v>无对应英雄</v>
      </c>
      <c r="N263" s="28" t="str">
        <f>VLOOKUP($L263,怪物模板!$A:$N,MATCH(角色!N$1,模板表头,0),0)</f>
        <v>统一BOSS模板</v>
      </c>
      <c r="O263" s="21" t="str">
        <f>VLOOKUP($L263,怪物模板!$A:$N,MATCH(角色!O$1,模板表头,0),0)</f>
        <v>male</v>
      </c>
      <c r="P263" s="22">
        <v>4</v>
      </c>
      <c r="Q263" s="21">
        <v>3</v>
      </c>
      <c r="R263" s="21">
        <v>3</v>
      </c>
      <c r="S263" s="28" t="str">
        <f>VLOOKUP($L263,怪物模板!$A:$N,MATCH(角色!S$1,模板表头,0),0)</f>
        <v>alliance</v>
      </c>
      <c r="T263" s="21" t="s">
        <v>199</v>
      </c>
      <c r="U263" s="21"/>
      <c r="V263" s="21"/>
      <c r="W263" s="21"/>
      <c r="X263" s="21"/>
      <c r="Y263" s="21"/>
      <c r="Z263" s="21"/>
      <c r="AA263" s="21"/>
      <c r="AB263" s="21">
        <v>4</v>
      </c>
      <c r="AC263" s="21">
        <v>6</v>
      </c>
      <c r="AD263" s="21"/>
      <c r="AE263" s="21">
        <f t="shared" si="55"/>
        <v>40</v>
      </c>
      <c r="AF263" s="21">
        <f t="shared" si="56"/>
        <v>100</v>
      </c>
      <c r="AG263" s="28" t="str">
        <f>VLOOKUP($L263,怪物模板!$A:$N,MATCH(角色!AG$1,模板表头,0),0)</f>
        <v>misc.5skills</v>
      </c>
      <c r="AH263" s="28">
        <f>VLOOKUP($L263,怪物模板!$A:$N,MATCH(角色!AH$1,模板表头,0),0)</f>
        <v>11960401</v>
      </c>
      <c r="AI263" s="28">
        <f>VLOOKUP($L263,怪物模板!$A:$N,MATCH(角色!AI$1,模板表头,0),0)</f>
        <v>11960403</v>
      </c>
      <c r="AJ263" s="28">
        <f>VLOOKUP($L263,怪物模板!$A:$N,MATCH(角色!AJ$1,模板表头,0),0)</f>
        <v>11999509</v>
      </c>
      <c r="AK263" s="28">
        <f>VLOOKUP($L263,怪物模板!$A:$N,MATCH(角色!AK$1,模板表头,0),0)</f>
        <v>11999527</v>
      </c>
      <c r="AL263" s="28" t="str">
        <f>IF(VLOOKUP($L263,[1]怪物模板!$A:$N,MATCH([1]角色!AL$1,模板表头,0),0)=0,"",VLOOKUP($L263,[1]怪物模板!$A:$N,MATCH([1]角色!AL$1,模板表头,0),0))</f>
        <v/>
      </c>
      <c r="AM263" s="28" t="str">
        <f>VLOOKUP($L263,怪物模板!$A:$N,MATCH(角色!AM$1,模板表头,0),0)</f>
        <v>mekkatorque_boss</v>
      </c>
      <c r="AN263" s="21">
        <v>1.2</v>
      </c>
      <c r="AO263" s="21">
        <v>1</v>
      </c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2"/>
      <c r="BC263" s="22"/>
      <c r="BD263" s="22"/>
      <c r="BE263" s="22"/>
      <c r="BF263" s="22"/>
      <c r="BG263" s="22"/>
      <c r="BH263" s="22"/>
      <c r="BI263" s="22">
        <f t="shared" si="57"/>
        <v>10000</v>
      </c>
      <c r="BJ263" s="22">
        <f t="shared" si="58"/>
        <v>4000</v>
      </c>
      <c r="BK263" s="22">
        <f t="shared" si="58"/>
        <v>4000</v>
      </c>
      <c r="BL263" s="21"/>
      <c r="BM263" s="21"/>
      <c r="BN263" s="21"/>
      <c r="BO263" s="21"/>
      <c r="BP263" s="21"/>
      <c r="BQ263" s="21"/>
      <c r="BR263" s="21"/>
      <c r="BS263" s="21"/>
      <c r="BT263" s="21"/>
      <c r="BU263" s="23" t="s">
        <v>200</v>
      </c>
      <c r="BV263" s="21"/>
      <c r="BW263" s="21"/>
      <c r="BX263" s="21"/>
      <c r="BY263" s="21"/>
      <c r="BZ263" s="21"/>
      <c r="CA263" s="21"/>
      <c r="CB263" s="21"/>
      <c r="CC263" s="21"/>
      <c r="CD263" s="21"/>
      <c r="CE263" s="21"/>
      <c r="CF263" s="21"/>
      <c r="CG263" s="21" t="s">
        <v>200</v>
      </c>
      <c r="CH263" s="21" t="s">
        <v>200</v>
      </c>
      <c r="CI263" s="21" t="s">
        <v>200</v>
      </c>
      <c r="CJ263" s="21" t="s">
        <v>200</v>
      </c>
      <c r="CK263" s="21" t="s">
        <v>200</v>
      </c>
      <c r="CL263" s="21" t="s">
        <v>200</v>
      </c>
      <c r="CM263" s="21" t="s">
        <v>200</v>
      </c>
      <c r="CN263" s="21" t="s">
        <v>200</v>
      </c>
      <c r="CO263" s="21" t="s">
        <v>200</v>
      </c>
    </row>
    <row r="264" spans="1:93" s="5" customFormat="1" ht="16.5" customHeight="1" x14ac:dyDescent="0.3">
      <c r="A264" s="21">
        <v>31040262</v>
      </c>
      <c r="B264" s="21" t="s">
        <v>207</v>
      </c>
      <c r="C264" s="21"/>
      <c r="D264" s="21">
        <f t="shared" si="54"/>
        <v>53</v>
      </c>
      <c r="E264" s="21" t="s">
        <v>104</v>
      </c>
      <c r="F264" s="21">
        <v>13</v>
      </c>
      <c r="G264" s="21" t="s">
        <v>111</v>
      </c>
      <c r="H264" s="21">
        <f>VLOOKUP($L264,怪物模板!$A:$N,MATCH(角色!H$1,模板表头,0),0)</f>
        <v>1</v>
      </c>
      <c r="I264" s="28" t="str">
        <f>VLOOKUP($L264,怪物模板!$A:$N,MATCH(角色!I$1,模板表头,0),0)</f>
        <v>mag</v>
      </c>
      <c r="J264" s="22"/>
      <c r="K264" s="21"/>
      <c r="L264" s="21" t="s">
        <v>207</v>
      </c>
      <c r="M264" s="28" t="str">
        <f>VLOOKUP($L264,怪物模板!$A:$N,MATCH(角色!M$1,模板表头,0),0)</f>
        <v>无对应英雄</v>
      </c>
      <c r="N264" s="28" t="str">
        <f>VLOOKUP($L264,怪物模板!$A:$N,MATCH(角色!N$1,模板表头,0),0)</f>
        <v>统一模板</v>
      </c>
      <c r="O264" s="21" t="str">
        <f>VLOOKUP($L264,怪物模板!$A:$N,MATCH(角色!O$1,模板表头,0),0)</f>
        <v>male</v>
      </c>
      <c r="P264" s="22">
        <v>4</v>
      </c>
      <c r="Q264" s="21">
        <v>2</v>
      </c>
      <c r="R264" s="21">
        <v>3</v>
      </c>
      <c r="S264" s="28" t="str">
        <f>VLOOKUP($L264,怪物模板!$A:$N,MATCH(角色!S$1,模板表头,0),0)</f>
        <v>horde</v>
      </c>
      <c r="T264" s="21" t="s">
        <v>199</v>
      </c>
      <c r="U264" s="21"/>
      <c r="V264" s="21"/>
      <c r="W264" s="21"/>
      <c r="X264" s="21"/>
      <c r="Y264" s="21"/>
      <c r="Z264" s="21"/>
      <c r="AA264" s="21"/>
      <c r="AB264" s="21">
        <v>4</v>
      </c>
      <c r="AC264" s="21">
        <v>6</v>
      </c>
      <c r="AD264" s="21"/>
      <c r="AE264" s="21">
        <f t="shared" si="55"/>
        <v>40</v>
      </c>
      <c r="AF264" s="21">
        <f t="shared" si="56"/>
        <v>100</v>
      </c>
      <c r="AG264" s="28" t="str">
        <f>VLOOKUP($L264,怪物模板!$A:$N,MATCH(角色!AG$1,模板表头,0),0)</f>
        <v>misc.5skills_third_target_is_valid</v>
      </c>
      <c r="AH264" s="28">
        <f>VLOOKUP($L264,怪物模板!$A:$N,MATCH(角色!AH$1,模板表头,0),0)</f>
        <v>11870101</v>
      </c>
      <c r="AI264" s="28">
        <f>VLOOKUP($L264,怪物模板!$A:$N,MATCH(角色!AI$1,模板表头,0),0)</f>
        <v>11999518</v>
      </c>
      <c r="AJ264" s="28">
        <f>VLOOKUP($L264,怪物模板!$A:$N,MATCH(角色!AJ$1,模板表头,0),0)</f>
        <v>11870103</v>
      </c>
      <c r="AK264" s="28" t="str">
        <f>VLOOKUP($L264,怪物模板!$A:$N,MATCH(角色!AK$1,模板表头,0),0)</f>
        <v/>
      </c>
      <c r="AL264" s="28" t="str">
        <f>IF(VLOOKUP($L264,[1]怪物模板!$A:$N,MATCH([1]角色!AL$1,模板表头,0),0)=0,"",VLOOKUP($L264,[1]怪物模板!$A:$N,MATCH([1]角色!AL$1,模板表头,0),0))</f>
        <v/>
      </c>
      <c r="AM264" s="28" t="str">
        <f>VLOOKUP($L264,怪物模板!$A:$N,MATCH(角色!AM$1,模板表头,0),0)</f>
        <v>senjin_shieldman_boss</v>
      </c>
      <c r="AN264" s="21">
        <v>1</v>
      </c>
      <c r="AO264" s="21">
        <v>1</v>
      </c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2"/>
      <c r="BC264" s="22"/>
      <c r="BD264" s="22"/>
      <c r="BE264" s="22"/>
      <c r="BF264" s="22"/>
      <c r="BG264" s="22"/>
      <c r="BH264" s="22"/>
      <c r="BI264" s="22">
        <f t="shared" si="57"/>
        <v>10000</v>
      </c>
      <c r="BJ264" s="22">
        <f t="shared" si="58"/>
        <v>4000</v>
      </c>
      <c r="BK264" s="22">
        <f t="shared" si="58"/>
        <v>4000</v>
      </c>
      <c r="BL264" s="21"/>
      <c r="BM264" s="21"/>
      <c r="BN264" s="21"/>
      <c r="BO264" s="21"/>
      <c r="BP264" s="21"/>
      <c r="BQ264" s="21"/>
      <c r="BR264" s="21"/>
      <c r="BS264" s="21"/>
      <c r="BT264" s="21"/>
      <c r="BU264" s="23"/>
      <c r="BV264" s="21"/>
      <c r="BW264" s="21"/>
      <c r="BX264" s="21"/>
      <c r="BY264" s="21"/>
      <c r="BZ264" s="21"/>
      <c r="CA264" s="21"/>
      <c r="CB264" s="21"/>
      <c r="CC264" s="21"/>
      <c r="CD264" s="21"/>
      <c r="CE264" s="21"/>
      <c r="CF264" s="21"/>
      <c r="CG264" s="21" t="s">
        <v>200</v>
      </c>
      <c r="CH264" s="21" t="s">
        <v>200</v>
      </c>
      <c r="CI264" s="21" t="s">
        <v>200</v>
      </c>
      <c r="CJ264" s="21" t="s">
        <v>200</v>
      </c>
      <c r="CK264" s="21" t="s">
        <v>200</v>
      </c>
      <c r="CL264" s="21" t="s">
        <v>200</v>
      </c>
      <c r="CM264" s="21" t="s">
        <v>200</v>
      </c>
      <c r="CN264" s="21" t="s">
        <v>200</v>
      </c>
      <c r="CO264" s="21" t="s">
        <v>200</v>
      </c>
    </row>
    <row r="265" spans="1:93" s="5" customFormat="1" ht="16.5" customHeight="1" x14ac:dyDescent="0.3">
      <c r="A265" s="21">
        <v>31040263</v>
      </c>
      <c r="B265" s="21" t="s">
        <v>207</v>
      </c>
      <c r="C265" s="21"/>
      <c r="D265" s="21">
        <f t="shared" si="54"/>
        <v>53</v>
      </c>
      <c r="E265" s="21" t="s">
        <v>104</v>
      </c>
      <c r="F265" s="21">
        <v>13</v>
      </c>
      <c r="G265" s="21" t="s">
        <v>111</v>
      </c>
      <c r="H265" s="21">
        <f>VLOOKUP($L265,怪物模板!$A:$N,MATCH(角色!H$1,模板表头,0),0)</f>
        <v>1</v>
      </c>
      <c r="I265" s="28" t="str">
        <f>VLOOKUP($L265,怪物模板!$A:$N,MATCH(角色!I$1,模板表头,0),0)</f>
        <v>mag</v>
      </c>
      <c r="J265" s="22"/>
      <c r="K265" s="21"/>
      <c r="L265" s="21" t="s">
        <v>207</v>
      </c>
      <c r="M265" s="28" t="str">
        <f>VLOOKUP($L265,怪物模板!$A:$N,MATCH(角色!M$1,模板表头,0),0)</f>
        <v>无对应英雄</v>
      </c>
      <c r="N265" s="28" t="str">
        <f>VLOOKUP($L265,怪物模板!$A:$N,MATCH(角色!N$1,模板表头,0),0)</f>
        <v>统一模板</v>
      </c>
      <c r="O265" s="21" t="str">
        <f>VLOOKUP($L265,怪物模板!$A:$N,MATCH(角色!O$1,模板表头,0),0)</f>
        <v>male</v>
      </c>
      <c r="P265" s="22">
        <v>4</v>
      </c>
      <c r="Q265" s="21">
        <v>2</v>
      </c>
      <c r="R265" s="21">
        <v>3</v>
      </c>
      <c r="S265" s="28" t="str">
        <f>VLOOKUP($L265,怪物模板!$A:$N,MATCH(角色!S$1,模板表头,0),0)</f>
        <v>horde</v>
      </c>
      <c r="T265" s="21" t="s">
        <v>199</v>
      </c>
      <c r="U265" s="21"/>
      <c r="V265" s="21"/>
      <c r="W265" s="21"/>
      <c r="X265" s="21"/>
      <c r="Y265" s="21"/>
      <c r="Z265" s="21"/>
      <c r="AA265" s="21"/>
      <c r="AB265" s="21">
        <v>4</v>
      </c>
      <c r="AC265" s="21">
        <v>6</v>
      </c>
      <c r="AD265" s="21"/>
      <c r="AE265" s="21">
        <f t="shared" si="55"/>
        <v>40</v>
      </c>
      <c r="AF265" s="21">
        <f t="shared" si="56"/>
        <v>100</v>
      </c>
      <c r="AG265" s="28" t="str">
        <f>VLOOKUP($L265,怪物模板!$A:$N,MATCH(角色!AG$1,模板表头,0),0)</f>
        <v>misc.5skills_third_target_is_valid</v>
      </c>
      <c r="AH265" s="28">
        <f>VLOOKUP($L265,怪物模板!$A:$N,MATCH(角色!AH$1,模板表头,0),0)</f>
        <v>11870101</v>
      </c>
      <c r="AI265" s="28">
        <f>VLOOKUP($L265,怪物模板!$A:$N,MATCH(角色!AI$1,模板表头,0),0)</f>
        <v>11999518</v>
      </c>
      <c r="AJ265" s="28">
        <f>VLOOKUP($L265,怪物模板!$A:$N,MATCH(角色!AJ$1,模板表头,0),0)</f>
        <v>11870103</v>
      </c>
      <c r="AK265" s="28" t="str">
        <f>VLOOKUP($L265,怪物模板!$A:$N,MATCH(角色!AK$1,模板表头,0),0)</f>
        <v/>
      </c>
      <c r="AL265" s="28" t="str">
        <f>IF(VLOOKUP($L265,[1]怪物模板!$A:$N,MATCH([1]角色!AL$1,模板表头,0),0)=0,"",VLOOKUP($L265,[1]怪物模板!$A:$N,MATCH([1]角色!AL$1,模板表头,0),0))</f>
        <v/>
      </c>
      <c r="AM265" s="28" t="str">
        <f>VLOOKUP($L265,怪物模板!$A:$N,MATCH(角色!AM$1,模板表头,0),0)</f>
        <v>senjin_shieldman_boss</v>
      </c>
      <c r="AN265" s="21">
        <v>1</v>
      </c>
      <c r="AO265" s="21">
        <v>1</v>
      </c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2"/>
      <c r="BC265" s="22"/>
      <c r="BD265" s="22"/>
      <c r="BE265" s="22"/>
      <c r="BF265" s="22"/>
      <c r="BG265" s="22"/>
      <c r="BH265" s="22"/>
      <c r="BI265" s="22">
        <f t="shared" si="57"/>
        <v>10000</v>
      </c>
      <c r="BJ265" s="22">
        <f t="shared" si="58"/>
        <v>4000</v>
      </c>
      <c r="BK265" s="22">
        <f t="shared" si="58"/>
        <v>4000</v>
      </c>
      <c r="BL265" s="21"/>
      <c r="BM265" s="21"/>
      <c r="BN265" s="21"/>
      <c r="BO265" s="21"/>
      <c r="BP265" s="21"/>
      <c r="BQ265" s="21"/>
      <c r="BR265" s="21"/>
      <c r="BS265" s="21"/>
      <c r="BT265" s="21"/>
      <c r="BU265" s="23"/>
      <c r="BV265" s="21"/>
      <c r="BW265" s="21"/>
      <c r="BX265" s="21"/>
      <c r="BY265" s="21"/>
      <c r="BZ265" s="21"/>
      <c r="CA265" s="21"/>
      <c r="CB265" s="21"/>
      <c r="CC265" s="21"/>
      <c r="CD265" s="21"/>
      <c r="CE265" s="21"/>
      <c r="CF265" s="21"/>
      <c r="CG265" s="21" t="s">
        <v>200</v>
      </c>
      <c r="CH265" s="21" t="s">
        <v>200</v>
      </c>
      <c r="CI265" s="21" t="s">
        <v>200</v>
      </c>
      <c r="CJ265" s="21" t="s">
        <v>200</v>
      </c>
      <c r="CK265" s="21" t="s">
        <v>200</v>
      </c>
      <c r="CL265" s="21" t="s">
        <v>200</v>
      </c>
      <c r="CM265" s="21" t="s">
        <v>200</v>
      </c>
      <c r="CN265" s="21" t="s">
        <v>200</v>
      </c>
      <c r="CO265" s="21" t="s">
        <v>200</v>
      </c>
    </row>
    <row r="266" spans="1:93" s="5" customFormat="1" ht="16.5" customHeight="1" x14ac:dyDescent="0.3">
      <c r="A266" s="21">
        <v>31040264</v>
      </c>
      <c r="B266" s="21" t="s">
        <v>249</v>
      </c>
      <c r="C266" s="21"/>
      <c r="D266" s="21">
        <f t="shared" si="54"/>
        <v>53</v>
      </c>
      <c r="E266" s="21" t="s">
        <v>104</v>
      </c>
      <c r="F266" s="21">
        <v>13</v>
      </c>
      <c r="G266" s="21" t="s">
        <v>110</v>
      </c>
      <c r="H266" s="21">
        <f>VLOOKUP($L266,怪物模板!$A:$N,MATCH(角色!H$1,模板表头,0),0)</f>
        <v>2</v>
      </c>
      <c r="I266" s="28" t="str">
        <f>VLOOKUP($L266,怪物模板!$A:$N,MATCH(角色!I$1,模板表头,0),0)</f>
        <v>phy</v>
      </c>
      <c r="J266" s="22"/>
      <c r="K266" s="21"/>
      <c r="L266" s="21" t="s">
        <v>249</v>
      </c>
      <c r="M266" s="28" t="str">
        <f>VLOOKUP($L266,怪物模板!$A:$N,MATCH(角色!M$1,模板表头,0),0)</f>
        <v>无对应英雄</v>
      </c>
      <c r="N266" s="28" t="str">
        <f>VLOOKUP($L266,怪物模板!$A:$N,MATCH(角色!N$1,模板表头,0),0)</f>
        <v>同英雄技能</v>
      </c>
      <c r="O266" s="21" t="str">
        <f>VLOOKUP($L266,怪物模板!$A:$N,MATCH(角色!O$1,模板表头,0),0)</f>
        <v>male</v>
      </c>
      <c r="P266" s="22">
        <v>4</v>
      </c>
      <c r="Q266" s="21">
        <v>3</v>
      </c>
      <c r="R266" s="21">
        <v>3</v>
      </c>
      <c r="S266" s="28" t="str">
        <f>VLOOKUP($L266,怪物模板!$A:$N,MATCH(角色!S$1,模板表头,0),0)</f>
        <v>horde</v>
      </c>
      <c r="T266" s="21" t="s">
        <v>199</v>
      </c>
      <c r="U266" s="21"/>
      <c r="V266" s="21"/>
      <c r="W266" s="21"/>
      <c r="X266" s="21"/>
      <c r="Y266" s="21"/>
      <c r="Z266" s="21"/>
      <c r="AA266" s="21"/>
      <c r="AB266" s="21">
        <v>4</v>
      </c>
      <c r="AC266" s="21">
        <v>6</v>
      </c>
      <c r="AD266" s="21"/>
      <c r="AE266" s="21">
        <f t="shared" si="55"/>
        <v>10</v>
      </c>
      <c r="AF266" s="21">
        <f t="shared" si="56"/>
        <v>25</v>
      </c>
      <c r="AG266" s="28" t="str">
        <f>VLOOKUP($L266,怪物模板!$A:$N,MATCH(角色!AG$1,模板表头,0),0)</f>
        <v>misc.5skills_target_is_valid</v>
      </c>
      <c r="AH266" s="28">
        <f>VLOOKUP($L266,怪物模板!$A:$N,MATCH(角色!AH$1,模板表头,0),0)</f>
        <v>11890201</v>
      </c>
      <c r="AI266" s="28">
        <f>VLOOKUP($L266,怪物模板!$A:$N,MATCH(角色!AI$1,模板表头,0),0)</f>
        <v>11890202</v>
      </c>
      <c r="AJ266" s="28" t="str">
        <f>VLOOKUP($L266,怪物模板!$A:$N,MATCH(角色!AJ$1,模板表头,0),0)</f>
        <v/>
      </c>
      <c r="AK266" s="28" t="str">
        <f>VLOOKUP($L266,怪物模板!$A:$N,MATCH(角色!AK$1,模板表头,0),0)</f>
        <v/>
      </c>
      <c r="AL266" s="28" t="str">
        <f>IF(VLOOKUP($L266,[1]怪物模板!$A:$N,MATCH([1]角色!AL$1,模板表头,0),0)=0,"",VLOOKUP($L266,[1]怪物模板!$A:$N,MATCH([1]角色!AL$1,模板表头,0),0))</f>
        <v/>
      </c>
      <c r="AM266" s="28" t="str">
        <f>VLOOKUP($L266,怪物模板!$A:$N,MATCH(角色!AM$1,模板表头,0),0)</f>
        <v>troll_hunter</v>
      </c>
      <c r="AN266" s="21">
        <v>0.9</v>
      </c>
      <c r="AO266" s="21">
        <v>1</v>
      </c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2"/>
      <c r="BC266" s="22"/>
      <c r="BD266" s="22"/>
      <c r="BE266" s="22"/>
      <c r="BF266" s="22"/>
      <c r="BG266" s="22"/>
      <c r="BH266" s="22"/>
      <c r="BI266" s="22">
        <f t="shared" si="57"/>
        <v>10000</v>
      </c>
      <c r="BJ266" s="22">
        <f t="shared" si="58"/>
        <v>4000</v>
      </c>
      <c r="BK266" s="22">
        <f t="shared" si="58"/>
        <v>4000</v>
      </c>
      <c r="BL266" s="21"/>
      <c r="BM266" s="21"/>
      <c r="BN266" s="21"/>
      <c r="BO266" s="21"/>
      <c r="BP266" s="21"/>
      <c r="BQ266" s="21"/>
      <c r="BR266" s="21"/>
      <c r="BS266" s="21"/>
      <c r="BT266" s="21"/>
      <c r="BU266" s="23"/>
      <c r="BV266" s="21"/>
      <c r="BW266" s="21"/>
      <c r="BX266" s="21"/>
      <c r="BY266" s="21"/>
      <c r="BZ266" s="21"/>
      <c r="CA266" s="21"/>
      <c r="CB266" s="21"/>
      <c r="CC266" s="21"/>
      <c r="CD266" s="21"/>
      <c r="CE266" s="21"/>
      <c r="CF266" s="21"/>
      <c r="CG266" s="21" t="s">
        <v>200</v>
      </c>
      <c r="CH266" s="21" t="s">
        <v>200</v>
      </c>
      <c r="CI266" s="21" t="s">
        <v>200</v>
      </c>
      <c r="CJ266" s="21" t="s">
        <v>200</v>
      </c>
      <c r="CK266" s="21" t="s">
        <v>200</v>
      </c>
      <c r="CL266" s="21" t="s">
        <v>200</v>
      </c>
      <c r="CM266" s="21" t="s">
        <v>200</v>
      </c>
      <c r="CN266" s="21" t="s">
        <v>200</v>
      </c>
      <c r="CO266" s="21" t="s">
        <v>200</v>
      </c>
    </row>
    <row r="267" spans="1:93" s="5" customFormat="1" ht="16.5" customHeight="1" x14ac:dyDescent="0.3">
      <c r="A267" s="21">
        <v>31040265</v>
      </c>
      <c r="B267" s="21" t="s">
        <v>249</v>
      </c>
      <c r="C267" s="21"/>
      <c r="D267" s="21">
        <f t="shared" si="54"/>
        <v>53</v>
      </c>
      <c r="E267" s="21" t="s">
        <v>104</v>
      </c>
      <c r="F267" s="21">
        <v>13</v>
      </c>
      <c r="G267" s="21" t="s">
        <v>110</v>
      </c>
      <c r="H267" s="21">
        <f>VLOOKUP($L267,怪物模板!$A:$N,MATCH(角色!H$1,模板表头,0),0)</f>
        <v>2</v>
      </c>
      <c r="I267" s="28" t="str">
        <f>VLOOKUP($L267,怪物模板!$A:$N,MATCH(角色!I$1,模板表头,0),0)</f>
        <v>phy</v>
      </c>
      <c r="J267" s="22"/>
      <c r="K267" s="21"/>
      <c r="L267" s="21" t="s">
        <v>249</v>
      </c>
      <c r="M267" s="28" t="str">
        <f>VLOOKUP($L267,怪物模板!$A:$N,MATCH(角色!M$1,模板表头,0),0)</f>
        <v>无对应英雄</v>
      </c>
      <c r="N267" s="28" t="str">
        <f>VLOOKUP($L267,怪物模板!$A:$N,MATCH(角色!N$1,模板表头,0),0)</f>
        <v>同英雄技能</v>
      </c>
      <c r="O267" s="21" t="str">
        <f>VLOOKUP($L267,怪物模板!$A:$N,MATCH(角色!O$1,模板表头,0),0)</f>
        <v>male</v>
      </c>
      <c r="P267" s="22">
        <v>4</v>
      </c>
      <c r="Q267" s="21">
        <v>3</v>
      </c>
      <c r="R267" s="21">
        <v>3</v>
      </c>
      <c r="S267" s="28" t="str">
        <f>VLOOKUP($L267,怪物模板!$A:$N,MATCH(角色!S$1,模板表头,0),0)</f>
        <v>horde</v>
      </c>
      <c r="T267" s="21" t="s">
        <v>199</v>
      </c>
      <c r="U267" s="21"/>
      <c r="V267" s="21"/>
      <c r="W267" s="21"/>
      <c r="X267" s="21"/>
      <c r="Y267" s="21"/>
      <c r="Z267" s="21"/>
      <c r="AA267" s="21"/>
      <c r="AB267" s="21">
        <v>4</v>
      </c>
      <c r="AC267" s="21">
        <v>6</v>
      </c>
      <c r="AD267" s="21"/>
      <c r="AE267" s="21">
        <f t="shared" si="55"/>
        <v>10</v>
      </c>
      <c r="AF267" s="21">
        <f t="shared" si="56"/>
        <v>25</v>
      </c>
      <c r="AG267" s="28" t="str">
        <f>VLOOKUP($L267,怪物模板!$A:$N,MATCH(角色!AG$1,模板表头,0),0)</f>
        <v>misc.5skills_target_is_valid</v>
      </c>
      <c r="AH267" s="28">
        <f>VLOOKUP($L267,怪物模板!$A:$N,MATCH(角色!AH$1,模板表头,0),0)</f>
        <v>11890201</v>
      </c>
      <c r="AI267" s="28">
        <f>VLOOKUP($L267,怪物模板!$A:$N,MATCH(角色!AI$1,模板表头,0),0)</f>
        <v>11890202</v>
      </c>
      <c r="AJ267" s="28" t="str">
        <f>VLOOKUP($L267,怪物模板!$A:$N,MATCH(角色!AJ$1,模板表头,0),0)</f>
        <v/>
      </c>
      <c r="AK267" s="28" t="str">
        <f>VLOOKUP($L267,怪物模板!$A:$N,MATCH(角色!AK$1,模板表头,0),0)</f>
        <v/>
      </c>
      <c r="AL267" s="28" t="str">
        <f>IF(VLOOKUP($L267,[1]怪物模板!$A:$N,MATCH([1]角色!AL$1,模板表头,0),0)=0,"",VLOOKUP($L267,[1]怪物模板!$A:$N,MATCH([1]角色!AL$1,模板表头,0),0))</f>
        <v/>
      </c>
      <c r="AM267" s="28" t="str">
        <f>VLOOKUP($L267,怪物模板!$A:$N,MATCH(角色!AM$1,模板表头,0),0)</f>
        <v>troll_hunter</v>
      </c>
      <c r="AN267" s="21">
        <v>0.9</v>
      </c>
      <c r="AO267" s="21">
        <v>1</v>
      </c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2"/>
      <c r="BC267" s="22"/>
      <c r="BD267" s="22"/>
      <c r="BE267" s="22"/>
      <c r="BF267" s="22"/>
      <c r="BG267" s="22"/>
      <c r="BH267" s="22"/>
      <c r="BI267" s="22">
        <f t="shared" si="57"/>
        <v>10000</v>
      </c>
      <c r="BJ267" s="22">
        <f t="shared" si="58"/>
        <v>4000</v>
      </c>
      <c r="BK267" s="22">
        <f t="shared" si="58"/>
        <v>4000</v>
      </c>
      <c r="BL267" s="21"/>
      <c r="BM267" s="21"/>
      <c r="BN267" s="21"/>
      <c r="BO267" s="21"/>
      <c r="BP267" s="21"/>
      <c r="BQ267" s="21"/>
      <c r="BR267" s="21"/>
      <c r="BS267" s="21"/>
      <c r="BT267" s="21"/>
      <c r="BU267" s="23"/>
      <c r="BV267" s="21"/>
      <c r="BW267" s="21"/>
      <c r="BX267" s="21"/>
      <c r="BY267" s="21"/>
      <c r="BZ267" s="21"/>
      <c r="CA267" s="21"/>
      <c r="CB267" s="21"/>
      <c r="CC267" s="21"/>
      <c r="CD267" s="21"/>
      <c r="CE267" s="21"/>
      <c r="CF267" s="21"/>
      <c r="CG267" s="21" t="s">
        <v>200</v>
      </c>
      <c r="CH267" s="21" t="s">
        <v>200</v>
      </c>
      <c r="CI267" s="21" t="s">
        <v>200</v>
      </c>
      <c r="CJ267" s="21" t="s">
        <v>200</v>
      </c>
      <c r="CK267" s="21" t="s">
        <v>200</v>
      </c>
      <c r="CL267" s="21" t="s">
        <v>200</v>
      </c>
      <c r="CM267" s="21" t="s">
        <v>200</v>
      </c>
      <c r="CN267" s="21" t="s">
        <v>200</v>
      </c>
      <c r="CO267" s="21" t="s">
        <v>200</v>
      </c>
    </row>
    <row r="268" spans="1:93" s="3" customFormat="1" ht="16.5" customHeight="1" x14ac:dyDescent="0.3">
      <c r="A268" s="21">
        <v>31040266</v>
      </c>
      <c r="B268" s="21" t="s">
        <v>97</v>
      </c>
      <c r="C268" s="21"/>
      <c r="D268" s="21">
        <f t="shared" ref="D268:D331" si="59">D263+1</f>
        <v>54</v>
      </c>
      <c r="E268" s="21" t="s">
        <v>104</v>
      </c>
      <c r="F268" s="21">
        <v>14</v>
      </c>
      <c r="G268" s="21" t="s">
        <v>111</v>
      </c>
      <c r="H268" s="21">
        <f>VLOOKUP($L268,怪物模板!$A:$N,MATCH(角色!H$1,模板表头,0),0)</f>
        <v>2</v>
      </c>
      <c r="I268" s="28" t="str">
        <f>VLOOKUP($L268,怪物模板!$A:$N,MATCH(角色!I$1,模板表头,0),0)</f>
        <v>phy</v>
      </c>
      <c r="J268" s="22"/>
      <c r="K268" s="21"/>
      <c r="L268" s="21" t="s">
        <v>97</v>
      </c>
      <c r="M268" s="28" t="str">
        <f>VLOOKUP($L268,怪物模板!$A:$N,MATCH(角色!M$1,模板表头,0),0)</f>
        <v>无对应英雄</v>
      </c>
      <c r="N268" s="28" t="str">
        <f>VLOOKUP($L268,怪物模板!$A:$N,MATCH(角色!N$1,模板表头,0),0)</f>
        <v>统一模板</v>
      </c>
      <c r="O268" s="21" t="str">
        <f>VLOOKUP($L268,怪物模板!$A:$N,MATCH(角色!O$1,模板表头,0),0)</f>
        <v>male</v>
      </c>
      <c r="P268" s="22">
        <v>5</v>
      </c>
      <c r="Q268" s="21">
        <v>3</v>
      </c>
      <c r="R268" s="21">
        <v>3</v>
      </c>
      <c r="S268" s="28" t="str">
        <f>VLOOKUP($L268,怪物模板!$A:$N,MATCH(角色!S$1,模板表头,0),0)</f>
        <v>chaos</v>
      </c>
      <c r="T268" s="21" t="s">
        <v>199</v>
      </c>
      <c r="U268" s="21"/>
      <c r="V268" s="21"/>
      <c r="W268" s="21"/>
      <c r="X268" s="21"/>
      <c r="Y268" s="21"/>
      <c r="Z268" s="21"/>
      <c r="AA268" s="21"/>
      <c r="AB268" s="21">
        <v>4</v>
      </c>
      <c r="AC268" s="21">
        <v>6</v>
      </c>
      <c r="AD268" s="21"/>
      <c r="AE268" s="21">
        <f t="shared" si="55"/>
        <v>40</v>
      </c>
      <c r="AF268" s="21">
        <f t="shared" si="56"/>
        <v>100</v>
      </c>
      <c r="AG268" s="28" t="str">
        <f>VLOOKUP($L268,怪物模板!$A:$N,MATCH(角色!AG$1,模板表头,0),0)</f>
        <v>misc.5skills</v>
      </c>
      <c r="AH268" s="28">
        <f>VLOOKUP($L268,怪物模板!$A:$N,MATCH(角色!AH$1,模板表头,0),0)</f>
        <v>11980601</v>
      </c>
      <c r="AI268" s="28">
        <f>VLOOKUP($L268,怪物模板!$A:$N,MATCH(角色!AI$1,模板表头,0),0)</f>
        <v>11999526</v>
      </c>
      <c r="AJ268" s="28" t="str">
        <f>VLOOKUP($L268,怪物模板!$A:$N,MATCH(角色!AJ$1,模板表头,0),0)</f>
        <v/>
      </c>
      <c r="AK268" s="28" t="str">
        <f>VLOOKUP($L268,怪物模板!$A:$N,MATCH(角色!AK$1,模板表头,0),0)</f>
        <v/>
      </c>
      <c r="AL268" s="28" t="str">
        <f>IF(VLOOKUP($L268,[1]怪物模板!$A:$N,MATCH([1]角色!AL$1,模板表头,0),0)=0,"",VLOOKUP($L268,[1]怪物模板!$A:$N,MATCH([1]角色!AL$1,模板表头,0),0))</f>
        <v/>
      </c>
      <c r="AM268" s="28" t="str">
        <f>VLOOKUP($L268,怪物模板!$A:$N,MATCH(角色!AM$1,模板表头,0),0)</f>
        <v>scarlet_crusade_boss</v>
      </c>
      <c r="AN268" s="21">
        <v>1.2</v>
      </c>
      <c r="AO268" s="21">
        <v>1</v>
      </c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2"/>
      <c r="BC268" s="22"/>
      <c r="BD268" s="22"/>
      <c r="BE268" s="22"/>
      <c r="BF268" s="22"/>
      <c r="BG268" s="22"/>
      <c r="BH268" s="22"/>
      <c r="BI268" s="22">
        <f t="shared" si="57"/>
        <v>10000</v>
      </c>
      <c r="BJ268" s="22">
        <f t="shared" si="58"/>
        <v>4000</v>
      </c>
      <c r="BK268" s="22">
        <f t="shared" si="58"/>
        <v>4000</v>
      </c>
      <c r="BL268" s="21"/>
      <c r="BM268" s="21"/>
      <c r="BN268" s="21"/>
      <c r="BO268" s="21"/>
      <c r="BP268" s="21"/>
      <c r="BQ268" s="21"/>
      <c r="BR268" s="21"/>
      <c r="BS268" s="21"/>
      <c r="BT268" s="21"/>
      <c r="BU268" s="23" t="s">
        <v>200</v>
      </c>
      <c r="BV268" s="21"/>
      <c r="BW268" s="21"/>
      <c r="BX268" s="21"/>
      <c r="BY268" s="21"/>
      <c r="BZ268" s="21"/>
      <c r="CA268" s="21"/>
      <c r="CB268" s="21"/>
      <c r="CC268" s="21"/>
      <c r="CD268" s="21"/>
      <c r="CE268" s="21"/>
      <c r="CF268" s="21"/>
      <c r="CG268" s="21" t="s">
        <v>200</v>
      </c>
      <c r="CH268" s="21" t="s">
        <v>200</v>
      </c>
      <c r="CI268" s="21" t="s">
        <v>200</v>
      </c>
      <c r="CJ268" s="21" t="s">
        <v>200</v>
      </c>
      <c r="CK268" s="21" t="s">
        <v>200</v>
      </c>
      <c r="CL268" s="21" t="s">
        <v>200</v>
      </c>
      <c r="CM268" s="21" t="s">
        <v>200</v>
      </c>
      <c r="CN268" s="21" t="s">
        <v>200</v>
      </c>
      <c r="CO268" s="21" t="s">
        <v>200</v>
      </c>
    </row>
    <row r="269" spans="1:93" ht="16.5" customHeight="1" x14ac:dyDescent="0.3">
      <c r="A269" s="21">
        <v>31040267</v>
      </c>
      <c r="B269" s="21" t="s">
        <v>248</v>
      </c>
      <c r="C269" s="21"/>
      <c r="D269" s="21">
        <f t="shared" si="59"/>
        <v>54</v>
      </c>
      <c r="E269" s="21" t="s">
        <v>104</v>
      </c>
      <c r="F269" s="21">
        <v>14</v>
      </c>
      <c r="G269" s="21" t="s">
        <v>110</v>
      </c>
      <c r="H269" s="21">
        <f>VLOOKUP($L269,怪物模板!$A:$N,MATCH(角色!H$1,模板表头,0),0)</f>
        <v>1</v>
      </c>
      <c r="I269" s="28" t="str">
        <f>VLOOKUP($L269,怪物模板!$A:$N,MATCH(角色!I$1,模板表头,0),0)</f>
        <v>phy</v>
      </c>
      <c r="J269" s="22"/>
      <c r="K269" s="21"/>
      <c r="L269" s="21" t="s">
        <v>248</v>
      </c>
      <c r="M269" s="28" t="str">
        <f>VLOOKUP($L269,怪物模板!$A:$N,MATCH(角色!M$1,模板表头,0),0)</f>
        <v>顶盾步兵</v>
      </c>
      <c r="N269" s="28" t="str">
        <f>VLOOKUP($L269,怪物模板!$A:$N,MATCH(角色!N$1,模板表头,0),0)</f>
        <v>统一模板</v>
      </c>
      <c r="O269" s="21" t="str">
        <f>VLOOKUP($L269,怪物模板!$A:$N,MATCH(角色!O$1,模板表头,0),0)</f>
        <v>male</v>
      </c>
      <c r="P269" s="22">
        <v>2</v>
      </c>
      <c r="Q269" s="21">
        <v>3</v>
      </c>
      <c r="R269" s="21">
        <v>2</v>
      </c>
      <c r="S269" s="28" t="str">
        <f>VLOOKUP($L269,怪物模板!$A:$N,MATCH(角色!S$1,模板表头,0),0)</f>
        <v>alliance</v>
      </c>
      <c r="T269" s="21" t="s">
        <v>199</v>
      </c>
      <c r="U269" s="21"/>
      <c r="V269" s="21"/>
      <c r="W269" s="21"/>
      <c r="X269" s="21"/>
      <c r="Y269" s="21"/>
      <c r="Z269" s="21"/>
      <c r="AA269" s="21"/>
      <c r="AB269" s="21">
        <v>4</v>
      </c>
      <c r="AC269" s="21">
        <v>6</v>
      </c>
      <c r="AD269" s="21"/>
      <c r="AE269" s="21">
        <f t="shared" si="55"/>
        <v>10</v>
      </c>
      <c r="AF269" s="21">
        <f t="shared" si="56"/>
        <v>25</v>
      </c>
      <c r="AG269" s="28" t="str">
        <f>VLOOKUP($L269,怪物模板!$A:$N,MATCH(角色!AG$1,模板表头,0),0)</f>
        <v>misc.5skills_target_is_valid</v>
      </c>
      <c r="AH269" s="28">
        <f>VLOOKUP($L269,怪物模板!$A:$N,MATCH(角色!AH$1,模板表头,0),0)</f>
        <v>11980301</v>
      </c>
      <c r="AI269" s="28">
        <f>VLOOKUP($L269,怪物模板!$A:$N,MATCH(角色!AI$1,模板表头,0),0)</f>
        <v>11980302</v>
      </c>
      <c r="AJ269" s="28" t="str">
        <f>VLOOKUP($L269,怪物模板!$A:$N,MATCH(角色!AJ$1,模板表头,0),0)</f>
        <v/>
      </c>
      <c r="AK269" s="28" t="str">
        <f>VLOOKUP($L269,怪物模板!$A:$N,MATCH(角色!AK$1,模板表头,0),0)</f>
        <v/>
      </c>
      <c r="AL269" s="28" t="str">
        <f>IF(VLOOKUP($L269,[1]怪物模板!$A:$N,MATCH([1]角色!AL$1,模板表头,0),0)=0,"",VLOOKUP($L269,[1]怪物模板!$A:$N,MATCH([1]角色!AL$1,模板表头,0),0))</f>
        <v/>
      </c>
      <c r="AM269" s="28" t="str">
        <f>VLOOKUP($L269,怪物模板!$A:$N,MATCH(角色!AM$1,模板表头,0),0)</f>
        <v>shield_infantry_npc</v>
      </c>
      <c r="AN269" s="21">
        <v>1</v>
      </c>
      <c r="AO269" s="21">
        <v>1</v>
      </c>
      <c r="AP269" s="21"/>
      <c r="AQ269" s="21"/>
      <c r="AR269" s="21"/>
      <c r="AS269" s="21"/>
      <c r="AT269" s="21"/>
      <c r="AU269" s="21">
        <v>230041</v>
      </c>
      <c r="AV269" s="21"/>
      <c r="AW269" s="21"/>
      <c r="AX269" s="21"/>
      <c r="AY269" s="21"/>
      <c r="AZ269" s="21"/>
      <c r="BA269" s="21"/>
      <c r="BB269" s="22"/>
      <c r="BC269" s="22"/>
      <c r="BD269" s="22"/>
      <c r="BE269" s="22"/>
      <c r="BF269" s="22"/>
      <c r="BG269" s="22"/>
      <c r="BH269" s="22"/>
      <c r="BI269" s="22">
        <f t="shared" si="57"/>
        <v>10000</v>
      </c>
      <c r="BJ269" s="22">
        <f t="shared" si="58"/>
        <v>4000</v>
      </c>
      <c r="BK269" s="22">
        <f t="shared" si="58"/>
        <v>4000</v>
      </c>
      <c r="BL269" s="21"/>
      <c r="BM269" s="21"/>
      <c r="BN269" s="21"/>
      <c r="BO269" s="21"/>
      <c r="BP269" s="21"/>
      <c r="BQ269" s="21"/>
      <c r="BR269" s="21"/>
      <c r="BS269" s="21"/>
      <c r="BT269" s="21"/>
      <c r="BU269" s="23" t="s">
        <v>200</v>
      </c>
      <c r="BV269" s="21"/>
      <c r="BW269" s="21"/>
      <c r="BX269" s="21"/>
      <c r="BY269" s="21"/>
      <c r="BZ269" s="21"/>
      <c r="CA269" s="21"/>
      <c r="CB269" s="21"/>
      <c r="CC269" s="21"/>
      <c r="CD269" s="21"/>
      <c r="CE269" s="21"/>
      <c r="CF269" s="21"/>
      <c r="CG269" s="21" t="s">
        <v>200</v>
      </c>
      <c r="CH269" s="21" t="s">
        <v>200</v>
      </c>
      <c r="CI269" s="21" t="s">
        <v>200</v>
      </c>
      <c r="CJ269" s="21" t="s">
        <v>200</v>
      </c>
      <c r="CK269" s="21" t="s">
        <v>200</v>
      </c>
      <c r="CL269" s="21" t="s">
        <v>200</v>
      </c>
      <c r="CM269" s="21" t="s">
        <v>200</v>
      </c>
      <c r="CN269" s="21" t="s">
        <v>200</v>
      </c>
      <c r="CO269" s="21" t="s">
        <v>200</v>
      </c>
    </row>
    <row r="270" spans="1:93" ht="16.5" customHeight="1" x14ac:dyDescent="0.3">
      <c r="A270" s="21">
        <v>31040268</v>
      </c>
      <c r="B270" s="21" t="s">
        <v>248</v>
      </c>
      <c r="C270" s="21"/>
      <c r="D270" s="21">
        <f t="shared" si="59"/>
        <v>54</v>
      </c>
      <c r="E270" s="21" t="s">
        <v>104</v>
      </c>
      <c r="F270" s="21">
        <v>14</v>
      </c>
      <c r="G270" s="21" t="s">
        <v>110</v>
      </c>
      <c r="H270" s="21">
        <f>VLOOKUP($L270,怪物模板!$A:$N,MATCH(角色!H$1,模板表头,0),0)</f>
        <v>1</v>
      </c>
      <c r="I270" s="28" t="str">
        <f>VLOOKUP($L270,怪物模板!$A:$N,MATCH(角色!I$1,模板表头,0),0)</f>
        <v>phy</v>
      </c>
      <c r="J270" s="22"/>
      <c r="K270" s="21"/>
      <c r="L270" s="21" t="s">
        <v>248</v>
      </c>
      <c r="M270" s="28" t="str">
        <f>VLOOKUP($L270,怪物模板!$A:$N,MATCH(角色!M$1,模板表头,0),0)</f>
        <v>顶盾步兵</v>
      </c>
      <c r="N270" s="28" t="str">
        <f>VLOOKUP($L270,怪物模板!$A:$N,MATCH(角色!N$1,模板表头,0),0)</f>
        <v>统一模板</v>
      </c>
      <c r="O270" s="21" t="str">
        <f>VLOOKUP($L270,怪物模板!$A:$N,MATCH(角色!O$1,模板表头,0),0)</f>
        <v>male</v>
      </c>
      <c r="P270" s="22">
        <v>2</v>
      </c>
      <c r="Q270" s="21">
        <v>3</v>
      </c>
      <c r="R270" s="21">
        <v>2</v>
      </c>
      <c r="S270" s="28" t="str">
        <f>VLOOKUP($L270,怪物模板!$A:$N,MATCH(角色!S$1,模板表头,0),0)</f>
        <v>alliance</v>
      </c>
      <c r="T270" s="21" t="s">
        <v>199</v>
      </c>
      <c r="U270" s="21"/>
      <c r="V270" s="21"/>
      <c r="W270" s="21"/>
      <c r="X270" s="21"/>
      <c r="Y270" s="21"/>
      <c r="Z270" s="21"/>
      <c r="AA270" s="21"/>
      <c r="AB270" s="21">
        <v>4</v>
      </c>
      <c r="AC270" s="21">
        <v>6</v>
      </c>
      <c r="AD270" s="21"/>
      <c r="AE270" s="21">
        <f t="shared" si="55"/>
        <v>10</v>
      </c>
      <c r="AF270" s="21">
        <f t="shared" si="56"/>
        <v>25</v>
      </c>
      <c r="AG270" s="28" t="str">
        <f>VLOOKUP($L270,怪物模板!$A:$N,MATCH(角色!AG$1,模板表头,0),0)</f>
        <v>misc.5skills_target_is_valid</v>
      </c>
      <c r="AH270" s="28">
        <f>VLOOKUP($L270,怪物模板!$A:$N,MATCH(角色!AH$1,模板表头,0),0)</f>
        <v>11980301</v>
      </c>
      <c r="AI270" s="28">
        <f>VLOOKUP($L270,怪物模板!$A:$N,MATCH(角色!AI$1,模板表头,0),0)</f>
        <v>11980302</v>
      </c>
      <c r="AJ270" s="28" t="str">
        <f>VLOOKUP($L270,怪物模板!$A:$N,MATCH(角色!AJ$1,模板表头,0),0)</f>
        <v/>
      </c>
      <c r="AK270" s="28" t="str">
        <f>VLOOKUP($L270,怪物模板!$A:$N,MATCH(角色!AK$1,模板表头,0),0)</f>
        <v/>
      </c>
      <c r="AL270" s="28" t="str">
        <f>IF(VLOOKUP($L270,[1]怪物模板!$A:$N,MATCH([1]角色!AL$1,模板表头,0),0)=0,"",VLOOKUP($L270,[1]怪物模板!$A:$N,MATCH([1]角色!AL$1,模板表头,0),0))</f>
        <v/>
      </c>
      <c r="AM270" s="28" t="str">
        <f>VLOOKUP($L270,怪物模板!$A:$N,MATCH(角色!AM$1,模板表头,0),0)</f>
        <v>shield_infantry_npc</v>
      </c>
      <c r="AN270" s="21">
        <v>1</v>
      </c>
      <c r="AO270" s="21">
        <v>1</v>
      </c>
      <c r="AP270" s="21"/>
      <c r="AQ270" s="21"/>
      <c r="AR270" s="21"/>
      <c r="AS270" s="21"/>
      <c r="AT270" s="21"/>
      <c r="AU270" s="21">
        <v>230041</v>
      </c>
      <c r="AV270" s="21"/>
      <c r="AW270" s="21"/>
      <c r="AX270" s="21"/>
      <c r="AY270" s="21"/>
      <c r="AZ270" s="21"/>
      <c r="BA270" s="21"/>
      <c r="BB270" s="22"/>
      <c r="BC270" s="22"/>
      <c r="BD270" s="22"/>
      <c r="BE270" s="22"/>
      <c r="BF270" s="22"/>
      <c r="BG270" s="22"/>
      <c r="BH270" s="22"/>
      <c r="BI270" s="22">
        <f t="shared" si="57"/>
        <v>10000</v>
      </c>
      <c r="BJ270" s="22">
        <f t="shared" si="58"/>
        <v>4000</v>
      </c>
      <c r="BK270" s="22">
        <f t="shared" si="58"/>
        <v>4000</v>
      </c>
      <c r="BL270" s="21"/>
      <c r="BM270" s="21"/>
      <c r="BN270" s="21"/>
      <c r="BO270" s="21"/>
      <c r="BP270" s="21"/>
      <c r="BQ270" s="21"/>
      <c r="BR270" s="21"/>
      <c r="BS270" s="21"/>
      <c r="BT270" s="21"/>
      <c r="BU270" s="23" t="s">
        <v>200</v>
      </c>
      <c r="BV270" s="21"/>
      <c r="BW270" s="21"/>
      <c r="BX270" s="21"/>
      <c r="BY270" s="21"/>
      <c r="BZ270" s="21"/>
      <c r="CA270" s="21"/>
      <c r="CB270" s="21"/>
      <c r="CC270" s="21"/>
      <c r="CD270" s="21"/>
      <c r="CE270" s="21"/>
      <c r="CF270" s="21"/>
      <c r="CG270" s="21" t="s">
        <v>200</v>
      </c>
      <c r="CH270" s="21" t="s">
        <v>200</v>
      </c>
      <c r="CI270" s="21" t="s">
        <v>200</v>
      </c>
      <c r="CJ270" s="21" t="s">
        <v>200</v>
      </c>
      <c r="CK270" s="21" t="s">
        <v>200</v>
      </c>
      <c r="CL270" s="21" t="s">
        <v>200</v>
      </c>
      <c r="CM270" s="21" t="s">
        <v>200</v>
      </c>
      <c r="CN270" s="21" t="s">
        <v>200</v>
      </c>
      <c r="CO270" s="21" t="s">
        <v>200</v>
      </c>
    </row>
    <row r="271" spans="1:93" ht="16.5" customHeight="1" x14ac:dyDescent="0.3">
      <c r="A271" s="21">
        <v>31040269</v>
      </c>
      <c r="B271" s="21" t="s">
        <v>251</v>
      </c>
      <c r="C271" s="21"/>
      <c r="D271" s="21">
        <f t="shared" si="59"/>
        <v>54</v>
      </c>
      <c r="E271" s="21" t="s">
        <v>104</v>
      </c>
      <c r="F271" s="21">
        <v>14</v>
      </c>
      <c r="G271" s="21" t="s">
        <v>111</v>
      </c>
      <c r="H271" s="21">
        <f>VLOOKUP($L271,怪物模板!$A:$N,MATCH(角色!H$1,模板表头,0),0)</f>
        <v>4</v>
      </c>
      <c r="I271" s="28" t="str">
        <f>VLOOKUP($L271,怪物模板!$A:$N,MATCH(角色!I$1,模板表头,0),0)</f>
        <v>mag</v>
      </c>
      <c r="J271" s="22"/>
      <c r="K271" s="21"/>
      <c r="L271" s="21" t="s">
        <v>282</v>
      </c>
      <c r="M271" s="28" t="str">
        <f>VLOOKUP($L271,怪物模板!$A:$N,MATCH(角色!M$1,模板表头,0),0)</f>
        <v>先知圣者</v>
      </c>
      <c r="N271" s="28" t="str">
        <f>VLOOKUP($L271,怪物模板!$A:$N,MATCH(角色!N$1,模板表头,0),0)</f>
        <v>BOSS特别4技能版</v>
      </c>
      <c r="O271" s="21" t="str">
        <f>VLOOKUP($L271,怪物模板!$A:$N,MATCH(角色!O$1,模板表头,0),0)</f>
        <v>male</v>
      </c>
      <c r="P271" s="22">
        <v>6</v>
      </c>
      <c r="Q271" s="21">
        <v>3</v>
      </c>
      <c r="R271" s="21">
        <v>4</v>
      </c>
      <c r="S271" s="28" t="str">
        <f>VLOOKUP($L271,怪物模板!$A:$N,MATCH(角色!S$1,模板表头,0),0)</f>
        <v>alliance</v>
      </c>
      <c r="T271" s="21" t="s">
        <v>199</v>
      </c>
      <c r="U271" s="21"/>
      <c r="V271" s="21"/>
      <c r="W271" s="21"/>
      <c r="X271" s="21"/>
      <c r="Y271" s="21"/>
      <c r="Z271" s="21"/>
      <c r="AA271" s="21"/>
      <c r="AB271" s="21">
        <v>4</v>
      </c>
      <c r="AC271" s="21">
        <v>6</v>
      </c>
      <c r="AD271" s="21"/>
      <c r="AE271" s="21">
        <f t="shared" si="55"/>
        <v>40</v>
      </c>
      <c r="AF271" s="21">
        <f t="shared" si="56"/>
        <v>100</v>
      </c>
      <c r="AG271" s="28" t="str">
        <f>VLOOKUP($L271,怪物模板!$A:$N,MATCH(角色!AG$1,模板表头,0),0)</f>
        <v>healer.velen</v>
      </c>
      <c r="AH271" s="28">
        <f>VLOOKUP($L271,怪物模板!$A:$N,MATCH(角色!AH$1,模板表头,0),0)</f>
        <v>11670201</v>
      </c>
      <c r="AI271" s="28">
        <f>VLOOKUP($L271,怪物模板!$A:$N,MATCH(角色!AI$1,模板表头,0),0)</f>
        <v>11670202</v>
      </c>
      <c r="AJ271" s="28">
        <f>VLOOKUP($L271,怪物模板!$A:$N,MATCH(角色!AJ$1,模板表头,0),0)</f>
        <v>11999510</v>
      </c>
      <c r="AK271" s="28">
        <f>VLOOKUP($L271,怪物模板!$A:$N,MATCH(角色!AK$1,模板表头,0),0)</f>
        <v>11670203</v>
      </c>
      <c r="AL271" s="28" t="str">
        <f>IF(VLOOKUP($L271,[1]怪物模板!$A:$N,MATCH([1]角色!AL$1,模板表头,0),0)=0,"",VLOOKUP($L271,[1]怪物模板!$A:$N,MATCH([1]角色!AL$1,模板表头,0),0))</f>
        <v/>
      </c>
      <c r="AM271" s="28" t="str">
        <f>VLOOKUP($L271,怪物模板!$A:$N,MATCH(角色!AM$1,模板表头,0),0)</f>
        <v>velen_boss</v>
      </c>
      <c r="AN271" s="21">
        <v>1</v>
      </c>
      <c r="AO271" s="21">
        <v>1</v>
      </c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2"/>
      <c r="BC271" s="22"/>
      <c r="BD271" s="22"/>
      <c r="BE271" s="22"/>
      <c r="BF271" s="22"/>
      <c r="BG271" s="22"/>
      <c r="BH271" s="22"/>
      <c r="BI271" s="22">
        <f t="shared" si="57"/>
        <v>10000</v>
      </c>
      <c r="BJ271" s="22">
        <f t="shared" si="58"/>
        <v>4000</v>
      </c>
      <c r="BK271" s="22">
        <f t="shared" si="58"/>
        <v>4000</v>
      </c>
      <c r="BL271" s="21"/>
      <c r="BM271" s="21"/>
      <c r="BN271" s="21"/>
      <c r="BO271" s="21"/>
      <c r="BP271" s="21"/>
      <c r="BQ271" s="21"/>
      <c r="BR271" s="21"/>
      <c r="BS271" s="21"/>
      <c r="BT271" s="21"/>
      <c r="BU271" s="23" t="s">
        <v>200</v>
      </c>
      <c r="BV271" s="21"/>
      <c r="BW271" s="21"/>
      <c r="BX271" s="21"/>
      <c r="BY271" s="21"/>
      <c r="BZ271" s="21"/>
      <c r="CA271" s="21"/>
      <c r="CB271" s="21"/>
      <c r="CC271" s="21"/>
      <c r="CD271" s="21"/>
      <c r="CE271" s="21"/>
      <c r="CF271" s="21"/>
      <c r="CG271" s="21" t="s">
        <v>200</v>
      </c>
      <c r="CH271" s="21" t="s">
        <v>200</v>
      </c>
      <c r="CI271" s="21" t="s">
        <v>200</v>
      </c>
      <c r="CJ271" s="21" t="s">
        <v>200</v>
      </c>
      <c r="CK271" s="21" t="s">
        <v>200</v>
      </c>
      <c r="CL271" s="21" t="s">
        <v>200</v>
      </c>
      <c r="CM271" s="21" t="s">
        <v>200</v>
      </c>
      <c r="CN271" s="21" t="s">
        <v>200</v>
      </c>
      <c r="CO271" s="21" t="s">
        <v>200</v>
      </c>
    </row>
    <row r="272" spans="1:93" ht="16.5" customHeight="1" x14ac:dyDescent="0.3">
      <c r="A272" s="21">
        <v>31040270</v>
      </c>
      <c r="B272" s="21" t="s">
        <v>202</v>
      </c>
      <c r="C272" s="21"/>
      <c r="D272" s="21">
        <f t="shared" si="59"/>
        <v>54</v>
      </c>
      <c r="E272" s="21" t="s">
        <v>104</v>
      </c>
      <c r="F272" s="21">
        <v>14</v>
      </c>
      <c r="G272" s="21" t="s">
        <v>110</v>
      </c>
      <c r="H272" s="21">
        <f>VLOOKUP($L272,怪物模板!$A:$N,MATCH(角色!H$1,模板表头,0),0)</f>
        <v>3</v>
      </c>
      <c r="I272" s="28" t="str">
        <f>VLOOKUP($L272,怪物模板!$A:$N,MATCH(角色!I$1,模板表头,0),0)</f>
        <v>mag</v>
      </c>
      <c r="J272" s="22"/>
      <c r="K272" s="21"/>
      <c r="L272" s="21" t="s">
        <v>275</v>
      </c>
      <c r="M272" s="28" t="str">
        <f>VLOOKUP($L272,怪物模板!$A:$N,MATCH(角色!M$1,模板表头,0),0)</f>
        <v>火焰术士</v>
      </c>
      <c r="N272" s="28" t="str">
        <f>VLOOKUP($L272,怪物模板!$A:$N,MATCH(角色!N$1,模板表头,0),0)</f>
        <v>大招加引导版，加酒利用</v>
      </c>
      <c r="O272" s="21" t="str">
        <f>VLOOKUP($L272,怪物模板!$A:$N,MATCH(角色!O$1,模板表头,0),0)</f>
        <v>female</v>
      </c>
      <c r="P272" s="22">
        <v>3</v>
      </c>
      <c r="Q272" s="21">
        <v>2</v>
      </c>
      <c r="R272" s="21">
        <v>2</v>
      </c>
      <c r="S272" s="28" t="str">
        <f>VLOOKUP($L272,怪物模板!$A:$N,MATCH(角色!S$1,模板表头,0),0)</f>
        <v>alliance</v>
      </c>
      <c r="T272" s="21" t="s">
        <v>199</v>
      </c>
      <c r="U272" s="21"/>
      <c r="V272" s="21"/>
      <c r="W272" s="21"/>
      <c r="X272" s="21"/>
      <c r="Y272" s="21"/>
      <c r="Z272" s="21"/>
      <c r="AA272" s="21"/>
      <c r="AB272" s="21">
        <v>4</v>
      </c>
      <c r="AC272" s="21">
        <v>6</v>
      </c>
      <c r="AD272" s="21"/>
      <c r="AE272" s="21">
        <f t="shared" si="55"/>
        <v>10</v>
      </c>
      <c r="AF272" s="21">
        <f t="shared" si="56"/>
        <v>25</v>
      </c>
      <c r="AG272" s="28" t="str">
        <f>VLOOKUP($L272,怪物模板!$A:$N,MATCH(角色!AG$1,模板表头,0),0)</f>
        <v>misc.5skills</v>
      </c>
      <c r="AH272" s="28">
        <f>VLOOKUP($L272,怪物模板!$A:$N,MATCH(角色!AH$1,模板表头,0),0)</f>
        <v>11980401</v>
      </c>
      <c r="AI272" s="28">
        <f>VLOOKUP($L272,怪物模板!$A:$N,MATCH(角色!AI$1,模板表头,0),0)</f>
        <v>11980402</v>
      </c>
      <c r="AJ272" s="28">
        <f>VLOOKUP($L272,怪物模板!$A:$N,MATCH(角色!AJ$1,模板表头,0),0)</f>
        <v>11999535</v>
      </c>
      <c r="AK272" s="28" t="str">
        <f>VLOOKUP($L272,怪物模板!$A:$N,MATCH(角色!AK$1,模板表头,0),0)</f>
        <v/>
      </c>
      <c r="AL272" s="28" t="str">
        <f>IF(VLOOKUP($L272,[1]怪物模板!$A:$N,MATCH([1]角色!AL$1,模板表头,0),0)=0,"",VLOOKUP($L272,[1]怪物模板!$A:$N,MATCH([1]角色!AL$1,模板表头,0),0))</f>
        <v/>
      </c>
      <c r="AM272" s="28" t="str">
        <f>VLOOKUP($L272,怪物模板!$A:$N,MATCH(角色!AM$1,模板表头,0),0)</f>
        <v>flame_npc</v>
      </c>
      <c r="AN272" s="21">
        <v>1</v>
      </c>
      <c r="AO272" s="21">
        <v>1</v>
      </c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2"/>
      <c r="BC272" s="22"/>
      <c r="BD272" s="22"/>
      <c r="BE272" s="22"/>
      <c r="BF272" s="22"/>
      <c r="BG272" s="22"/>
      <c r="BH272" s="22"/>
      <c r="BI272" s="22">
        <f t="shared" si="57"/>
        <v>10000</v>
      </c>
      <c r="BJ272" s="22">
        <f t="shared" si="58"/>
        <v>4000</v>
      </c>
      <c r="BK272" s="22">
        <f t="shared" si="58"/>
        <v>4000</v>
      </c>
      <c r="BL272" s="21"/>
      <c r="BM272" s="21"/>
      <c r="BN272" s="21"/>
      <c r="BO272" s="21"/>
      <c r="BP272" s="21"/>
      <c r="BQ272" s="21"/>
      <c r="BR272" s="21"/>
      <c r="BS272" s="21"/>
      <c r="BT272" s="21"/>
      <c r="BU272" s="23" t="s">
        <v>200</v>
      </c>
      <c r="BV272" s="21"/>
      <c r="BW272" s="21"/>
      <c r="BX272" s="21"/>
      <c r="BY272" s="21"/>
      <c r="BZ272" s="21"/>
      <c r="CA272" s="21"/>
      <c r="CB272" s="21"/>
      <c r="CC272" s="21"/>
      <c r="CD272" s="21"/>
      <c r="CE272" s="21"/>
      <c r="CF272" s="21"/>
      <c r="CG272" s="21" t="s">
        <v>200</v>
      </c>
      <c r="CH272" s="21" t="s">
        <v>200</v>
      </c>
      <c r="CI272" s="21" t="s">
        <v>200</v>
      </c>
      <c r="CJ272" s="21" t="s">
        <v>200</v>
      </c>
      <c r="CK272" s="21" t="s">
        <v>200</v>
      </c>
      <c r="CL272" s="21" t="s">
        <v>200</v>
      </c>
      <c r="CM272" s="21" t="s">
        <v>200</v>
      </c>
      <c r="CN272" s="21" t="s">
        <v>200</v>
      </c>
      <c r="CO272" s="21" t="s">
        <v>200</v>
      </c>
    </row>
    <row r="273" spans="1:93" s="6" customFormat="1" x14ac:dyDescent="0.3">
      <c r="A273" s="21">
        <v>31040271</v>
      </c>
      <c r="B273" s="21" t="s">
        <v>245</v>
      </c>
      <c r="C273" s="21"/>
      <c r="D273" s="21">
        <f t="shared" si="59"/>
        <v>55</v>
      </c>
      <c r="E273" s="21" t="s">
        <v>104</v>
      </c>
      <c r="F273" s="21">
        <v>15</v>
      </c>
      <c r="G273" s="21" t="s">
        <v>101</v>
      </c>
      <c r="H273" s="21">
        <f>VLOOKUP($L273,怪物模板!$A:$N,MATCH(角色!H$1,模板表头,0),0)</f>
        <v>4</v>
      </c>
      <c r="I273" s="28" t="str">
        <f>VLOOKUP($L273,怪物模板!$A:$N,MATCH(角色!I$1,模板表头,0),0)</f>
        <v>mag</v>
      </c>
      <c r="J273" s="22"/>
      <c r="K273" s="21"/>
      <c r="L273" s="21" t="s">
        <v>276</v>
      </c>
      <c r="M273" s="28" t="str">
        <f>VLOOKUP($L273,怪物模板!$A:$N,MATCH(角色!M$1,模板表头,0),0)</f>
        <v>丛林祭司</v>
      </c>
      <c r="N273" s="28" t="str">
        <f>VLOOKUP($L273,怪物模板!$A:$N,MATCH(角色!N$1,模板表头,0),0)</f>
        <v>BOSS特别4技能版</v>
      </c>
      <c r="O273" s="21" t="str">
        <f>VLOOKUP($L273,怪物模板!$A:$N,MATCH(角色!O$1,模板表头,0),0)</f>
        <v>male</v>
      </c>
      <c r="P273" s="22">
        <v>4</v>
      </c>
      <c r="Q273" s="21">
        <v>3</v>
      </c>
      <c r="R273" s="21">
        <v>3</v>
      </c>
      <c r="S273" s="28" t="str">
        <f>VLOOKUP($L273,怪物模板!$A:$N,MATCH(角色!S$1,模板表头,0),0)</f>
        <v>order</v>
      </c>
      <c r="T273" s="21" t="s">
        <v>101</v>
      </c>
      <c r="U273" s="21"/>
      <c r="V273" s="21"/>
      <c r="W273" s="21"/>
      <c r="X273" s="21"/>
      <c r="Y273" s="21"/>
      <c r="Z273" s="21"/>
      <c r="AA273" s="21"/>
      <c r="AB273" s="21">
        <v>4</v>
      </c>
      <c r="AC273" s="21">
        <v>6</v>
      </c>
      <c r="AD273" s="21"/>
      <c r="AE273" s="21">
        <f t="shared" si="55"/>
        <v>100</v>
      </c>
      <c r="AF273" s="21">
        <f t="shared" si="56"/>
        <v>250</v>
      </c>
      <c r="AG273" s="28" t="str">
        <f>VLOOKUP($L273,怪物模板!$A:$N,MATCH(角色!AG$1,模板表头,0),0)</f>
        <v>healer.velen_boss</v>
      </c>
      <c r="AH273" s="28">
        <f>VLOOKUP($L273,怪物模板!$A:$N,MATCH(角色!AH$1,模板表头,0),0)</f>
        <v>11860301</v>
      </c>
      <c r="AI273" s="28">
        <f>VLOOKUP($L273,怪物模板!$A:$N,MATCH(角色!AI$1,模板表头,0),0)</f>
        <v>11860302</v>
      </c>
      <c r="AJ273" s="28">
        <f>VLOOKUP($L273,怪物模板!$A:$N,MATCH(角色!AJ$1,模板表头,0),0)</f>
        <v>11860303</v>
      </c>
      <c r="AK273" s="28">
        <f>VLOOKUP($L273,怪物模板!$A:$N,MATCH(角色!AK$1,模板表头,0),0)</f>
        <v>11999514</v>
      </c>
      <c r="AL273" s="28">
        <f>IF(VLOOKUP($L273,[1]怪物模板!$A:$N,MATCH([1]角色!AL$1,模板表头,0),0)=0,"",VLOOKUP($L273,[1]怪物模板!$A:$N,MATCH([1]角色!AL$1,模板表头,0),0))</f>
        <v>11860304</v>
      </c>
      <c r="AM273" s="28" t="str">
        <f>VLOOKUP($L273,怪物模板!$A:$N,MATCH(角色!AM$1,模板表头,0),0)</f>
        <v>volJin_boss</v>
      </c>
      <c r="AN273" s="21">
        <v>1.5</v>
      </c>
      <c r="AO273" s="21">
        <v>1</v>
      </c>
      <c r="AP273" s="21"/>
      <c r="AQ273" s="21"/>
      <c r="AR273" s="21" t="s">
        <v>201</v>
      </c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2">
        <f t="shared" si="57"/>
        <v>0</v>
      </c>
      <c r="BJ273" s="22">
        <f t="shared" si="58"/>
        <v>0</v>
      </c>
      <c r="BK273" s="22">
        <f t="shared" si="58"/>
        <v>0</v>
      </c>
      <c r="BL273" s="21"/>
      <c r="BM273" s="21"/>
      <c r="BN273" s="21"/>
      <c r="BO273" s="21"/>
      <c r="BP273" s="21"/>
      <c r="BQ273" s="21"/>
      <c r="BR273" s="21"/>
      <c r="BS273" s="21"/>
      <c r="BT273" s="21"/>
      <c r="BU273" s="23" t="s">
        <v>200</v>
      </c>
      <c r="BV273" s="21"/>
      <c r="BW273" s="21"/>
      <c r="BX273" s="21"/>
      <c r="BY273" s="21"/>
      <c r="BZ273" s="21"/>
      <c r="CA273" s="21"/>
      <c r="CB273" s="21"/>
      <c r="CC273" s="21"/>
      <c r="CD273" s="21"/>
      <c r="CE273" s="21"/>
      <c r="CF273" s="21"/>
      <c r="CG273" s="21">
        <v>5000</v>
      </c>
      <c r="CH273" s="21">
        <v>5000</v>
      </c>
      <c r="CI273" s="21">
        <v>5000</v>
      </c>
      <c r="CJ273" s="21">
        <v>5000</v>
      </c>
      <c r="CK273" s="21">
        <v>5000</v>
      </c>
      <c r="CL273" s="21">
        <v>5000</v>
      </c>
      <c r="CM273" s="21">
        <v>5000</v>
      </c>
      <c r="CN273" s="21">
        <v>5000</v>
      </c>
      <c r="CO273" s="21">
        <v>5000</v>
      </c>
    </row>
    <row r="274" spans="1:93" s="5" customFormat="1" ht="16.5" customHeight="1" x14ac:dyDescent="0.3">
      <c r="A274" s="21">
        <v>31040272</v>
      </c>
      <c r="B274" s="21" t="s">
        <v>206</v>
      </c>
      <c r="C274" s="21"/>
      <c r="D274" s="21">
        <f t="shared" si="59"/>
        <v>55</v>
      </c>
      <c r="E274" s="21" t="s">
        <v>104</v>
      </c>
      <c r="F274" s="21">
        <v>15</v>
      </c>
      <c r="G274" s="21" t="s">
        <v>111</v>
      </c>
      <c r="H274" s="21">
        <f>VLOOKUP($L274,怪物模板!$A:$N,MATCH(角色!H$1,模板表头,0),0)</f>
        <v>3</v>
      </c>
      <c r="I274" s="28" t="str">
        <f>VLOOKUP($L274,怪物模板!$A:$N,MATCH(角色!I$1,模板表头,0),0)</f>
        <v>mag</v>
      </c>
      <c r="J274" s="22"/>
      <c r="K274" s="21"/>
      <c r="L274" s="21" t="s">
        <v>283</v>
      </c>
      <c r="M274" s="28" t="str">
        <f>VLOOKUP($L274,怪物模板!$A:$N,MATCH(角色!M$1,模板表头,0),0)</f>
        <v>蛇头女妖</v>
      </c>
      <c r="N274" s="28" t="str">
        <f>VLOOKUP($L274,怪物模板!$A:$N,MATCH(角色!N$1,模板表头,0),0)</f>
        <v>BOSS特别4技能版，带禁锢技能，龙卷风必定击飞</v>
      </c>
      <c r="O274" s="21" t="str">
        <f>VLOOKUP($L274,怪物模板!$A:$N,MATCH(角色!O$1,模板表头,0),0)</f>
        <v>female</v>
      </c>
      <c r="P274" s="22">
        <v>4</v>
      </c>
      <c r="Q274" s="21">
        <v>3</v>
      </c>
      <c r="R274" s="21">
        <v>3</v>
      </c>
      <c r="S274" s="28" t="str">
        <f>VLOOKUP($L274,怪物模板!$A:$N,MATCH(角色!S$1,模板表头,0),0)</f>
        <v>chaos</v>
      </c>
      <c r="T274" s="21" t="s">
        <v>85</v>
      </c>
      <c r="U274" s="21"/>
      <c r="V274" s="21"/>
      <c r="W274" s="21"/>
      <c r="X274" s="21"/>
      <c r="Y274" s="21"/>
      <c r="Z274" s="21"/>
      <c r="AA274" s="21"/>
      <c r="AB274" s="21">
        <v>4</v>
      </c>
      <c r="AC274" s="21">
        <v>6</v>
      </c>
      <c r="AD274" s="21"/>
      <c r="AE274" s="21">
        <f t="shared" si="55"/>
        <v>40</v>
      </c>
      <c r="AF274" s="21">
        <f t="shared" si="56"/>
        <v>100</v>
      </c>
      <c r="AG274" s="28" t="str">
        <f>VLOOKUP($L274,怪物模板!$A:$N,MATCH(角色!AG$1,模板表头,0),0)</f>
        <v>misc.5skills</v>
      </c>
      <c r="AH274" s="28">
        <f>VLOOKUP($L274,怪物模板!$A:$N,MATCH(角色!AH$1,模板表头,0),0)</f>
        <v>11660101</v>
      </c>
      <c r="AI274" s="28">
        <f>VLOOKUP($L274,怪物模板!$A:$N,MATCH(角色!AI$1,模板表头,0),0)</f>
        <v>11999524</v>
      </c>
      <c r="AJ274" s="28">
        <f>VLOOKUP($L274,怪物模板!$A:$N,MATCH(角色!AJ$1,模板表头,0),0)</f>
        <v>11660103</v>
      </c>
      <c r="AK274" s="28">
        <f>VLOOKUP($L274,怪物模板!$A:$N,MATCH(角色!AK$1,模板表头,0),0)</f>
        <v>11999529</v>
      </c>
      <c r="AL274" s="28">
        <f>IF(VLOOKUP($L274,[1]怪物模板!$A:$N,MATCH([1]角色!AL$1,模板表头,0),0)=0,"",VLOOKUP($L274,[1]怪物模板!$A:$N,MATCH([1]角色!AL$1,模板表头,0),0))</f>
        <v>11999525</v>
      </c>
      <c r="AM274" s="28" t="str">
        <f>VLOOKUP($L274,怪物模板!$A:$N,MATCH(角色!AM$1,模板表头,0),0)</f>
        <v>vashj_boss</v>
      </c>
      <c r="AN274" s="21">
        <v>1</v>
      </c>
      <c r="AO274" s="21">
        <v>1</v>
      </c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2"/>
      <c r="BC274" s="22"/>
      <c r="BD274" s="22"/>
      <c r="BE274" s="22"/>
      <c r="BF274" s="22"/>
      <c r="BG274" s="22"/>
      <c r="BH274" s="22"/>
      <c r="BI274" s="22">
        <f t="shared" si="57"/>
        <v>10000</v>
      </c>
      <c r="BJ274" s="22">
        <f t="shared" si="58"/>
        <v>4000</v>
      </c>
      <c r="BK274" s="22">
        <f t="shared" si="58"/>
        <v>4000</v>
      </c>
      <c r="BL274" s="21"/>
      <c r="BM274" s="21"/>
      <c r="BN274" s="21"/>
      <c r="BO274" s="21"/>
      <c r="BP274" s="21"/>
      <c r="BQ274" s="21"/>
      <c r="BR274" s="21"/>
      <c r="BS274" s="21"/>
      <c r="BT274" s="21"/>
      <c r="BU274" s="23" t="s">
        <v>200</v>
      </c>
      <c r="BV274" s="21"/>
      <c r="BW274" s="21"/>
      <c r="BX274" s="21"/>
      <c r="BY274" s="21"/>
      <c r="BZ274" s="21"/>
      <c r="CA274" s="21"/>
      <c r="CB274" s="21"/>
      <c r="CC274" s="21"/>
      <c r="CD274" s="21"/>
      <c r="CE274" s="21"/>
      <c r="CF274" s="21"/>
      <c r="CG274" s="21" t="s">
        <v>200</v>
      </c>
      <c r="CH274" s="21" t="s">
        <v>200</v>
      </c>
      <c r="CI274" s="21" t="s">
        <v>200</v>
      </c>
      <c r="CJ274" s="21" t="s">
        <v>200</v>
      </c>
      <c r="CK274" s="21" t="s">
        <v>200</v>
      </c>
      <c r="CL274" s="21" t="s">
        <v>200</v>
      </c>
      <c r="CM274" s="21" t="s">
        <v>200</v>
      </c>
      <c r="CN274" s="21" t="s">
        <v>200</v>
      </c>
      <c r="CO274" s="21" t="s">
        <v>200</v>
      </c>
    </row>
    <row r="275" spans="1:93" s="5" customFormat="1" ht="16.5" customHeight="1" x14ac:dyDescent="0.3">
      <c r="A275" s="21">
        <v>31040273</v>
      </c>
      <c r="B275" s="21" t="s">
        <v>84</v>
      </c>
      <c r="C275" s="21"/>
      <c r="D275" s="21">
        <f t="shared" si="59"/>
        <v>55</v>
      </c>
      <c r="E275" s="21" t="s">
        <v>104</v>
      </c>
      <c r="F275" s="21">
        <v>15</v>
      </c>
      <c r="G275" s="21" t="s">
        <v>110</v>
      </c>
      <c r="H275" s="21">
        <f>VLOOKUP($L275,怪物模板!$A:$N,MATCH(角色!H$1,模板表头,0),0)</f>
        <v>2</v>
      </c>
      <c r="I275" s="28" t="str">
        <f>VLOOKUP($L275,怪物模板!$A:$N,MATCH(角色!I$1,模板表头,0),0)</f>
        <v>phy</v>
      </c>
      <c r="J275" s="22"/>
      <c r="K275" s="21"/>
      <c r="L275" s="21" t="s">
        <v>277</v>
      </c>
      <c r="M275" s="28" t="str">
        <f>VLOOKUP($L275,怪物模板!$A:$N,MATCH(角色!M$1,模板表头,0),0)</f>
        <v>无对应英雄</v>
      </c>
      <c r="N275" s="28" t="str">
        <f>VLOOKUP($L275,怪物模板!$A:$N,MATCH(角色!N$1,模板表头,0),0)</f>
        <v>统一模板</v>
      </c>
      <c r="O275" s="21" t="str">
        <f>VLOOKUP($L275,怪物模板!$A:$N,MATCH(角色!O$1,模板表头,0),0)</f>
        <v>male</v>
      </c>
      <c r="P275" s="22">
        <v>1</v>
      </c>
      <c r="Q275" s="21">
        <v>1</v>
      </c>
      <c r="R275" s="21">
        <v>1</v>
      </c>
      <c r="S275" s="28" t="str">
        <f>VLOOKUP($L275,怪物模板!$A:$N,MATCH(角色!S$1,模板表头,0),0)</f>
        <v>chaos</v>
      </c>
      <c r="T275" s="21" t="s">
        <v>85</v>
      </c>
      <c r="U275" s="21"/>
      <c r="V275" s="21"/>
      <c r="W275" s="21"/>
      <c r="X275" s="21"/>
      <c r="Y275" s="21"/>
      <c r="Z275" s="21"/>
      <c r="AA275" s="21"/>
      <c r="AB275" s="21">
        <v>4</v>
      </c>
      <c r="AC275" s="21">
        <v>6</v>
      </c>
      <c r="AD275" s="21"/>
      <c r="AE275" s="21">
        <f t="shared" si="55"/>
        <v>10</v>
      </c>
      <c r="AF275" s="21">
        <f t="shared" si="56"/>
        <v>25</v>
      </c>
      <c r="AG275" s="28" t="str">
        <f>VLOOKUP($L275,怪物模板!$A:$N,MATCH(角色!AG$1,模板表头,0),0)</f>
        <v>misc.5skills_self_hp_ratio</v>
      </c>
      <c r="AH275" s="28">
        <f>VLOOKUP($L275,怪物模板!$A:$N,MATCH(角色!AH$1,模板表头,0),0)</f>
        <v>11990101</v>
      </c>
      <c r="AI275" s="28">
        <f>VLOOKUP($L275,怪物模板!$A:$N,MATCH(角色!AI$1,模板表头,0),0)</f>
        <v>11990102</v>
      </c>
      <c r="AJ275" s="28" t="str">
        <f>VLOOKUP($L275,怪物模板!$A:$N,MATCH(角色!AJ$1,模板表头,0),0)</f>
        <v/>
      </c>
      <c r="AK275" s="28" t="str">
        <f>VLOOKUP($L275,怪物模板!$A:$N,MATCH(角色!AK$1,模板表头,0),0)</f>
        <v/>
      </c>
      <c r="AL275" s="28" t="str">
        <f>IF(VLOOKUP($L275,[1]怪物模板!$A:$N,MATCH([1]角色!AL$1,模板表头,0),0)=0,"",VLOOKUP($L275,[1]怪物模板!$A:$N,MATCH([1]角色!AL$1,模板表头,0),0))</f>
        <v/>
      </c>
      <c r="AM275" s="28" t="str">
        <f>VLOOKUP($L275,怪物模板!$A:$N,MATCH(角色!AM$1,模板表头,0),0)</f>
        <v>treant</v>
      </c>
      <c r="AN275" s="21">
        <v>1</v>
      </c>
      <c r="AO275" s="21">
        <v>1</v>
      </c>
      <c r="AP275" s="21"/>
      <c r="AQ275" s="21"/>
      <c r="AR275" s="21"/>
      <c r="AS275" s="21"/>
      <c r="AT275" s="21"/>
      <c r="AU275" s="21">
        <v>230021</v>
      </c>
      <c r="AV275" s="21"/>
      <c r="AW275" s="21"/>
      <c r="AX275" s="21"/>
      <c r="AY275" s="21"/>
      <c r="AZ275" s="21"/>
      <c r="BA275" s="21"/>
      <c r="BB275" s="22"/>
      <c r="BC275" s="22"/>
      <c r="BD275" s="22"/>
      <c r="BE275" s="22"/>
      <c r="BF275" s="22"/>
      <c r="BG275" s="22"/>
      <c r="BH275" s="22"/>
      <c r="BI275" s="22">
        <f t="shared" si="57"/>
        <v>10000</v>
      </c>
      <c r="BJ275" s="22">
        <f t="shared" si="58"/>
        <v>4000</v>
      </c>
      <c r="BK275" s="22">
        <f t="shared" si="58"/>
        <v>4000</v>
      </c>
      <c r="BL275" s="21"/>
      <c r="BM275" s="21"/>
      <c r="BN275" s="21"/>
      <c r="BO275" s="21"/>
      <c r="BP275" s="21"/>
      <c r="BQ275" s="21"/>
      <c r="BR275" s="21"/>
      <c r="BS275" s="21"/>
      <c r="BT275" s="21"/>
      <c r="BU275" s="23" t="s">
        <v>200</v>
      </c>
      <c r="BV275" s="21"/>
      <c r="BW275" s="21"/>
      <c r="BX275" s="21"/>
      <c r="BY275" s="21"/>
      <c r="BZ275" s="21"/>
      <c r="CA275" s="21"/>
      <c r="CB275" s="21"/>
      <c r="CC275" s="21"/>
      <c r="CD275" s="21"/>
      <c r="CE275" s="21"/>
      <c r="CF275" s="21"/>
      <c r="CG275" s="21" t="s">
        <v>200</v>
      </c>
      <c r="CH275" s="21" t="s">
        <v>200</v>
      </c>
      <c r="CI275" s="21" t="s">
        <v>200</v>
      </c>
      <c r="CJ275" s="21" t="s">
        <v>200</v>
      </c>
      <c r="CK275" s="21" t="s">
        <v>200</v>
      </c>
      <c r="CL275" s="21" t="s">
        <v>200</v>
      </c>
      <c r="CM275" s="21" t="s">
        <v>200</v>
      </c>
      <c r="CN275" s="21" t="s">
        <v>200</v>
      </c>
      <c r="CO275" s="21" t="s">
        <v>200</v>
      </c>
    </row>
    <row r="276" spans="1:93" s="5" customFormat="1" x14ac:dyDescent="0.3">
      <c r="A276" s="21">
        <v>31040274</v>
      </c>
      <c r="B276" s="21" t="s">
        <v>257</v>
      </c>
      <c r="C276" s="21"/>
      <c r="D276" s="21">
        <f t="shared" si="59"/>
        <v>55</v>
      </c>
      <c r="E276" s="21" t="s">
        <v>104</v>
      </c>
      <c r="F276" s="21">
        <v>15</v>
      </c>
      <c r="G276" s="21" t="s">
        <v>110</v>
      </c>
      <c r="H276" s="21">
        <f>VLOOKUP($L276,怪物模板!$A:$N,MATCH(角色!H$1,模板表头,0),0)</f>
        <v>2</v>
      </c>
      <c r="I276" s="28" t="str">
        <f>VLOOKUP($L276,怪物模板!$A:$N,MATCH(角色!I$1,模板表头,0),0)</f>
        <v>phy</v>
      </c>
      <c r="J276" s="22"/>
      <c r="K276" s="21"/>
      <c r="L276" s="21" t="s">
        <v>257</v>
      </c>
      <c r="M276" s="28" t="str">
        <f>VLOOKUP($L276,怪物模板!$A:$N,MATCH(角色!M$1,模板表头,0),0)</f>
        <v>无对应英雄</v>
      </c>
      <c r="N276" s="28" t="str">
        <f>VLOOKUP($L276,怪物模板!$A:$N,MATCH(角色!N$1,模板表头,0),0)</f>
        <v>统一模板</v>
      </c>
      <c r="O276" s="21" t="str">
        <f>VLOOKUP($L276,怪物模板!$A:$N,MATCH(角色!O$1,模板表头,0),0)</f>
        <v>male</v>
      </c>
      <c r="P276" s="21">
        <v>3</v>
      </c>
      <c r="Q276" s="21">
        <v>3</v>
      </c>
      <c r="R276" s="21">
        <v>2</v>
      </c>
      <c r="S276" s="28" t="str">
        <f>VLOOKUP($L276,怪物模板!$A:$N,MATCH(角色!S$1,模板表头,0),0)</f>
        <v>chaos</v>
      </c>
      <c r="T276" s="21" t="s">
        <v>199</v>
      </c>
      <c r="U276" s="21"/>
      <c r="V276" s="21"/>
      <c r="W276" s="21"/>
      <c r="X276" s="21"/>
      <c r="Y276" s="21"/>
      <c r="Z276" s="21"/>
      <c r="AA276" s="21"/>
      <c r="AB276" s="21">
        <v>4</v>
      </c>
      <c r="AC276" s="21">
        <v>6</v>
      </c>
      <c r="AD276" s="21"/>
      <c r="AE276" s="21">
        <f t="shared" si="55"/>
        <v>10</v>
      </c>
      <c r="AF276" s="21">
        <f t="shared" si="56"/>
        <v>25</v>
      </c>
      <c r="AG276" s="28" t="str">
        <f>VLOOKUP($L276,怪物模板!$A:$N,MATCH(角色!AG$1,模板表头,0),0)</f>
        <v>misc.5skills</v>
      </c>
      <c r="AH276" s="28">
        <f>VLOOKUP($L276,怪物模板!$A:$N,MATCH(角色!AH$1,模板表头,0),0)</f>
        <v>11999026</v>
      </c>
      <c r="AI276" s="28">
        <f>VLOOKUP($L276,怪物模板!$A:$N,MATCH(角色!AI$1,模板表头,0),0)</f>
        <v>11999027</v>
      </c>
      <c r="AJ276" s="28" t="str">
        <f>VLOOKUP($L276,怪物模板!$A:$N,MATCH(角色!AJ$1,模板表头,0),0)</f>
        <v/>
      </c>
      <c r="AK276" s="28" t="str">
        <f>VLOOKUP($L276,怪物模板!$A:$N,MATCH(角色!AK$1,模板表头,0),0)</f>
        <v/>
      </c>
      <c r="AL276" s="28" t="str">
        <f>IF(VLOOKUP($L276,[1]怪物模板!$A:$N,MATCH([1]角色!AL$1,模板表头,0),0)=0,"",VLOOKUP($L276,[1]怪物模板!$A:$N,MATCH([1]角色!AL$1,模板表头,0),0))</f>
        <v/>
      </c>
      <c r="AM276" s="28" t="str">
        <f>VLOOKUP($L276,怪物模板!$A:$N,MATCH(角色!AM$1,模板表头,0),0)</f>
        <v>spider</v>
      </c>
      <c r="AN276" s="21">
        <v>0.8</v>
      </c>
      <c r="AO276" s="21">
        <v>1</v>
      </c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2"/>
      <c r="BC276" s="22"/>
      <c r="BD276" s="22"/>
      <c r="BE276" s="22"/>
      <c r="BF276" s="22"/>
      <c r="BG276" s="22"/>
      <c r="BH276" s="22"/>
      <c r="BI276" s="22">
        <f t="shared" si="57"/>
        <v>10000</v>
      </c>
      <c r="BJ276" s="22">
        <f t="shared" si="58"/>
        <v>4000</v>
      </c>
      <c r="BK276" s="22">
        <f t="shared" si="58"/>
        <v>4000</v>
      </c>
      <c r="BL276" s="21"/>
      <c r="BM276" s="21"/>
      <c r="BN276" s="21"/>
      <c r="BO276" s="21"/>
      <c r="BP276" s="21"/>
      <c r="BQ276" s="21"/>
      <c r="BR276" s="21"/>
      <c r="BS276" s="21"/>
      <c r="BT276" s="21"/>
      <c r="BU276" s="23"/>
      <c r="BV276" s="21"/>
      <c r="BW276" s="21"/>
      <c r="BX276" s="21"/>
      <c r="BY276" s="21"/>
      <c r="BZ276" s="21"/>
      <c r="CA276" s="21"/>
      <c r="CB276" s="21"/>
      <c r="CC276" s="21"/>
      <c r="CD276" s="21"/>
      <c r="CE276" s="21"/>
      <c r="CF276" s="21"/>
      <c r="CG276" s="21" t="s">
        <v>200</v>
      </c>
      <c r="CH276" s="21" t="s">
        <v>200</v>
      </c>
      <c r="CI276" s="21" t="s">
        <v>200</v>
      </c>
      <c r="CJ276" s="21" t="s">
        <v>200</v>
      </c>
      <c r="CK276" s="21" t="s">
        <v>200</v>
      </c>
      <c r="CL276" s="21" t="s">
        <v>200</v>
      </c>
      <c r="CM276" s="21" t="s">
        <v>200</v>
      </c>
      <c r="CN276" s="21" t="s">
        <v>200</v>
      </c>
      <c r="CO276" s="21" t="s">
        <v>200</v>
      </c>
    </row>
    <row r="277" spans="1:93" s="5" customFormat="1" x14ac:dyDescent="0.3">
      <c r="A277" s="21">
        <v>31040275</v>
      </c>
      <c r="B277" s="21" t="s">
        <v>257</v>
      </c>
      <c r="C277" s="21"/>
      <c r="D277" s="21">
        <f t="shared" si="59"/>
        <v>55</v>
      </c>
      <c r="E277" s="21" t="s">
        <v>104</v>
      </c>
      <c r="F277" s="21">
        <v>15</v>
      </c>
      <c r="G277" s="21" t="s">
        <v>110</v>
      </c>
      <c r="H277" s="21">
        <f>VLOOKUP($L277,怪物模板!$A:$N,MATCH(角色!H$1,模板表头,0),0)</f>
        <v>2</v>
      </c>
      <c r="I277" s="28" t="str">
        <f>VLOOKUP($L277,怪物模板!$A:$N,MATCH(角色!I$1,模板表头,0),0)</f>
        <v>phy</v>
      </c>
      <c r="J277" s="22"/>
      <c r="K277" s="21"/>
      <c r="L277" s="21" t="s">
        <v>257</v>
      </c>
      <c r="M277" s="28" t="str">
        <f>VLOOKUP($L277,怪物模板!$A:$N,MATCH(角色!M$1,模板表头,0),0)</f>
        <v>无对应英雄</v>
      </c>
      <c r="N277" s="28" t="str">
        <f>VLOOKUP($L277,怪物模板!$A:$N,MATCH(角色!N$1,模板表头,0),0)</f>
        <v>统一模板</v>
      </c>
      <c r="O277" s="21" t="str">
        <f>VLOOKUP($L277,怪物模板!$A:$N,MATCH(角色!O$1,模板表头,0),0)</f>
        <v>male</v>
      </c>
      <c r="P277" s="21">
        <v>3</v>
      </c>
      <c r="Q277" s="21">
        <v>3</v>
      </c>
      <c r="R277" s="21">
        <v>2</v>
      </c>
      <c r="S277" s="28" t="str">
        <f>VLOOKUP($L277,怪物模板!$A:$N,MATCH(角色!S$1,模板表头,0),0)</f>
        <v>chaos</v>
      </c>
      <c r="T277" s="21" t="s">
        <v>199</v>
      </c>
      <c r="U277" s="21"/>
      <c r="V277" s="21"/>
      <c r="W277" s="21"/>
      <c r="X277" s="21"/>
      <c r="Y277" s="21"/>
      <c r="Z277" s="21"/>
      <c r="AA277" s="21"/>
      <c r="AB277" s="21">
        <v>4</v>
      </c>
      <c r="AC277" s="21">
        <v>6</v>
      </c>
      <c r="AD277" s="21"/>
      <c r="AE277" s="21">
        <f t="shared" si="55"/>
        <v>10</v>
      </c>
      <c r="AF277" s="21">
        <f t="shared" si="56"/>
        <v>25</v>
      </c>
      <c r="AG277" s="28" t="str">
        <f>VLOOKUP($L277,怪物模板!$A:$N,MATCH(角色!AG$1,模板表头,0),0)</f>
        <v>misc.5skills</v>
      </c>
      <c r="AH277" s="28">
        <f>VLOOKUP($L277,怪物模板!$A:$N,MATCH(角色!AH$1,模板表头,0),0)</f>
        <v>11999026</v>
      </c>
      <c r="AI277" s="28">
        <f>VLOOKUP($L277,怪物模板!$A:$N,MATCH(角色!AI$1,模板表头,0),0)</f>
        <v>11999027</v>
      </c>
      <c r="AJ277" s="28" t="str">
        <f>VLOOKUP($L277,怪物模板!$A:$N,MATCH(角色!AJ$1,模板表头,0),0)</f>
        <v/>
      </c>
      <c r="AK277" s="28" t="str">
        <f>VLOOKUP($L277,怪物模板!$A:$N,MATCH(角色!AK$1,模板表头,0),0)</f>
        <v/>
      </c>
      <c r="AL277" s="28" t="str">
        <f>IF(VLOOKUP($L277,[1]怪物模板!$A:$N,MATCH([1]角色!AL$1,模板表头,0),0)=0,"",VLOOKUP($L277,[1]怪物模板!$A:$N,MATCH([1]角色!AL$1,模板表头,0),0))</f>
        <v/>
      </c>
      <c r="AM277" s="28" t="str">
        <f>VLOOKUP($L277,怪物模板!$A:$N,MATCH(角色!AM$1,模板表头,0),0)</f>
        <v>spider</v>
      </c>
      <c r="AN277" s="21">
        <v>0.8</v>
      </c>
      <c r="AO277" s="21">
        <v>1</v>
      </c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2"/>
      <c r="BC277" s="22"/>
      <c r="BD277" s="22"/>
      <c r="BE277" s="22"/>
      <c r="BF277" s="22"/>
      <c r="BG277" s="22"/>
      <c r="BH277" s="22"/>
      <c r="BI277" s="22">
        <f t="shared" si="57"/>
        <v>10000</v>
      </c>
      <c r="BJ277" s="22">
        <f t="shared" si="58"/>
        <v>4000</v>
      </c>
      <c r="BK277" s="22">
        <f t="shared" si="58"/>
        <v>4000</v>
      </c>
      <c r="BL277" s="21"/>
      <c r="BM277" s="21"/>
      <c r="BN277" s="21"/>
      <c r="BO277" s="21"/>
      <c r="BP277" s="21"/>
      <c r="BQ277" s="21"/>
      <c r="BR277" s="21"/>
      <c r="BS277" s="21"/>
      <c r="BT277" s="21"/>
      <c r="BU277" s="23"/>
      <c r="BV277" s="21"/>
      <c r="BW277" s="21"/>
      <c r="BX277" s="21"/>
      <c r="BY277" s="21"/>
      <c r="BZ277" s="21"/>
      <c r="CA277" s="21"/>
      <c r="CB277" s="21"/>
      <c r="CC277" s="21"/>
      <c r="CD277" s="21"/>
      <c r="CE277" s="21"/>
      <c r="CF277" s="21"/>
      <c r="CG277" s="21" t="s">
        <v>200</v>
      </c>
      <c r="CH277" s="21" t="s">
        <v>200</v>
      </c>
      <c r="CI277" s="21" t="s">
        <v>200</v>
      </c>
      <c r="CJ277" s="21" t="s">
        <v>200</v>
      </c>
      <c r="CK277" s="21" t="s">
        <v>200</v>
      </c>
      <c r="CL277" s="21" t="s">
        <v>200</v>
      </c>
      <c r="CM277" s="21" t="s">
        <v>200</v>
      </c>
      <c r="CN277" s="21" t="s">
        <v>200</v>
      </c>
      <c r="CO277" s="21" t="s">
        <v>200</v>
      </c>
    </row>
    <row r="278" spans="1:93" ht="16.5" customHeight="1" x14ac:dyDescent="0.3">
      <c r="A278" s="21">
        <v>31040276</v>
      </c>
      <c r="B278" s="21" t="s">
        <v>256</v>
      </c>
      <c r="C278" s="21"/>
      <c r="D278" s="21">
        <f t="shared" si="59"/>
        <v>56</v>
      </c>
      <c r="E278" s="21" t="s">
        <v>104</v>
      </c>
      <c r="F278" s="21">
        <v>16</v>
      </c>
      <c r="G278" s="21" t="s">
        <v>111</v>
      </c>
      <c r="H278" s="21">
        <f>VLOOKUP($L278,怪物模板!$A:$N,MATCH(角色!H$1,模板表头,0),0)</f>
        <v>2</v>
      </c>
      <c r="I278" s="28" t="str">
        <f>VLOOKUP($L278,怪物模板!$A:$N,MATCH(角色!I$1,模板表头,0),0)</f>
        <v>mag</v>
      </c>
      <c r="J278" s="22"/>
      <c r="K278" s="21"/>
      <c r="L278" s="21" t="s">
        <v>256</v>
      </c>
      <c r="M278" s="28" t="str">
        <f>VLOOKUP($L278,怪物模板!$A:$N,MATCH(角色!M$1,模板表头,0),0)</f>
        <v>无对应英雄</v>
      </c>
      <c r="N278" s="28" t="str">
        <f>VLOOKUP($L278,怪物模板!$A:$N,MATCH(角色!N$1,模板表头,0),0)</f>
        <v>统一BOSS模板</v>
      </c>
      <c r="O278" s="21" t="str">
        <f>VLOOKUP($L278,怪物模板!$A:$N,MATCH(角色!O$1,模板表头,0),0)</f>
        <v>male</v>
      </c>
      <c r="P278" s="22">
        <v>5</v>
      </c>
      <c r="Q278" s="21">
        <v>3</v>
      </c>
      <c r="R278" s="21">
        <v>3</v>
      </c>
      <c r="S278" s="28" t="str">
        <f>VLOOKUP($L278,怪物模板!$A:$N,MATCH(角色!S$1,模板表头,0),0)</f>
        <v>chaos</v>
      </c>
      <c r="T278" s="21" t="s">
        <v>85</v>
      </c>
      <c r="U278" s="21"/>
      <c r="V278" s="21"/>
      <c r="W278" s="21"/>
      <c r="X278" s="21"/>
      <c r="Y278" s="21"/>
      <c r="Z278" s="21"/>
      <c r="AA278" s="21"/>
      <c r="AB278" s="21">
        <v>4</v>
      </c>
      <c r="AC278" s="21">
        <v>6</v>
      </c>
      <c r="AD278" s="21"/>
      <c r="AE278" s="21">
        <f t="shared" si="55"/>
        <v>40</v>
      </c>
      <c r="AF278" s="21">
        <f t="shared" si="56"/>
        <v>100</v>
      </c>
      <c r="AG278" s="28" t="str">
        <f>VLOOKUP($L278,怪物模板!$A:$N,MATCH(角色!AG$1,模板表头,0),0)</f>
        <v>misc.5skills_target_is_valid</v>
      </c>
      <c r="AH278" s="28">
        <f>VLOOKUP($L278,怪物模板!$A:$N,MATCH(角色!AH$1,模板表头,0),0)</f>
        <v>11860501</v>
      </c>
      <c r="AI278" s="28">
        <f>VLOOKUP($L278,怪物模板!$A:$N,MATCH(角色!AI$1,模板表头,0),0)</f>
        <v>11860502</v>
      </c>
      <c r="AJ278" s="28">
        <f>VLOOKUP($L278,怪物模板!$A:$N,MATCH(角色!AJ$1,模板表头,0),0)</f>
        <v>11860503</v>
      </c>
      <c r="AK278" s="28">
        <f>VLOOKUP($L278,怪物模板!$A:$N,MATCH(角色!AK$1,模板表头,0),0)</f>
        <v>11999517</v>
      </c>
      <c r="AL278" s="28" t="str">
        <f>IF(VLOOKUP($L278,[1]怪物模板!$A:$N,MATCH([1]角色!AL$1,模板表头,0),0)=0,"",VLOOKUP($L278,[1]怪物模板!$A:$N,MATCH([1]角色!AL$1,模板表头,0),0))</f>
        <v/>
      </c>
      <c r="AM278" s="28" t="str">
        <f>VLOOKUP($L278,怪物模板!$A:$N,MATCH(角色!AM$1,模板表头,0),0)</f>
        <v>lohsemartheron</v>
      </c>
      <c r="AN278" s="21">
        <v>1.8</v>
      </c>
      <c r="AO278" s="21">
        <v>1</v>
      </c>
      <c r="AP278" s="21" t="s">
        <v>253</v>
      </c>
      <c r="AQ278" s="21"/>
      <c r="AR278" s="21" t="s">
        <v>201</v>
      </c>
      <c r="AS278" s="21"/>
      <c r="AT278" s="21"/>
      <c r="AU278" s="21"/>
      <c r="AV278" s="21"/>
      <c r="AW278" s="21"/>
      <c r="AX278" s="21"/>
      <c r="AY278" s="21"/>
      <c r="AZ278" s="21"/>
      <c r="BA278" s="21"/>
      <c r="BB278" s="22"/>
      <c r="BC278" s="22"/>
      <c r="BD278" s="22"/>
      <c r="BE278" s="22"/>
      <c r="BF278" s="22"/>
      <c r="BG278" s="22"/>
      <c r="BH278" s="22"/>
      <c r="BI278" s="22">
        <f t="shared" si="57"/>
        <v>10000</v>
      </c>
      <c r="BJ278" s="22">
        <f t="shared" si="58"/>
        <v>4000</v>
      </c>
      <c r="BK278" s="22">
        <f t="shared" si="58"/>
        <v>4000</v>
      </c>
      <c r="BL278" s="21"/>
      <c r="BM278" s="21"/>
      <c r="BN278" s="21"/>
      <c r="BO278" s="21"/>
      <c r="BP278" s="21"/>
      <c r="BQ278" s="21"/>
      <c r="BR278" s="21"/>
      <c r="BS278" s="21"/>
      <c r="BT278" s="21"/>
      <c r="BU278" s="23" t="s">
        <v>200</v>
      </c>
      <c r="BV278" s="21"/>
      <c r="BW278" s="21"/>
      <c r="BX278" s="21"/>
      <c r="BY278" s="21"/>
      <c r="BZ278" s="21"/>
      <c r="CA278" s="21"/>
      <c r="CB278" s="21"/>
      <c r="CC278" s="21"/>
      <c r="CD278" s="21"/>
      <c r="CE278" s="21"/>
      <c r="CF278" s="21"/>
      <c r="CG278" s="21" t="s">
        <v>200</v>
      </c>
      <c r="CH278" s="21" t="s">
        <v>200</v>
      </c>
      <c r="CI278" s="21" t="s">
        <v>200</v>
      </c>
      <c r="CJ278" s="21" t="s">
        <v>200</v>
      </c>
      <c r="CK278" s="21" t="s">
        <v>200</v>
      </c>
      <c r="CL278" s="21" t="s">
        <v>200</v>
      </c>
      <c r="CM278" s="21" t="s">
        <v>200</v>
      </c>
      <c r="CN278" s="21" t="s">
        <v>200</v>
      </c>
      <c r="CO278" s="21" t="s">
        <v>200</v>
      </c>
    </row>
    <row r="279" spans="1:93" ht="16.5" customHeight="1" x14ac:dyDescent="0.3">
      <c r="A279" s="21">
        <v>31040277</v>
      </c>
      <c r="B279" s="21" t="s">
        <v>97</v>
      </c>
      <c r="C279" s="21"/>
      <c r="D279" s="21">
        <f t="shared" si="59"/>
        <v>56</v>
      </c>
      <c r="E279" s="21" t="s">
        <v>104</v>
      </c>
      <c r="F279" s="21">
        <v>16</v>
      </c>
      <c r="G279" s="21" t="s">
        <v>111</v>
      </c>
      <c r="H279" s="21">
        <f>VLOOKUP($L279,怪物模板!$A:$N,MATCH(角色!H$1,模板表头,0),0)</f>
        <v>2</v>
      </c>
      <c r="I279" s="28" t="str">
        <f>VLOOKUP($L279,怪物模板!$A:$N,MATCH(角色!I$1,模板表头,0),0)</f>
        <v>phy</v>
      </c>
      <c r="J279" s="22"/>
      <c r="K279" s="21"/>
      <c r="L279" s="21" t="s">
        <v>97</v>
      </c>
      <c r="M279" s="28" t="str">
        <f>VLOOKUP($L279,怪物模板!$A:$N,MATCH(角色!M$1,模板表头,0),0)</f>
        <v>无对应英雄</v>
      </c>
      <c r="N279" s="28" t="str">
        <f>VLOOKUP($L279,怪物模板!$A:$N,MATCH(角色!N$1,模板表头,0),0)</f>
        <v>统一模板</v>
      </c>
      <c r="O279" s="21" t="str">
        <f>VLOOKUP($L279,怪物模板!$A:$N,MATCH(角色!O$1,模板表头,0),0)</f>
        <v>male</v>
      </c>
      <c r="P279" s="22">
        <v>5</v>
      </c>
      <c r="Q279" s="21">
        <v>3</v>
      </c>
      <c r="R279" s="21">
        <v>3</v>
      </c>
      <c r="S279" s="28" t="str">
        <f>VLOOKUP($L279,怪物模板!$A:$N,MATCH(角色!S$1,模板表头,0),0)</f>
        <v>chaos</v>
      </c>
      <c r="T279" s="21" t="s">
        <v>85</v>
      </c>
      <c r="U279" s="21"/>
      <c r="V279" s="21"/>
      <c r="W279" s="21"/>
      <c r="X279" s="21"/>
      <c r="Y279" s="21"/>
      <c r="Z279" s="21"/>
      <c r="AA279" s="21"/>
      <c r="AB279" s="21">
        <v>4</v>
      </c>
      <c r="AC279" s="21">
        <v>6</v>
      </c>
      <c r="AD279" s="21"/>
      <c r="AE279" s="21">
        <f t="shared" si="55"/>
        <v>40</v>
      </c>
      <c r="AF279" s="21">
        <f t="shared" si="56"/>
        <v>100</v>
      </c>
      <c r="AG279" s="28" t="str">
        <f>VLOOKUP($L279,怪物模板!$A:$N,MATCH(角色!AG$1,模板表头,0),0)</f>
        <v>misc.5skills</v>
      </c>
      <c r="AH279" s="28">
        <f>VLOOKUP($L279,怪物模板!$A:$N,MATCH(角色!AH$1,模板表头,0),0)</f>
        <v>11980601</v>
      </c>
      <c r="AI279" s="28">
        <f>VLOOKUP($L279,怪物模板!$A:$N,MATCH(角色!AI$1,模板表头,0),0)</f>
        <v>11999526</v>
      </c>
      <c r="AJ279" s="28" t="str">
        <f>VLOOKUP($L279,怪物模板!$A:$N,MATCH(角色!AJ$1,模板表头,0),0)</f>
        <v/>
      </c>
      <c r="AK279" s="28" t="str">
        <f>VLOOKUP($L279,怪物模板!$A:$N,MATCH(角色!AK$1,模板表头,0),0)</f>
        <v/>
      </c>
      <c r="AL279" s="28" t="str">
        <f>IF(VLOOKUP($L279,[1]怪物模板!$A:$N,MATCH([1]角色!AL$1,模板表头,0),0)=0,"",VLOOKUP($L279,[1]怪物模板!$A:$N,MATCH([1]角色!AL$1,模板表头,0),0))</f>
        <v/>
      </c>
      <c r="AM279" s="28" t="str">
        <f>VLOOKUP($L279,怪物模板!$A:$N,MATCH(角色!AM$1,模板表头,0),0)</f>
        <v>scarlet_crusade_boss</v>
      </c>
      <c r="AN279" s="21">
        <v>1.2</v>
      </c>
      <c r="AO279" s="21">
        <v>1</v>
      </c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2"/>
      <c r="BC279" s="22"/>
      <c r="BD279" s="22"/>
      <c r="BE279" s="22"/>
      <c r="BF279" s="22"/>
      <c r="BG279" s="22"/>
      <c r="BH279" s="22"/>
      <c r="BI279" s="22">
        <f t="shared" si="57"/>
        <v>10000</v>
      </c>
      <c r="BJ279" s="22">
        <f t="shared" si="58"/>
        <v>4000</v>
      </c>
      <c r="BK279" s="22">
        <f t="shared" si="58"/>
        <v>4000</v>
      </c>
      <c r="BL279" s="21"/>
      <c r="BM279" s="21"/>
      <c r="BN279" s="21"/>
      <c r="BO279" s="21"/>
      <c r="BP279" s="21"/>
      <c r="BQ279" s="21"/>
      <c r="BR279" s="21"/>
      <c r="BS279" s="21"/>
      <c r="BT279" s="21"/>
      <c r="BU279" s="23" t="s">
        <v>200</v>
      </c>
      <c r="BV279" s="21"/>
      <c r="BW279" s="21"/>
      <c r="BX279" s="21"/>
      <c r="BY279" s="21"/>
      <c r="BZ279" s="21"/>
      <c r="CA279" s="21"/>
      <c r="CB279" s="21"/>
      <c r="CC279" s="21"/>
      <c r="CD279" s="21"/>
      <c r="CE279" s="21"/>
      <c r="CF279" s="21"/>
      <c r="CG279" s="21" t="s">
        <v>200</v>
      </c>
      <c r="CH279" s="21" t="s">
        <v>200</v>
      </c>
      <c r="CI279" s="21" t="s">
        <v>200</v>
      </c>
      <c r="CJ279" s="21" t="s">
        <v>200</v>
      </c>
      <c r="CK279" s="21" t="s">
        <v>200</v>
      </c>
      <c r="CL279" s="21" t="s">
        <v>200</v>
      </c>
      <c r="CM279" s="21" t="s">
        <v>200</v>
      </c>
      <c r="CN279" s="21" t="s">
        <v>200</v>
      </c>
      <c r="CO279" s="21" t="s">
        <v>200</v>
      </c>
    </row>
    <row r="280" spans="1:93" ht="16.5" customHeight="1" x14ac:dyDescent="0.3">
      <c r="A280" s="21">
        <v>31040278</v>
      </c>
      <c r="B280" s="21" t="s">
        <v>97</v>
      </c>
      <c r="C280" s="21"/>
      <c r="D280" s="21">
        <f t="shared" si="59"/>
        <v>56</v>
      </c>
      <c r="E280" s="21" t="s">
        <v>104</v>
      </c>
      <c r="F280" s="21">
        <v>16</v>
      </c>
      <c r="G280" s="21" t="s">
        <v>111</v>
      </c>
      <c r="H280" s="21">
        <f>VLOOKUP($L280,怪物模板!$A:$N,MATCH(角色!H$1,模板表头,0),0)</f>
        <v>2</v>
      </c>
      <c r="I280" s="28" t="str">
        <f>VLOOKUP($L280,怪物模板!$A:$N,MATCH(角色!I$1,模板表头,0),0)</f>
        <v>phy</v>
      </c>
      <c r="J280" s="22"/>
      <c r="K280" s="21"/>
      <c r="L280" s="21" t="s">
        <v>97</v>
      </c>
      <c r="M280" s="28" t="str">
        <f>VLOOKUP($L280,怪物模板!$A:$N,MATCH(角色!M$1,模板表头,0),0)</f>
        <v>无对应英雄</v>
      </c>
      <c r="N280" s="28" t="str">
        <f>VLOOKUP($L280,怪物模板!$A:$N,MATCH(角色!N$1,模板表头,0),0)</f>
        <v>统一模板</v>
      </c>
      <c r="O280" s="21" t="str">
        <f>VLOOKUP($L280,怪物模板!$A:$N,MATCH(角色!O$1,模板表头,0),0)</f>
        <v>male</v>
      </c>
      <c r="P280" s="22">
        <v>5</v>
      </c>
      <c r="Q280" s="21">
        <v>3</v>
      </c>
      <c r="R280" s="21">
        <v>3</v>
      </c>
      <c r="S280" s="28" t="str">
        <f>VLOOKUP($L280,怪物模板!$A:$N,MATCH(角色!S$1,模板表头,0),0)</f>
        <v>chaos</v>
      </c>
      <c r="T280" s="21" t="s">
        <v>85</v>
      </c>
      <c r="U280" s="21"/>
      <c r="V280" s="21"/>
      <c r="W280" s="21"/>
      <c r="X280" s="21"/>
      <c r="Y280" s="21"/>
      <c r="Z280" s="21"/>
      <c r="AA280" s="21"/>
      <c r="AB280" s="21">
        <v>4</v>
      </c>
      <c r="AC280" s="21">
        <v>6</v>
      </c>
      <c r="AD280" s="21"/>
      <c r="AE280" s="21">
        <f t="shared" si="55"/>
        <v>40</v>
      </c>
      <c r="AF280" s="21">
        <f t="shared" si="56"/>
        <v>100</v>
      </c>
      <c r="AG280" s="28" t="str">
        <f>VLOOKUP($L280,怪物模板!$A:$N,MATCH(角色!AG$1,模板表头,0),0)</f>
        <v>misc.5skills</v>
      </c>
      <c r="AH280" s="28">
        <f>VLOOKUP($L280,怪物模板!$A:$N,MATCH(角色!AH$1,模板表头,0),0)</f>
        <v>11980601</v>
      </c>
      <c r="AI280" s="28">
        <f>VLOOKUP($L280,怪物模板!$A:$N,MATCH(角色!AI$1,模板表头,0),0)</f>
        <v>11999526</v>
      </c>
      <c r="AJ280" s="28" t="str">
        <f>VLOOKUP($L280,怪物模板!$A:$N,MATCH(角色!AJ$1,模板表头,0),0)</f>
        <v/>
      </c>
      <c r="AK280" s="28" t="str">
        <f>VLOOKUP($L280,怪物模板!$A:$N,MATCH(角色!AK$1,模板表头,0),0)</f>
        <v/>
      </c>
      <c r="AL280" s="28" t="str">
        <f>IF(VLOOKUP($L280,[1]怪物模板!$A:$N,MATCH([1]角色!AL$1,模板表头,0),0)=0,"",VLOOKUP($L280,[1]怪物模板!$A:$N,MATCH([1]角色!AL$1,模板表头,0),0))</f>
        <v/>
      </c>
      <c r="AM280" s="28" t="str">
        <f>VLOOKUP($L280,怪物模板!$A:$N,MATCH(角色!AM$1,模板表头,0),0)</f>
        <v>scarlet_crusade_boss</v>
      </c>
      <c r="AN280" s="21">
        <v>1.2</v>
      </c>
      <c r="AO280" s="21">
        <v>1</v>
      </c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2"/>
      <c r="BC280" s="22"/>
      <c r="BD280" s="22"/>
      <c r="BE280" s="22"/>
      <c r="BF280" s="22"/>
      <c r="BG280" s="22"/>
      <c r="BH280" s="22"/>
      <c r="BI280" s="22">
        <f t="shared" si="57"/>
        <v>10000</v>
      </c>
      <c r="BJ280" s="22">
        <f t="shared" si="58"/>
        <v>4000</v>
      </c>
      <c r="BK280" s="22">
        <f t="shared" si="58"/>
        <v>4000</v>
      </c>
      <c r="BL280" s="21"/>
      <c r="BM280" s="21"/>
      <c r="BN280" s="21"/>
      <c r="BO280" s="21"/>
      <c r="BP280" s="21"/>
      <c r="BQ280" s="21"/>
      <c r="BR280" s="21"/>
      <c r="BS280" s="21"/>
      <c r="BT280" s="21"/>
      <c r="BU280" s="23" t="s">
        <v>200</v>
      </c>
      <c r="BV280" s="21"/>
      <c r="BW280" s="21"/>
      <c r="BX280" s="21"/>
      <c r="BY280" s="21"/>
      <c r="BZ280" s="21"/>
      <c r="CA280" s="21"/>
      <c r="CB280" s="21"/>
      <c r="CC280" s="21"/>
      <c r="CD280" s="21"/>
      <c r="CE280" s="21"/>
      <c r="CF280" s="21"/>
      <c r="CG280" s="21" t="s">
        <v>200</v>
      </c>
      <c r="CH280" s="21" t="s">
        <v>200</v>
      </c>
      <c r="CI280" s="21" t="s">
        <v>200</v>
      </c>
      <c r="CJ280" s="21" t="s">
        <v>200</v>
      </c>
      <c r="CK280" s="21" t="s">
        <v>200</v>
      </c>
      <c r="CL280" s="21" t="s">
        <v>200</v>
      </c>
      <c r="CM280" s="21" t="s">
        <v>200</v>
      </c>
      <c r="CN280" s="21" t="s">
        <v>200</v>
      </c>
      <c r="CO280" s="21" t="s">
        <v>200</v>
      </c>
    </row>
    <row r="281" spans="1:93" ht="16.5" customHeight="1" x14ac:dyDescent="0.3">
      <c r="A281" s="21">
        <v>31040279</v>
      </c>
      <c r="B281" s="21" t="s">
        <v>98</v>
      </c>
      <c r="C281" s="21"/>
      <c r="D281" s="21">
        <f t="shared" si="59"/>
        <v>56</v>
      </c>
      <c r="E281" s="21" t="s">
        <v>104</v>
      </c>
      <c r="F281" s="21">
        <v>16</v>
      </c>
      <c r="G281" s="21" t="s">
        <v>110</v>
      </c>
      <c r="H281" s="21">
        <f>VLOOKUP($L281,怪物模板!$A:$N,MATCH(角色!H$1,模板表头,0),0)</f>
        <v>4</v>
      </c>
      <c r="I281" s="28" t="str">
        <f>VLOOKUP($L281,怪物模板!$A:$N,MATCH(角色!I$1,模板表头,0),0)</f>
        <v>mag</v>
      </c>
      <c r="J281" s="22"/>
      <c r="K281" s="21"/>
      <c r="L281" s="21" t="s">
        <v>98</v>
      </c>
      <c r="M281" s="28" t="str">
        <f>VLOOKUP($L281,怪物模板!$A:$N,MATCH(角色!M$1,模板表头,0),0)</f>
        <v>无对应英雄</v>
      </c>
      <c r="N281" s="28" t="str">
        <f>VLOOKUP($L281,怪物模板!$A:$N,MATCH(角色!N$1,模板表头,0),0)</f>
        <v>统一模板</v>
      </c>
      <c r="O281" s="21" t="str">
        <f>VLOOKUP($L281,怪物模板!$A:$N,MATCH(角色!O$1,模板表头,0),0)</f>
        <v>female</v>
      </c>
      <c r="P281" s="21">
        <v>4</v>
      </c>
      <c r="Q281" s="21">
        <v>3</v>
      </c>
      <c r="R281" s="21">
        <v>3</v>
      </c>
      <c r="S281" s="28" t="str">
        <f>VLOOKUP($L281,怪物模板!$A:$N,MATCH(角色!S$1,模板表头,0),0)</f>
        <v>chaos</v>
      </c>
      <c r="T281" s="21" t="s">
        <v>85</v>
      </c>
      <c r="U281" s="21"/>
      <c r="V281" s="21"/>
      <c r="W281" s="21"/>
      <c r="X281" s="21"/>
      <c r="Y281" s="21"/>
      <c r="Z281" s="21"/>
      <c r="AA281" s="21"/>
      <c r="AB281" s="21">
        <v>4</v>
      </c>
      <c r="AC281" s="21">
        <v>6</v>
      </c>
      <c r="AD281" s="21"/>
      <c r="AE281" s="21">
        <f t="shared" si="55"/>
        <v>10</v>
      </c>
      <c r="AF281" s="21">
        <f t="shared" si="56"/>
        <v>25</v>
      </c>
      <c r="AG281" s="28" t="str">
        <f>VLOOKUP($L281,怪物模板!$A:$N,MATCH(角色!AG$1,模板表头,0),0)</f>
        <v>misc.5skills_friendly_ratio</v>
      </c>
      <c r="AH281" s="28">
        <f>VLOOKUP($L281,怪物模板!$A:$N,MATCH(角色!AH$1,模板表头,0),0)</f>
        <v>11670201</v>
      </c>
      <c r="AI281" s="28">
        <f>VLOOKUP($L281,怪物模板!$A:$N,MATCH(角色!AI$1,模板表头,0),0)</f>
        <v>11670202</v>
      </c>
      <c r="AJ281" s="28">
        <f>VLOOKUP($L281,怪物模板!$A:$N,MATCH(角色!AJ$1,模板表头,0),0)</f>
        <v>11670203</v>
      </c>
      <c r="AK281" s="28" t="str">
        <f>VLOOKUP($L281,怪物模板!$A:$N,MATCH(角色!AK$1,模板表头,0),0)</f>
        <v/>
      </c>
      <c r="AL281" s="28" t="str">
        <f>IF(VLOOKUP($L281,[1]怪物模板!$A:$N,MATCH([1]角色!AL$1,模板表头,0),0)=0,"",VLOOKUP($L281,[1]怪物模板!$A:$N,MATCH([1]角色!AL$1,模板表头,0),0))</f>
        <v/>
      </c>
      <c r="AM281" s="28" t="str">
        <f>VLOOKUP($L281,怪物模板!$A:$N,MATCH(角色!AM$1,模板表头,0),0)</f>
        <v>scarlet_priest</v>
      </c>
      <c r="AN281" s="21">
        <v>1</v>
      </c>
      <c r="AO281" s="21">
        <v>1</v>
      </c>
      <c r="AP281" s="21"/>
      <c r="AQ281" s="21"/>
      <c r="AR281" s="21"/>
      <c r="AS281" s="21"/>
      <c r="AT281" s="21"/>
      <c r="AU281" s="21">
        <v>230031</v>
      </c>
      <c r="AV281" s="21"/>
      <c r="AW281" s="21"/>
      <c r="AX281" s="21"/>
      <c r="AY281" s="21"/>
      <c r="AZ281" s="21"/>
      <c r="BA281" s="21"/>
      <c r="BB281" s="22"/>
      <c r="BC281" s="22"/>
      <c r="BD281" s="22"/>
      <c r="BE281" s="22"/>
      <c r="BF281" s="22"/>
      <c r="BG281" s="22"/>
      <c r="BH281" s="22"/>
      <c r="BI281" s="22">
        <f t="shared" si="57"/>
        <v>10000</v>
      </c>
      <c r="BJ281" s="22">
        <f t="shared" si="58"/>
        <v>4000</v>
      </c>
      <c r="BK281" s="22">
        <f t="shared" si="58"/>
        <v>4000</v>
      </c>
      <c r="BL281" s="21"/>
      <c r="BM281" s="21"/>
      <c r="BN281" s="21"/>
      <c r="BO281" s="21"/>
      <c r="BP281" s="21"/>
      <c r="BQ281" s="21"/>
      <c r="BR281" s="21"/>
      <c r="BS281" s="21"/>
      <c r="BT281" s="21"/>
      <c r="BU281" s="23" t="s">
        <v>200</v>
      </c>
      <c r="BV281" s="21"/>
      <c r="BW281" s="21"/>
      <c r="BX281" s="21"/>
      <c r="BY281" s="21"/>
      <c r="BZ281" s="21"/>
      <c r="CA281" s="21"/>
      <c r="CB281" s="21"/>
      <c r="CC281" s="21"/>
      <c r="CD281" s="21"/>
      <c r="CE281" s="21"/>
      <c r="CF281" s="21"/>
      <c r="CG281" s="21" t="s">
        <v>200</v>
      </c>
      <c r="CH281" s="21" t="s">
        <v>200</v>
      </c>
      <c r="CI281" s="21" t="s">
        <v>200</v>
      </c>
      <c r="CJ281" s="21" t="s">
        <v>200</v>
      </c>
      <c r="CK281" s="21" t="s">
        <v>200</v>
      </c>
      <c r="CL281" s="21" t="s">
        <v>200</v>
      </c>
      <c r="CM281" s="21" t="s">
        <v>200</v>
      </c>
      <c r="CN281" s="21" t="s">
        <v>200</v>
      </c>
      <c r="CO281" s="21" t="s">
        <v>200</v>
      </c>
    </row>
    <row r="282" spans="1:93" ht="16.5" customHeight="1" x14ac:dyDescent="0.3">
      <c r="A282" s="21">
        <v>31040280</v>
      </c>
      <c r="B282" s="21" t="s">
        <v>98</v>
      </c>
      <c r="C282" s="21"/>
      <c r="D282" s="21">
        <f t="shared" si="59"/>
        <v>56</v>
      </c>
      <c r="E282" s="21" t="s">
        <v>104</v>
      </c>
      <c r="F282" s="21">
        <v>16</v>
      </c>
      <c r="G282" s="21" t="s">
        <v>110</v>
      </c>
      <c r="H282" s="21">
        <f>VLOOKUP($L282,怪物模板!$A:$N,MATCH(角色!H$1,模板表头,0),0)</f>
        <v>4</v>
      </c>
      <c r="I282" s="28" t="str">
        <f>VLOOKUP($L282,怪物模板!$A:$N,MATCH(角色!I$1,模板表头,0),0)</f>
        <v>mag</v>
      </c>
      <c r="J282" s="22"/>
      <c r="K282" s="21"/>
      <c r="L282" s="21" t="s">
        <v>98</v>
      </c>
      <c r="M282" s="28" t="str">
        <f>VLOOKUP($L282,怪物模板!$A:$N,MATCH(角色!M$1,模板表头,0),0)</f>
        <v>无对应英雄</v>
      </c>
      <c r="N282" s="28" t="str">
        <f>VLOOKUP($L282,怪物模板!$A:$N,MATCH(角色!N$1,模板表头,0),0)</f>
        <v>统一模板</v>
      </c>
      <c r="O282" s="21" t="str">
        <f>VLOOKUP($L282,怪物模板!$A:$N,MATCH(角色!O$1,模板表头,0),0)</f>
        <v>female</v>
      </c>
      <c r="P282" s="22">
        <v>4</v>
      </c>
      <c r="Q282" s="21">
        <v>3</v>
      </c>
      <c r="R282" s="21">
        <v>3</v>
      </c>
      <c r="S282" s="28" t="str">
        <f>VLOOKUP($L282,怪物模板!$A:$N,MATCH(角色!S$1,模板表头,0),0)</f>
        <v>chaos</v>
      </c>
      <c r="T282" s="21" t="s">
        <v>199</v>
      </c>
      <c r="U282" s="21"/>
      <c r="V282" s="21"/>
      <c r="W282" s="21"/>
      <c r="X282" s="21"/>
      <c r="Y282" s="21"/>
      <c r="Z282" s="21"/>
      <c r="AA282" s="21"/>
      <c r="AB282" s="21">
        <v>4</v>
      </c>
      <c r="AC282" s="21">
        <v>6</v>
      </c>
      <c r="AD282" s="21"/>
      <c r="AE282" s="21">
        <f t="shared" si="55"/>
        <v>10</v>
      </c>
      <c r="AF282" s="21">
        <f t="shared" si="56"/>
        <v>25</v>
      </c>
      <c r="AG282" s="28" t="str">
        <f>VLOOKUP($L282,怪物模板!$A:$N,MATCH(角色!AG$1,模板表头,0),0)</f>
        <v>misc.5skills_friendly_ratio</v>
      </c>
      <c r="AH282" s="28">
        <f>VLOOKUP($L282,怪物模板!$A:$N,MATCH(角色!AH$1,模板表头,0),0)</f>
        <v>11670201</v>
      </c>
      <c r="AI282" s="28">
        <f>VLOOKUP($L282,怪物模板!$A:$N,MATCH(角色!AI$1,模板表头,0),0)</f>
        <v>11670202</v>
      </c>
      <c r="AJ282" s="28">
        <f>VLOOKUP($L282,怪物模板!$A:$N,MATCH(角色!AJ$1,模板表头,0),0)</f>
        <v>11670203</v>
      </c>
      <c r="AK282" s="28" t="str">
        <f>VLOOKUP($L282,怪物模板!$A:$N,MATCH(角色!AK$1,模板表头,0),0)</f>
        <v/>
      </c>
      <c r="AL282" s="28" t="str">
        <f>IF(VLOOKUP($L282,[1]怪物模板!$A:$N,MATCH([1]角色!AL$1,模板表头,0),0)=0,"",VLOOKUP($L282,[1]怪物模板!$A:$N,MATCH([1]角色!AL$1,模板表头,0),0))</f>
        <v/>
      </c>
      <c r="AM282" s="28" t="str">
        <f>VLOOKUP($L282,怪物模板!$A:$N,MATCH(角色!AM$1,模板表头,0),0)</f>
        <v>scarlet_priest</v>
      </c>
      <c r="AN282" s="21">
        <v>1</v>
      </c>
      <c r="AO282" s="21">
        <v>1</v>
      </c>
      <c r="AP282" s="21"/>
      <c r="AQ282" s="21"/>
      <c r="AR282" s="21"/>
      <c r="AS282" s="21"/>
      <c r="AT282" s="21"/>
      <c r="AU282" s="21">
        <v>230031</v>
      </c>
      <c r="AV282" s="21"/>
      <c r="AW282" s="21"/>
      <c r="AX282" s="21"/>
      <c r="AY282" s="21"/>
      <c r="AZ282" s="21"/>
      <c r="BA282" s="21"/>
      <c r="BB282" s="22"/>
      <c r="BC282" s="22"/>
      <c r="BD282" s="22"/>
      <c r="BE282" s="22"/>
      <c r="BF282" s="22"/>
      <c r="BG282" s="22"/>
      <c r="BH282" s="22"/>
      <c r="BI282" s="22">
        <f t="shared" si="57"/>
        <v>10000</v>
      </c>
      <c r="BJ282" s="22">
        <f t="shared" si="58"/>
        <v>4000</v>
      </c>
      <c r="BK282" s="22">
        <f t="shared" si="58"/>
        <v>4000</v>
      </c>
      <c r="BL282" s="21"/>
      <c r="BM282" s="21"/>
      <c r="BN282" s="21"/>
      <c r="BO282" s="21"/>
      <c r="BP282" s="21"/>
      <c r="BQ282" s="21"/>
      <c r="BR282" s="21"/>
      <c r="BS282" s="21"/>
      <c r="BT282" s="21"/>
      <c r="BU282" s="23" t="s">
        <v>200</v>
      </c>
      <c r="BV282" s="21"/>
      <c r="BW282" s="21"/>
      <c r="BX282" s="21"/>
      <c r="BY282" s="21"/>
      <c r="BZ282" s="21"/>
      <c r="CA282" s="21"/>
      <c r="CB282" s="21"/>
      <c r="CC282" s="21"/>
      <c r="CD282" s="21"/>
      <c r="CE282" s="21"/>
      <c r="CF282" s="21"/>
      <c r="CG282" s="21" t="s">
        <v>200</v>
      </c>
      <c r="CH282" s="21" t="s">
        <v>200</v>
      </c>
      <c r="CI282" s="21" t="s">
        <v>200</v>
      </c>
      <c r="CJ282" s="21" t="s">
        <v>200</v>
      </c>
      <c r="CK282" s="21" t="s">
        <v>200</v>
      </c>
      <c r="CL282" s="21" t="s">
        <v>200</v>
      </c>
      <c r="CM282" s="21" t="s">
        <v>200</v>
      </c>
      <c r="CN282" s="21" t="s">
        <v>200</v>
      </c>
      <c r="CO282" s="21" t="s">
        <v>200</v>
      </c>
    </row>
    <row r="283" spans="1:93" s="5" customFormat="1" ht="16.5" customHeight="1" x14ac:dyDescent="0.3">
      <c r="A283" s="21">
        <v>31040281</v>
      </c>
      <c r="B283" s="21" t="s">
        <v>260</v>
      </c>
      <c r="C283" s="21"/>
      <c r="D283" s="21">
        <f t="shared" si="59"/>
        <v>57</v>
      </c>
      <c r="E283" s="21" t="s">
        <v>104</v>
      </c>
      <c r="F283" s="21">
        <v>17</v>
      </c>
      <c r="G283" s="21" t="s">
        <v>110</v>
      </c>
      <c r="H283" s="21">
        <f>VLOOKUP($L283,怪物模板!$A:$N,MATCH(角色!H$1,模板表头,0),0)</f>
        <v>2</v>
      </c>
      <c r="I283" s="28" t="str">
        <f>VLOOKUP($L283,怪物模板!$A:$N,MATCH(角色!I$1,模板表头,0),0)</f>
        <v>phy</v>
      </c>
      <c r="J283" s="22"/>
      <c r="K283" s="21"/>
      <c r="L283" s="21" t="s">
        <v>260</v>
      </c>
      <c r="M283" s="28" t="str">
        <f>VLOOKUP($L283,怪物模板!$A:$N,MATCH(角色!M$1,模板表头,0),0)</f>
        <v>无对应英雄</v>
      </c>
      <c r="N283" s="28" t="str">
        <f>VLOOKUP($L283,怪物模板!$A:$N,MATCH(角色!N$1,模板表头,0),0)</f>
        <v>统一模板</v>
      </c>
      <c r="O283" s="21" t="str">
        <f>VLOOKUP($L283,怪物模板!$A:$N,MATCH(角色!O$1,模板表头,0),0)</f>
        <v>male</v>
      </c>
      <c r="P283" s="22">
        <v>4</v>
      </c>
      <c r="Q283" s="21">
        <v>3</v>
      </c>
      <c r="R283" s="21">
        <v>3</v>
      </c>
      <c r="S283" s="28" t="str">
        <f>VLOOKUP($L283,怪物模板!$A:$N,MATCH(角色!S$1,模板表头,0),0)</f>
        <v>horde</v>
      </c>
      <c r="T283" s="21" t="s">
        <v>199</v>
      </c>
      <c r="U283" s="21"/>
      <c r="V283" s="21"/>
      <c r="W283" s="21"/>
      <c r="X283" s="21"/>
      <c r="Y283" s="21"/>
      <c r="Z283" s="21"/>
      <c r="AA283" s="21"/>
      <c r="AB283" s="21">
        <v>4</v>
      </c>
      <c r="AC283" s="21">
        <v>6</v>
      </c>
      <c r="AD283" s="21"/>
      <c r="AE283" s="21">
        <f t="shared" si="55"/>
        <v>10</v>
      </c>
      <c r="AF283" s="21">
        <f t="shared" si="56"/>
        <v>25</v>
      </c>
      <c r="AG283" s="28" t="str">
        <f>VLOOKUP($L283,怪物模板!$A:$N,MATCH(角色!AG$1,模板表头,0),0)</f>
        <v>tank.tauren_warrior</v>
      </c>
      <c r="AH283" s="28">
        <f>VLOOKUP($L283,怪物模板!$A:$N,MATCH(角色!AH$1,模板表头,0),0)</f>
        <v>11880201</v>
      </c>
      <c r="AI283" s="28">
        <f>VLOOKUP($L283,怪物模板!$A:$N,MATCH(角色!AI$1,模板表头,0),0)</f>
        <v>11880202</v>
      </c>
      <c r="AJ283" s="28">
        <f>VLOOKUP($L283,怪物模板!$A:$N,MATCH(角色!AJ$1,模板表头,0),0)</f>
        <v>11880203</v>
      </c>
      <c r="AK283" s="28">
        <f>VLOOKUP($L283,怪物模板!$A:$N,MATCH(角色!AK$1,模板表头,0),0)</f>
        <v>11880204</v>
      </c>
      <c r="AL283" s="28" t="str">
        <f>IF(VLOOKUP($L283,[1]怪物模板!$A:$N,MATCH([1]角色!AL$1,模板表头,0),0)=0,"",VLOOKUP($L283,[1]怪物模板!$A:$N,MATCH([1]角色!AL$1,模板表头,0),0))</f>
        <v/>
      </c>
      <c r="AM283" s="28" t="str">
        <f>VLOOKUP($L283,怪物模板!$A:$N,MATCH(角色!AM$1,模板表头,0),0)</f>
        <v>tauren_warrior_npc</v>
      </c>
      <c r="AN283" s="21">
        <v>1</v>
      </c>
      <c r="AO283" s="21">
        <v>1</v>
      </c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2"/>
      <c r="BC283" s="22"/>
      <c r="BD283" s="22"/>
      <c r="BE283" s="22"/>
      <c r="BF283" s="22"/>
      <c r="BG283" s="22"/>
      <c r="BH283" s="22"/>
      <c r="BI283" s="22">
        <f t="shared" si="57"/>
        <v>10000</v>
      </c>
      <c r="BJ283" s="22">
        <f t="shared" si="58"/>
        <v>4000</v>
      </c>
      <c r="BK283" s="22">
        <f t="shared" si="58"/>
        <v>4000</v>
      </c>
      <c r="BL283" s="21"/>
      <c r="BM283" s="21"/>
      <c r="BN283" s="21"/>
      <c r="BO283" s="21"/>
      <c r="BP283" s="21"/>
      <c r="BQ283" s="21"/>
      <c r="BR283" s="21"/>
      <c r="BS283" s="21"/>
      <c r="BT283" s="21"/>
      <c r="BU283" s="23"/>
      <c r="BV283" s="21"/>
      <c r="BW283" s="21"/>
      <c r="BX283" s="21"/>
      <c r="BY283" s="21"/>
      <c r="BZ283" s="21"/>
      <c r="CA283" s="21"/>
      <c r="CB283" s="21"/>
      <c r="CC283" s="21"/>
      <c r="CD283" s="21"/>
      <c r="CE283" s="21"/>
      <c r="CF283" s="21"/>
      <c r="CG283" s="21" t="s">
        <v>200</v>
      </c>
      <c r="CH283" s="21" t="s">
        <v>200</v>
      </c>
      <c r="CI283" s="21" t="s">
        <v>200</v>
      </c>
      <c r="CJ283" s="21" t="s">
        <v>200</v>
      </c>
      <c r="CK283" s="21" t="s">
        <v>200</v>
      </c>
      <c r="CL283" s="21" t="s">
        <v>200</v>
      </c>
      <c r="CM283" s="21" t="s">
        <v>200</v>
      </c>
      <c r="CN283" s="21" t="s">
        <v>200</v>
      </c>
      <c r="CO283" s="21" t="s">
        <v>200</v>
      </c>
    </row>
    <row r="284" spans="1:93" s="5" customFormat="1" ht="16.5" customHeight="1" x14ac:dyDescent="0.3">
      <c r="A284" s="21">
        <v>31040282</v>
      </c>
      <c r="B284" s="21" t="s">
        <v>93</v>
      </c>
      <c r="C284" s="21"/>
      <c r="D284" s="21">
        <f t="shared" si="59"/>
        <v>57</v>
      </c>
      <c r="E284" s="21" t="s">
        <v>104</v>
      </c>
      <c r="F284" s="21">
        <v>17</v>
      </c>
      <c r="G284" s="21" t="s">
        <v>110</v>
      </c>
      <c r="H284" s="21">
        <f>VLOOKUP($L284,怪物模板!$A:$N,MATCH(角色!H$1,模板表头,0),0)</f>
        <v>2</v>
      </c>
      <c r="I284" s="28" t="str">
        <f>VLOOKUP($L284,怪物模板!$A:$N,MATCH(角色!I$1,模板表头,0),0)</f>
        <v>phy</v>
      </c>
      <c r="J284" s="22"/>
      <c r="K284" s="21"/>
      <c r="L284" s="21" t="s">
        <v>93</v>
      </c>
      <c r="M284" s="28" t="str">
        <f>VLOOKUP($L284,怪物模板!$A:$N,MATCH(角色!M$1,模板表头,0),0)</f>
        <v>狂战士</v>
      </c>
      <c r="N284" s="28" t="str">
        <f>VLOOKUP($L284,怪物模板!$A:$N,MATCH(角色!N$1,模板表头,0),0)</f>
        <v>同英雄技能</v>
      </c>
      <c r="O284" s="21" t="str">
        <f>VLOOKUP($L284,怪物模板!$A:$N,MATCH(角色!O$1,模板表头,0),0)</f>
        <v>male</v>
      </c>
      <c r="P284" s="22">
        <v>5</v>
      </c>
      <c r="Q284" s="21">
        <v>3</v>
      </c>
      <c r="R284" s="21">
        <v>3</v>
      </c>
      <c r="S284" s="28" t="str">
        <f>VLOOKUP($L284,怪物模板!$A:$N,MATCH(角色!S$1,模板表头,0),0)</f>
        <v>horde</v>
      </c>
      <c r="T284" s="21" t="s">
        <v>85</v>
      </c>
      <c r="U284" s="21"/>
      <c r="V284" s="21"/>
      <c r="W284" s="21"/>
      <c r="X284" s="21"/>
      <c r="Y284" s="21"/>
      <c r="Z284" s="21"/>
      <c r="AA284" s="21"/>
      <c r="AB284" s="21">
        <v>4</v>
      </c>
      <c r="AC284" s="21">
        <v>6</v>
      </c>
      <c r="AD284" s="21"/>
      <c r="AE284" s="21">
        <f t="shared" si="55"/>
        <v>10</v>
      </c>
      <c r="AF284" s="21">
        <f t="shared" si="56"/>
        <v>25</v>
      </c>
      <c r="AG284" s="28" t="str">
        <f>VLOOKUP($L284,怪物模板!$A:$N,MATCH(角色!AG$1,模板表头,0),0)</f>
        <v>misc.5skills_target_is_valid</v>
      </c>
      <c r="AH284" s="28">
        <f>VLOOKUP($L284,怪物模板!$A:$N,MATCH(角色!AH$1,模板表头,0),0)</f>
        <v>11970101</v>
      </c>
      <c r="AI284" s="28">
        <f>VLOOKUP($L284,怪物模板!$A:$N,MATCH(角色!AI$1,模板表头,0),0)</f>
        <v>11970102</v>
      </c>
      <c r="AJ284" s="28" t="str">
        <f>VLOOKUP($L284,怪物模板!$A:$N,MATCH(角色!AJ$1,模板表头,0),0)</f>
        <v/>
      </c>
      <c r="AK284" s="28" t="str">
        <f>VLOOKUP($L284,怪物模板!$A:$N,MATCH(角色!AK$1,模板表头,0),0)</f>
        <v/>
      </c>
      <c r="AL284" s="28" t="str">
        <f>IF(VLOOKUP($L284,[1]怪物模板!$A:$N,MATCH([1]角色!AL$1,模板表头,0),0)=0,"",VLOOKUP($L284,[1]怪物模板!$A:$N,MATCH([1]角色!AL$1,模板表头,0),0))</f>
        <v/>
      </c>
      <c r="AM284" s="28" t="str">
        <f>VLOOKUP($L284,怪物模板!$A:$N,MATCH(角色!AM$1,模板表头,0),0)</f>
        <v>berserk_npc</v>
      </c>
      <c r="AN284" s="21">
        <v>1</v>
      </c>
      <c r="AO284" s="21">
        <v>1</v>
      </c>
      <c r="AP284" s="21"/>
      <c r="AQ284" s="21"/>
      <c r="AR284" s="21"/>
      <c r="AS284" s="21"/>
      <c r="AT284" s="21"/>
      <c r="AU284" s="21">
        <v>230051</v>
      </c>
      <c r="AV284" s="21"/>
      <c r="AW284" s="21"/>
      <c r="AX284" s="21"/>
      <c r="AY284" s="21"/>
      <c r="AZ284" s="21"/>
      <c r="BA284" s="21"/>
      <c r="BB284" s="22"/>
      <c r="BC284" s="22"/>
      <c r="BD284" s="22"/>
      <c r="BE284" s="22"/>
      <c r="BF284" s="22"/>
      <c r="BG284" s="22"/>
      <c r="BH284" s="22"/>
      <c r="BI284" s="22">
        <f t="shared" si="57"/>
        <v>10000</v>
      </c>
      <c r="BJ284" s="22">
        <f t="shared" si="58"/>
        <v>4000</v>
      </c>
      <c r="BK284" s="22">
        <f t="shared" si="58"/>
        <v>4000</v>
      </c>
      <c r="BL284" s="21"/>
      <c r="BM284" s="21"/>
      <c r="BN284" s="21"/>
      <c r="BO284" s="21"/>
      <c r="BP284" s="21"/>
      <c r="BQ284" s="21"/>
      <c r="BR284" s="21"/>
      <c r="BS284" s="21"/>
      <c r="BT284" s="21"/>
      <c r="BU284" s="23" t="s">
        <v>200</v>
      </c>
      <c r="BV284" s="21"/>
      <c r="BW284" s="21"/>
      <c r="BX284" s="21"/>
      <c r="BY284" s="21"/>
      <c r="BZ284" s="21"/>
      <c r="CA284" s="21"/>
      <c r="CB284" s="21"/>
      <c r="CC284" s="21"/>
      <c r="CD284" s="21"/>
      <c r="CE284" s="21"/>
      <c r="CF284" s="21"/>
      <c r="CG284" s="21" t="s">
        <v>200</v>
      </c>
      <c r="CH284" s="21" t="s">
        <v>200</v>
      </c>
      <c r="CI284" s="21" t="s">
        <v>200</v>
      </c>
      <c r="CJ284" s="21" t="s">
        <v>200</v>
      </c>
      <c r="CK284" s="21" t="s">
        <v>200</v>
      </c>
      <c r="CL284" s="21" t="s">
        <v>200</v>
      </c>
      <c r="CM284" s="21" t="s">
        <v>200</v>
      </c>
      <c r="CN284" s="21" t="s">
        <v>200</v>
      </c>
      <c r="CO284" s="21" t="s">
        <v>200</v>
      </c>
    </row>
    <row r="285" spans="1:93" s="5" customFormat="1" ht="16.5" customHeight="1" x14ac:dyDescent="0.3">
      <c r="A285" s="21">
        <v>31040283</v>
      </c>
      <c r="B285" s="21" t="s">
        <v>93</v>
      </c>
      <c r="C285" s="21"/>
      <c r="D285" s="21">
        <f t="shared" si="59"/>
        <v>57</v>
      </c>
      <c r="E285" s="21" t="s">
        <v>104</v>
      </c>
      <c r="F285" s="21">
        <v>17</v>
      </c>
      <c r="G285" s="21" t="s">
        <v>110</v>
      </c>
      <c r="H285" s="21">
        <f>VLOOKUP($L285,怪物模板!$A:$N,MATCH(角色!H$1,模板表头,0),0)</f>
        <v>2</v>
      </c>
      <c r="I285" s="28" t="str">
        <f>VLOOKUP($L285,怪物模板!$A:$N,MATCH(角色!I$1,模板表头,0),0)</f>
        <v>phy</v>
      </c>
      <c r="J285" s="22"/>
      <c r="K285" s="21"/>
      <c r="L285" s="21" t="s">
        <v>93</v>
      </c>
      <c r="M285" s="28" t="str">
        <f>VLOOKUP($L285,怪物模板!$A:$N,MATCH(角色!M$1,模板表头,0),0)</f>
        <v>狂战士</v>
      </c>
      <c r="N285" s="28" t="str">
        <f>VLOOKUP($L285,怪物模板!$A:$N,MATCH(角色!N$1,模板表头,0),0)</f>
        <v>同英雄技能</v>
      </c>
      <c r="O285" s="21" t="str">
        <f>VLOOKUP($L285,怪物模板!$A:$N,MATCH(角色!O$1,模板表头,0),0)</f>
        <v>male</v>
      </c>
      <c r="P285" s="22">
        <v>5</v>
      </c>
      <c r="Q285" s="21">
        <v>2</v>
      </c>
      <c r="R285" s="21">
        <v>3</v>
      </c>
      <c r="S285" s="28" t="str">
        <f>VLOOKUP($L285,怪物模板!$A:$N,MATCH(角色!S$1,模板表头,0),0)</f>
        <v>horde</v>
      </c>
      <c r="T285" s="21" t="s">
        <v>85</v>
      </c>
      <c r="U285" s="21"/>
      <c r="V285" s="21"/>
      <c r="W285" s="21"/>
      <c r="X285" s="21"/>
      <c r="Y285" s="21"/>
      <c r="Z285" s="21"/>
      <c r="AA285" s="21"/>
      <c r="AB285" s="21">
        <v>4</v>
      </c>
      <c r="AC285" s="21">
        <v>6</v>
      </c>
      <c r="AD285" s="21"/>
      <c r="AE285" s="21">
        <f t="shared" si="55"/>
        <v>10</v>
      </c>
      <c r="AF285" s="21">
        <f t="shared" si="56"/>
        <v>25</v>
      </c>
      <c r="AG285" s="28" t="str">
        <f>VLOOKUP($L285,怪物模板!$A:$N,MATCH(角色!AG$1,模板表头,0),0)</f>
        <v>misc.5skills_target_is_valid</v>
      </c>
      <c r="AH285" s="28">
        <f>VLOOKUP($L285,怪物模板!$A:$N,MATCH(角色!AH$1,模板表头,0),0)</f>
        <v>11970101</v>
      </c>
      <c r="AI285" s="28">
        <f>VLOOKUP($L285,怪物模板!$A:$N,MATCH(角色!AI$1,模板表头,0),0)</f>
        <v>11970102</v>
      </c>
      <c r="AJ285" s="28" t="str">
        <f>VLOOKUP($L285,怪物模板!$A:$N,MATCH(角色!AJ$1,模板表头,0),0)</f>
        <v/>
      </c>
      <c r="AK285" s="28" t="str">
        <f>VLOOKUP($L285,怪物模板!$A:$N,MATCH(角色!AK$1,模板表头,0),0)</f>
        <v/>
      </c>
      <c r="AL285" s="28" t="str">
        <f>IF(VLOOKUP($L285,[1]怪物模板!$A:$N,MATCH([1]角色!AL$1,模板表头,0),0)=0,"",VLOOKUP($L285,[1]怪物模板!$A:$N,MATCH([1]角色!AL$1,模板表头,0),0))</f>
        <v/>
      </c>
      <c r="AM285" s="28" t="str">
        <f>VLOOKUP($L285,怪物模板!$A:$N,MATCH(角色!AM$1,模板表头,0),0)</f>
        <v>berserk_npc</v>
      </c>
      <c r="AN285" s="21">
        <v>1</v>
      </c>
      <c r="AO285" s="21">
        <v>1</v>
      </c>
      <c r="AP285" s="21"/>
      <c r="AQ285" s="21"/>
      <c r="AR285" s="21"/>
      <c r="AS285" s="21"/>
      <c r="AT285" s="21"/>
      <c r="AU285" s="21">
        <v>230051</v>
      </c>
      <c r="AV285" s="21"/>
      <c r="AW285" s="21"/>
      <c r="AX285" s="21"/>
      <c r="AY285" s="21"/>
      <c r="AZ285" s="21"/>
      <c r="BA285" s="21"/>
      <c r="BB285" s="22"/>
      <c r="BC285" s="22"/>
      <c r="BD285" s="22"/>
      <c r="BE285" s="22"/>
      <c r="BF285" s="22"/>
      <c r="BG285" s="22"/>
      <c r="BH285" s="22"/>
      <c r="BI285" s="22">
        <f t="shared" si="57"/>
        <v>10000</v>
      </c>
      <c r="BJ285" s="22">
        <f t="shared" si="58"/>
        <v>4000</v>
      </c>
      <c r="BK285" s="22">
        <f t="shared" si="58"/>
        <v>4000</v>
      </c>
      <c r="BL285" s="21"/>
      <c r="BM285" s="21"/>
      <c r="BN285" s="21"/>
      <c r="BO285" s="21"/>
      <c r="BP285" s="21"/>
      <c r="BQ285" s="21"/>
      <c r="BR285" s="21"/>
      <c r="BS285" s="21"/>
      <c r="BT285" s="21"/>
      <c r="BU285" s="23" t="s">
        <v>200</v>
      </c>
      <c r="BV285" s="21"/>
      <c r="BW285" s="21"/>
      <c r="BX285" s="21"/>
      <c r="BY285" s="21"/>
      <c r="BZ285" s="21"/>
      <c r="CA285" s="21"/>
      <c r="CB285" s="21"/>
      <c r="CC285" s="21"/>
      <c r="CD285" s="21"/>
      <c r="CE285" s="21"/>
      <c r="CF285" s="21"/>
      <c r="CG285" s="21" t="s">
        <v>200</v>
      </c>
      <c r="CH285" s="21" t="s">
        <v>200</v>
      </c>
      <c r="CI285" s="21" t="s">
        <v>200</v>
      </c>
      <c r="CJ285" s="21" t="s">
        <v>200</v>
      </c>
      <c r="CK285" s="21" t="s">
        <v>200</v>
      </c>
      <c r="CL285" s="21" t="s">
        <v>200</v>
      </c>
      <c r="CM285" s="21" t="s">
        <v>200</v>
      </c>
      <c r="CN285" s="21" t="s">
        <v>200</v>
      </c>
      <c r="CO285" s="21" t="s">
        <v>200</v>
      </c>
    </row>
    <row r="286" spans="1:93" s="5" customFormat="1" ht="16.5" customHeight="1" x14ac:dyDescent="0.3">
      <c r="A286" s="21">
        <v>31040284</v>
      </c>
      <c r="B286" s="21" t="s">
        <v>204</v>
      </c>
      <c r="C286" s="21"/>
      <c r="D286" s="21">
        <f t="shared" si="59"/>
        <v>57</v>
      </c>
      <c r="E286" s="21" t="s">
        <v>104</v>
      </c>
      <c r="F286" s="21">
        <v>17</v>
      </c>
      <c r="G286" s="21" t="s">
        <v>110</v>
      </c>
      <c r="H286" s="21">
        <f>VLOOKUP($L286,怪物模板!$A:$N,MATCH(角色!H$1,模板表头,0),0)</f>
        <v>3</v>
      </c>
      <c r="I286" s="28" t="str">
        <f>VLOOKUP($L286,怪物模板!$A:$N,MATCH(角色!I$1,模板表头,0),0)</f>
        <v>phy</v>
      </c>
      <c r="J286" s="22"/>
      <c r="K286" s="21"/>
      <c r="L286" s="21" t="s">
        <v>204</v>
      </c>
      <c r="M286" s="28" t="str">
        <f>VLOOKUP($L286,怪物模板!$A:$N,MATCH(角色!M$1,模板表头,0),0)</f>
        <v>骷髅射手</v>
      </c>
      <c r="N286" s="28" t="str">
        <f>VLOOKUP($L286,怪物模板!$A:$N,MATCH(角色!N$1,模板表头,0),0)</f>
        <v>统一模板</v>
      </c>
      <c r="O286" s="21" t="str">
        <f>VLOOKUP($L286,怪物模板!$A:$N,MATCH(角色!O$1,模板表头,0),0)</f>
        <v>male</v>
      </c>
      <c r="P286" s="22">
        <v>1</v>
      </c>
      <c r="Q286" s="21">
        <v>1</v>
      </c>
      <c r="R286" s="21">
        <v>1</v>
      </c>
      <c r="S286" s="28" t="str">
        <f>VLOOKUP($L286,怪物模板!$A:$N,MATCH(角色!S$1,模板表头,0),0)</f>
        <v>horde</v>
      </c>
      <c r="T286" s="21" t="s">
        <v>199</v>
      </c>
      <c r="U286" s="21"/>
      <c r="V286" s="21"/>
      <c r="W286" s="21"/>
      <c r="X286" s="21"/>
      <c r="Y286" s="21"/>
      <c r="Z286" s="21"/>
      <c r="AA286" s="21"/>
      <c r="AB286" s="21">
        <v>4</v>
      </c>
      <c r="AC286" s="21">
        <v>6</v>
      </c>
      <c r="AD286" s="21"/>
      <c r="AE286" s="21">
        <f t="shared" si="55"/>
        <v>10</v>
      </c>
      <c r="AF286" s="21">
        <f t="shared" si="56"/>
        <v>25</v>
      </c>
      <c r="AG286" s="28" t="str">
        <f>VLOOKUP($L286,怪物模板!$A:$N,MATCH(角色!AG$1,模板表头,0),0)</f>
        <v>misc.5skills</v>
      </c>
      <c r="AH286" s="28">
        <f>VLOOKUP($L286,怪物模板!$A:$N,MATCH(角色!AH$1,模板表头,0),0)</f>
        <v>11690101</v>
      </c>
      <c r="AI286" s="28">
        <f>VLOOKUP($L286,怪物模板!$A:$N,MATCH(角色!AI$1,模板表头,0),0)</f>
        <v>11690102</v>
      </c>
      <c r="AJ286" s="28" t="str">
        <f>VLOOKUP($L286,怪物模板!$A:$N,MATCH(角色!AJ$1,模板表头,0),0)</f>
        <v/>
      </c>
      <c r="AK286" s="28" t="str">
        <f>VLOOKUP($L286,怪物模板!$A:$N,MATCH(角色!AK$1,模板表头,0),0)</f>
        <v/>
      </c>
      <c r="AL286" s="28" t="str">
        <f>IF(VLOOKUP($L286,[1]怪物模板!$A:$N,MATCH([1]角色!AL$1,模板表头,0),0)=0,"",VLOOKUP($L286,[1]怪物模板!$A:$N,MATCH([1]角色!AL$1,模板表头,0),0))</f>
        <v/>
      </c>
      <c r="AM286" s="28" t="str">
        <f>VLOOKUP($L286,怪物模板!$A:$N,MATCH(角色!AM$1,模板表头,0),0)</f>
        <v>skeleton_archer_npc</v>
      </c>
      <c r="AN286" s="21">
        <v>1</v>
      </c>
      <c r="AO286" s="21">
        <v>1</v>
      </c>
      <c r="AP286" s="21"/>
      <c r="AQ286" s="21"/>
      <c r="AR286" s="21"/>
      <c r="AS286" s="21"/>
      <c r="AT286" s="21"/>
      <c r="AU286" s="21">
        <v>230051</v>
      </c>
      <c r="AV286" s="21"/>
      <c r="AW286" s="21"/>
      <c r="AX286" s="21"/>
      <c r="AY286" s="21"/>
      <c r="AZ286" s="21"/>
      <c r="BA286" s="21"/>
      <c r="BB286" s="22"/>
      <c r="BC286" s="22"/>
      <c r="BD286" s="22"/>
      <c r="BE286" s="22"/>
      <c r="BF286" s="22"/>
      <c r="BG286" s="22"/>
      <c r="BH286" s="22"/>
      <c r="BI286" s="22">
        <f t="shared" si="57"/>
        <v>10000</v>
      </c>
      <c r="BJ286" s="22">
        <f t="shared" si="58"/>
        <v>4000</v>
      </c>
      <c r="BK286" s="22">
        <f t="shared" si="58"/>
        <v>4000</v>
      </c>
      <c r="BL286" s="21"/>
      <c r="BM286" s="21"/>
      <c r="BN286" s="21"/>
      <c r="BO286" s="21"/>
      <c r="BP286" s="21"/>
      <c r="BQ286" s="21"/>
      <c r="BR286" s="21"/>
      <c r="BS286" s="21"/>
      <c r="BT286" s="21"/>
      <c r="BU286" s="23" t="s">
        <v>200</v>
      </c>
      <c r="BV286" s="21"/>
      <c r="BW286" s="21"/>
      <c r="BX286" s="21"/>
      <c r="BY286" s="21"/>
      <c r="BZ286" s="21"/>
      <c r="CA286" s="21"/>
      <c r="CB286" s="21"/>
      <c r="CC286" s="21"/>
      <c r="CD286" s="21"/>
      <c r="CE286" s="21"/>
      <c r="CF286" s="21"/>
      <c r="CG286" s="21" t="s">
        <v>200</v>
      </c>
      <c r="CH286" s="21" t="s">
        <v>200</v>
      </c>
      <c r="CI286" s="21" t="s">
        <v>200</v>
      </c>
      <c r="CJ286" s="21" t="s">
        <v>200</v>
      </c>
      <c r="CK286" s="21" t="s">
        <v>200</v>
      </c>
      <c r="CL286" s="21" t="s">
        <v>200</v>
      </c>
      <c r="CM286" s="21" t="s">
        <v>200</v>
      </c>
      <c r="CN286" s="21" t="s">
        <v>200</v>
      </c>
      <c r="CO286" s="21" t="s">
        <v>200</v>
      </c>
    </row>
    <row r="287" spans="1:93" s="5" customFormat="1" x14ac:dyDescent="0.3">
      <c r="A287" s="21">
        <v>31040285</v>
      </c>
      <c r="B287" s="21" t="s">
        <v>204</v>
      </c>
      <c r="C287" s="21"/>
      <c r="D287" s="21">
        <f t="shared" si="59"/>
        <v>57</v>
      </c>
      <c r="E287" s="21" t="s">
        <v>104</v>
      </c>
      <c r="F287" s="21">
        <v>17</v>
      </c>
      <c r="G287" s="21" t="s">
        <v>110</v>
      </c>
      <c r="H287" s="21">
        <f>VLOOKUP($L287,怪物模板!$A:$N,MATCH(角色!H$1,模板表头,0),0)</f>
        <v>3</v>
      </c>
      <c r="I287" s="28" t="str">
        <f>VLOOKUP($L287,怪物模板!$A:$N,MATCH(角色!I$1,模板表头,0),0)</f>
        <v>phy</v>
      </c>
      <c r="J287" s="22"/>
      <c r="K287" s="21"/>
      <c r="L287" s="21" t="s">
        <v>204</v>
      </c>
      <c r="M287" s="28" t="str">
        <f>VLOOKUP($L287,怪物模板!$A:$N,MATCH(角色!M$1,模板表头,0),0)</f>
        <v>骷髅射手</v>
      </c>
      <c r="N287" s="28" t="str">
        <f>VLOOKUP($L287,怪物模板!$A:$N,MATCH(角色!N$1,模板表头,0),0)</f>
        <v>统一模板</v>
      </c>
      <c r="O287" s="21" t="str">
        <f>VLOOKUP($L287,怪物模板!$A:$N,MATCH(角色!O$1,模板表头,0),0)</f>
        <v>male</v>
      </c>
      <c r="P287" s="21">
        <v>1</v>
      </c>
      <c r="Q287" s="21">
        <v>1</v>
      </c>
      <c r="R287" s="21">
        <v>1</v>
      </c>
      <c r="S287" s="28" t="str">
        <f>VLOOKUP($L287,怪物模板!$A:$N,MATCH(角色!S$1,模板表头,0),0)</f>
        <v>horde</v>
      </c>
      <c r="T287" s="21" t="s">
        <v>85</v>
      </c>
      <c r="U287" s="21"/>
      <c r="V287" s="21"/>
      <c r="W287" s="21"/>
      <c r="X287" s="21"/>
      <c r="Y287" s="21"/>
      <c r="Z287" s="21"/>
      <c r="AA287" s="21"/>
      <c r="AB287" s="21">
        <v>4</v>
      </c>
      <c r="AC287" s="21">
        <v>6</v>
      </c>
      <c r="AD287" s="21"/>
      <c r="AE287" s="21">
        <f t="shared" si="55"/>
        <v>10</v>
      </c>
      <c r="AF287" s="21">
        <f t="shared" si="56"/>
        <v>25</v>
      </c>
      <c r="AG287" s="28" t="str">
        <f>VLOOKUP($L287,怪物模板!$A:$N,MATCH(角色!AG$1,模板表头,0),0)</f>
        <v>misc.5skills</v>
      </c>
      <c r="AH287" s="28">
        <f>VLOOKUP($L287,怪物模板!$A:$N,MATCH(角色!AH$1,模板表头,0),0)</f>
        <v>11690101</v>
      </c>
      <c r="AI287" s="28">
        <f>VLOOKUP($L287,怪物模板!$A:$N,MATCH(角色!AI$1,模板表头,0),0)</f>
        <v>11690102</v>
      </c>
      <c r="AJ287" s="28" t="str">
        <f>VLOOKUP($L287,怪物模板!$A:$N,MATCH(角色!AJ$1,模板表头,0),0)</f>
        <v/>
      </c>
      <c r="AK287" s="28" t="str">
        <f>VLOOKUP($L287,怪物模板!$A:$N,MATCH(角色!AK$1,模板表头,0),0)</f>
        <v/>
      </c>
      <c r="AL287" s="28" t="str">
        <f>IF(VLOOKUP($L287,[1]怪物模板!$A:$N,MATCH([1]角色!AL$1,模板表头,0),0)=0,"",VLOOKUP($L287,[1]怪物模板!$A:$N,MATCH([1]角色!AL$1,模板表头,0),0))</f>
        <v/>
      </c>
      <c r="AM287" s="28" t="str">
        <f>VLOOKUP($L287,怪物模板!$A:$N,MATCH(角色!AM$1,模板表头,0),0)</f>
        <v>skeleton_archer_npc</v>
      </c>
      <c r="AN287" s="21">
        <v>1</v>
      </c>
      <c r="AO287" s="21">
        <v>1</v>
      </c>
      <c r="AP287" s="21"/>
      <c r="AQ287" s="21"/>
      <c r="AR287" s="21"/>
      <c r="AS287" s="21"/>
      <c r="AT287" s="21"/>
      <c r="AU287" s="21">
        <v>230051</v>
      </c>
      <c r="AV287" s="21"/>
      <c r="AW287" s="21"/>
      <c r="AX287" s="21"/>
      <c r="AY287" s="21"/>
      <c r="AZ287" s="21"/>
      <c r="BA287" s="21"/>
      <c r="BB287" s="22"/>
      <c r="BC287" s="22"/>
      <c r="BD287" s="22"/>
      <c r="BE287" s="22"/>
      <c r="BF287" s="22"/>
      <c r="BG287" s="22"/>
      <c r="BH287" s="22"/>
      <c r="BI287" s="22">
        <f t="shared" si="57"/>
        <v>10000</v>
      </c>
      <c r="BJ287" s="22">
        <f t="shared" si="58"/>
        <v>4000</v>
      </c>
      <c r="BK287" s="22">
        <f t="shared" si="58"/>
        <v>4000</v>
      </c>
      <c r="BL287" s="21"/>
      <c r="BM287" s="21"/>
      <c r="BN287" s="21"/>
      <c r="BO287" s="21"/>
      <c r="BP287" s="21"/>
      <c r="BQ287" s="21"/>
      <c r="BR287" s="21"/>
      <c r="BS287" s="21"/>
      <c r="BT287" s="21"/>
      <c r="BU287" s="23" t="s">
        <v>200</v>
      </c>
      <c r="BV287" s="21"/>
      <c r="BW287" s="21"/>
      <c r="BX287" s="21"/>
      <c r="BY287" s="21"/>
      <c r="BZ287" s="21"/>
      <c r="CA287" s="21"/>
      <c r="CB287" s="21"/>
      <c r="CC287" s="21"/>
      <c r="CD287" s="21"/>
      <c r="CE287" s="21"/>
      <c r="CF287" s="21"/>
      <c r="CG287" s="21" t="s">
        <v>200</v>
      </c>
      <c r="CH287" s="21" t="s">
        <v>200</v>
      </c>
      <c r="CI287" s="21" t="s">
        <v>200</v>
      </c>
      <c r="CJ287" s="21" t="s">
        <v>200</v>
      </c>
      <c r="CK287" s="21" t="s">
        <v>200</v>
      </c>
      <c r="CL287" s="21" t="s">
        <v>200</v>
      </c>
      <c r="CM287" s="21" t="s">
        <v>200</v>
      </c>
      <c r="CN287" s="21" t="s">
        <v>200</v>
      </c>
      <c r="CO287" s="21" t="s">
        <v>200</v>
      </c>
    </row>
    <row r="288" spans="1:93" s="3" customFormat="1" ht="16.5" customHeight="1" x14ac:dyDescent="0.3">
      <c r="A288" s="21">
        <v>31040286</v>
      </c>
      <c r="B288" s="21" t="s">
        <v>252</v>
      </c>
      <c r="C288" s="21"/>
      <c r="D288" s="21">
        <f t="shared" si="59"/>
        <v>58</v>
      </c>
      <c r="E288" s="21" t="s">
        <v>104</v>
      </c>
      <c r="F288" s="21">
        <v>18</v>
      </c>
      <c r="G288" s="21" t="s">
        <v>111</v>
      </c>
      <c r="H288" s="21">
        <f>VLOOKUP($L288,怪物模板!$A:$N,MATCH(角色!H$1,模板表头,0),0)</f>
        <v>4</v>
      </c>
      <c r="I288" s="28" t="str">
        <f>VLOOKUP($L288,怪物模板!$A:$N,MATCH(角色!I$1,模板表头,0),0)</f>
        <v>mag</v>
      </c>
      <c r="J288" s="22"/>
      <c r="K288" s="21"/>
      <c r="L288" s="21" t="s">
        <v>284</v>
      </c>
      <c r="M288" s="28" t="str">
        <f>VLOOKUP($L288,怪物模板!$A:$N,MATCH(角色!M$1,模板表头,0),0)</f>
        <v>饥荒骑士</v>
      </c>
      <c r="N288" s="28" t="str">
        <f>VLOOKUP($L288,怪物模板!$A:$N,MATCH(角色!N$1,模板表头,0),0)</f>
        <v>统一BOSS模板</v>
      </c>
      <c r="O288" s="21" t="str">
        <f>VLOOKUP($L288,怪物模板!$A:$N,MATCH(角色!O$1,模板表头,0),0)</f>
        <v>male</v>
      </c>
      <c r="P288" s="22">
        <v>5</v>
      </c>
      <c r="Q288" s="21">
        <v>3</v>
      </c>
      <c r="R288" s="21">
        <v>3</v>
      </c>
      <c r="S288" s="28" t="str">
        <f>VLOOKUP($L288,怪物模板!$A:$N,MATCH(角色!S$1,模板表头,0),0)</f>
        <v>chaos</v>
      </c>
      <c r="T288" s="21" t="s">
        <v>85</v>
      </c>
      <c r="U288" s="21"/>
      <c r="V288" s="21"/>
      <c r="W288" s="21"/>
      <c r="X288" s="21"/>
      <c r="Y288" s="21"/>
      <c r="Z288" s="21"/>
      <c r="AA288" s="21"/>
      <c r="AB288" s="21">
        <v>4</v>
      </c>
      <c r="AC288" s="21">
        <v>6</v>
      </c>
      <c r="AD288" s="21"/>
      <c r="AE288" s="21">
        <f t="shared" si="55"/>
        <v>40</v>
      </c>
      <c r="AF288" s="21">
        <f t="shared" si="56"/>
        <v>100</v>
      </c>
      <c r="AG288" s="28" t="str">
        <f>VLOOKUP($L288,怪物模板!$A:$N,MATCH(角色!AG$1,模板表头,0),0)</f>
        <v>healer.death_knight</v>
      </c>
      <c r="AH288" s="28">
        <f>VLOOKUP($L288,怪物模板!$A:$N,MATCH(角色!AH$1,模板表头,0),0)</f>
        <v>11661301</v>
      </c>
      <c r="AI288" s="28">
        <f>VLOOKUP($L288,怪物模板!$A:$N,MATCH(角色!AI$1,模板表头,0),0)</f>
        <v>11661302</v>
      </c>
      <c r="AJ288" s="28">
        <f>VLOOKUP($L288,怪物模板!$A:$N,MATCH(角色!AJ$1,模板表头,0),0)</f>
        <v>11661303</v>
      </c>
      <c r="AK288" s="28">
        <f>VLOOKUP($L288,怪物模板!$A:$N,MATCH(角色!AK$1,模板表头,0),0)</f>
        <v>11661304</v>
      </c>
      <c r="AL288" s="28" t="str">
        <f>IF(VLOOKUP($L288,[1]怪物模板!$A:$N,MATCH([1]角色!AL$1,模板表头,0),0)=0,"",VLOOKUP($L288,[1]怪物模板!$A:$N,MATCH([1]角色!AL$1,模板表头,0),0))</f>
        <v/>
      </c>
      <c r="AM288" s="28" t="str">
        <f>VLOOKUP($L288,怪物模板!$A:$N,MATCH(角色!AM$1,模板表头,0),0)</f>
        <v>death_knight_hero</v>
      </c>
      <c r="AN288" s="21">
        <v>1.2</v>
      </c>
      <c r="AO288" s="21">
        <v>1</v>
      </c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2"/>
      <c r="BC288" s="22"/>
      <c r="BD288" s="22"/>
      <c r="BE288" s="22"/>
      <c r="BF288" s="22"/>
      <c r="BG288" s="22"/>
      <c r="BH288" s="22"/>
      <c r="BI288" s="22">
        <f t="shared" si="57"/>
        <v>10000</v>
      </c>
      <c r="BJ288" s="22">
        <f t="shared" si="58"/>
        <v>4000</v>
      </c>
      <c r="BK288" s="22">
        <f t="shared" si="58"/>
        <v>4000</v>
      </c>
      <c r="BL288" s="21"/>
      <c r="BM288" s="21"/>
      <c r="BN288" s="21"/>
      <c r="BO288" s="21"/>
      <c r="BP288" s="21"/>
      <c r="BQ288" s="21"/>
      <c r="BR288" s="21"/>
      <c r="BS288" s="21"/>
      <c r="BT288" s="21"/>
      <c r="BU288" s="23" t="s">
        <v>200</v>
      </c>
      <c r="BV288" s="21"/>
      <c r="BW288" s="21"/>
      <c r="BX288" s="21"/>
      <c r="BY288" s="21"/>
      <c r="BZ288" s="21"/>
      <c r="CA288" s="21"/>
      <c r="CB288" s="21"/>
      <c r="CC288" s="21"/>
      <c r="CD288" s="21"/>
      <c r="CE288" s="21"/>
      <c r="CF288" s="21"/>
      <c r="CG288" s="21" t="s">
        <v>200</v>
      </c>
      <c r="CH288" s="21" t="s">
        <v>200</v>
      </c>
      <c r="CI288" s="21" t="s">
        <v>200</v>
      </c>
      <c r="CJ288" s="21" t="s">
        <v>200</v>
      </c>
      <c r="CK288" s="21" t="s">
        <v>200</v>
      </c>
      <c r="CL288" s="21" t="s">
        <v>200</v>
      </c>
      <c r="CM288" s="21" t="s">
        <v>200</v>
      </c>
      <c r="CN288" s="21" t="s">
        <v>200</v>
      </c>
      <c r="CO288" s="21" t="s">
        <v>200</v>
      </c>
    </row>
    <row r="289" spans="1:93" s="3" customFormat="1" ht="16.5" customHeight="1" x14ac:dyDescent="0.3">
      <c r="A289" s="21">
        <v>31040287</v>
      </c>
      <c r="B289" s="21" t="s">
        <v>93</v>
      </c>
      <c r="C289" s="21"/>
      <c r="D289" s="21">
        <f t="shared" si="59"/>
        <v>58</v>
      </c>
      <c r="E289" s="21" t="s">
        <v>104</v>
      </c>
      <c r="F289" s="21">
        <v>18</v>
      </c>
      <c r="G289" s="21" t="s">
        <v>110</v>
      </c>
      <c r="H289" s="21">
        <f>VLOOKUP($L289,怪物模板!$A:$N,MATCH(角色!H$1,模板表头,0),0)</f>
        <v>2</v>
      </c>
      <c r="I289" s="28" t="str">
        <f>VLOOKUP($L289,怪物模板!$A:$N,MATCH(角色!I$1,模板表头,0),0)</f>
        <v>phy</v>
      </c>
      <c r="J289" s="22"/>
      <c r="K289" s="21"/>
      <c r="L289" s="21" t="s">
        <v>93</v>
      </c>
      <c r="M289" s="28" t="str">
        <f>VLOOKUP($L289,怪物模板!$A:$N,MATCH(角色!M$1,模板表头,0),0)</f>
        <v>狂战士</v>
      </c>
      <c r="N289" s="28" t="str">
        <f>VLOOKUP($L289,怪物模板!$A:$N,MATCH(角色!N$1,模板表头,0),0)</f>
        <v>同英雄技能</v>
      </c>
      <c r="O289" s="21" t="str">
        <f>VLOOKUP($L289,怪物模板!$A:$N,MATCH(角色!O$1,模板表头,0),0)</f>
        <v>male</v>
      </c>
      <c r="P289" s="22">
        <v>5</v>
      </c>
      <c r="Q289" s="21">
        <v>3</v>
      </c>
      <c r="R289" s="21">
        <v>3</v>
      </c>
      <c r="S289" s="28" t="str">
        <f>VLOOKUP($L289,怪物模板!$A:$N,MATCH(角色!S$1,模板表头,0),0)</f>
        <v>horde</v>
      </c>
      <c r="T289" s="21" t="s">
        <v>85</v>
      </c>
      <c r="U289" s="21"/>
      <c r="V289" s="21"/>
      <c r="W289" s="21"/>
      <c r="X289" s="21"/>
      <c r="Y289" s="21"/>
      <c r="Z289" s="21"/>
      <c r="AA289" s="21"/>
      <c r="AB289" s="21">
        <v>4</v>
      </c>
      <c r="AC289" s="21">
        <v>6</v>
      </c>
      <c r="AD289" s="21"/>
      <c r="AE289" s="21">
        <f t="shared" si="55"/>
        <v>10</v>
      </c>
      <c r="AF289" s="21">
        <f t="shared" si="56"/>
        <v>25</v>
      </c>
      <c r="AG289" s="28" t="str">
        <f>VLOOKUP($L289,怪物模板!$A:$N,MATCH(角色!AG$1,模板表头,0),0)</f>
        <v>misc.5skills_target_is_valid</v>
      </c>
      <c r="AH289" s="28">
        <f>VLOOKUP($L289,怪物模板!$A:$N,MATCH(角色!AH$1,模板表头,0),0)</f>
        <v>11970101</v>
      </c>
      <c r="AI289" s="28">
        <f>VLOOKUP($L289,怪物模板!$A:$N,MATCH(角色!AI$1,模板表头,0),0)</f>
        <v>11970102</v>
      </c>
      <c r="AJ289" s="28" t="str">
        <f>VLOOKUP($L289,怪物模板!$A:$N,MATCH(角色!AJ$1,模板表头,0),0)</f>
        <v/>
      </c>
      <c r="AK289" s="28" t="str">
        <f>VLOOKUP($L289,怪物模板!$A:$N,MATCH(角色!AK$1,模板表头,0),0)</f>
        <v/>
      </c>
      <c r="AL289" s="28" t="str">
        <f>IF(VLOOKUP($L289,[1]怪物模板!$A:$N,MATCH([1]角色!AL$1,模板表头,0),0)=0,"",VLOOKUP($L289,[1]怪物模板!$A:$N,MATCH([1]角色!AL$1,模板表头,0),0))</f>
        <v/>
      </c>
      <c r="AM289" s="28" t="str">
        <f>VLOOKUP($L289,怪物模板!$A:$N,MATCH(角色!AM$1,模板表头,0),0)</f>
        <v>berserk_npc</v>
      </c>
      <c r="AN289" s="21">
        <v>1</v>
      </c>
      <c r="AO289" s="21">
        <v>1</v>
      </c>
      <c r="AP289" s="21"/>
      <c r="AQ289" s="21"/>
      <c r="AR289" s="21"/>
      <c r="AS289" s="21"/>
      <c r="AT289" s="21"/>
      <c r="AU289" s="21">
        <v>230051</v>
      </c>
      <c r="AV289" s="21"/>
      <c r="AW289" s="21"/>
      <c r="AX289" s="21"/>
      <c r="AY289" s="21"/>
      <c r="AZ289" s="21"/>
      <c r="BA289" s="21"/>
      <c r="BB289" s="22"/>
      <c r="BC289" s="22"/>
      <c r="BD289" s="22"/>
      <c r="BE289" s="22"/>
      <c r="BF289" s="22"/>
      <c r="BG289" s="22"/>
      <c r="BH289" s="22"/>
      <c r="BI289" s="22">
        <f t="shared" si="57"/>
        <v>10000</v>
      </c>
      <c r="BJ289" s="22">
        <f t="shared" si="58"/>
        <v>4000</v>
      </c>
      <c r="BK289" s="22">
        <f t="shared" si="58"/>
        <v>4000</v>
      </c>
      <c r="BL289" s="21"/>
      <c r="BM289" s="21"/>
      <c r="BN289" s="21"/>
      <c r="BO289" s="21"/>
      <c r="BP289" s="21"/>
      <c r="BQ289" s="21"/>
      <c r="BR289" s="21"/>
      <c r="BS289" s="21"/>
      <c r="BT289" s="21"/>
      <c r="BU289" s="23" t="s">
        <v>200</v>
      </c>
      <c r="BV289" s="21"/>
      <c r="BW289" s="21"/>
      <c r="BX289" s="21"/>
      <c r="BY289" s="21"/>
      <c r="BZ289" s="21"/>
      <c r="CA289" s="21"/>
      <c r="CB289" s="21"/>
      <c r="CC289" s="21"/>
      <c r="CD289" s="21"/>
      <c r="CE289" s="21"/>
      <c r="CF289" s="21"/>
      <c r="CG289" s="21" t="s">
        <v>200</v>
      </c>
      <c r="CH289" s="21" t="s">
        <v>200</v>
      </c>
      <c r="CI289" s="21" t="s">
        <v>200</v>
      </c>
      <c r="CJ289" s="21" t="s">
        <v>200</v>
      </c>
      <c r="CK289" s="21" t="s">
        <v>200</v>
      </c>
      <c r="CL289" s="21" t="s">
        <v>200</v>
      </c>
      <c r="CM289" s="21" t="s">
        <v>200</v>
      </c>
      <c r="CN289" s="21" t="s">
        <v>200</v>
      </c>
      <c r="CO289" s="21" t="s">
        <v>200</v>
      </c>
    </row>
    <row r="290" spans="1:93" s="3" customFormat="1" ht="16.5" customHeight="1" x14ac:dyDescent="0.3">
      <c r="A290" s="21">
        <v>31040288</v>
      </c>
      <c r="B290" s="21" t="s">
        <v>93</v>
      </c>
      <c r="C290" s="21"/>
      <c r="D290" s="21">
        <f t="shared" si="59"/>
        <v>58</v>
      </c>
      <c r="E290" s="21" t="s">
        <v>104</v>
      </c>
      <c r="F290" s="21">
        <v>18</v>
      </c>
      <c r="G290" s="21" t="s">
        <v>110</v>
      </c>
      <c r="H290" s="21">
        <f>VLOOKUP($L290,怪物模板!$A:$N,MATCH(角色!H$1,模板表头,0),0)</f>
        <v>2</v>
      </c>
      <c r="I290" s="28" t="str">
        <f>VLOOKUP($L290,怪物模板!$A:$N,MATCH(角色!I$1,模板表头,0),0)</f>
        <v>phy</v>
      </c>
      <c r="J290" s="22"/>
      <c r="K290" s="21"/>
      <c r="L290" s="21" t="s">
        <v>93</v>
      </c>
      <c r="M290" s="28" t="str">
        <f>VLOOKUP($L290,怪物模板!$A:$N,MATCH(角色!M$1,模板表头,0),0)</f>
        <v>狂战士</v>
      </c>
      <c r="N290" s="28" t="str">
        <f>VLOOKUP($L290,怪物模板!$A:$N,MATCH(角色!N$1,模板表头,0),0)</f>
        <v>同英雄技能</v>
      </c>
      <c r="O290" s="21" t="str">
        <f>VLOOKUP($L290,怪物模板!$A:$N,MATCH(角色!O$1,模板表头,0),0)</f>
        <v>male</v>
      </c>
      <c r="P290" s="22">
        <v>5</v>
      </c>
      <c r="Q290" s="21">
        <v>3</v>
      </c>
      <c r="R290" s="21">
        <v>3</v>
      </c>
      <c r="S290" s="28" t="str">
        <f>VLOOKUP($L290,怪物模板!$A:$N,MATCH(角色!S$1,模板表头,0),0)</f>
        <v>horde</v>
      </c>
      <c r="T290" s="21" t="s">
        <v>85</v>
      </c>
      <c r="U290" s="21"/>
      <c r="V290" s="21"/>
      <c r="W290" s="21"/>
      <c r="X290" s="21"/>
      <c r="Y290" s="21"/>
      <c r="Z290" s="21"/>
      <c r="AA290" s="21"/>
      <c r="AB290" s="21">
        <v>4</v>
      </c>
      <c r="AC290" s="21">
        <v>6</v>
      </c>
      <c r="AD290" s="21"/>
      <c r="AE290" s="21">
        <f t="shared" si="55"/>
        <v>10</v>
      </c>
      <c r="AF290" s="21">
        <f t="shared" si="56"/>
        <v>25</v>
      </c>
      <c r="AG290" s="28" t="str">
        <f>VLOOKUP($L290,怪物模板!$A:$N,MATCH(角色!AG$1,模板表头,0),0)</f>
        <v>misc.5skills_target_is_valid</v>
      </c>
      <c r="AH290" s="28">
        <f>VLOOKUP($L290,怪物模板!$A:$N,MATCH(角色!AH$1,模板表头,0),0)</f>
        <v>11970101</v>
      </c>
      <c r="AI290" s="28">
        <f>VLOOKUP($L290,怪物模板!$A:$N,MATCH(角色!AI$1,模板表头,0),0)</f>
        <v>11970102</v>
      </c>
      <c r="AJ290" s="28" t="str">
        <f>VLOOKUP($L290,怪物模板!$A:$N,MATCH(角色!AJ$1,模板表头,0),0)</f>
        <v/>
      </c>
      <c r="AK290" s="28" t="str">
        <f>VLOOKUP($L290,怪物模板!$A:$N,MATCH(角色!AK$1,模板表头,0),0)</f>
        <v/>
      </c>
      <c r="AL290" s="28" t="str">
        <f>IF(VLOOKUP($L290,[1]怪物模板!$A:$N,MATCH([1]角色!AL$1,模板表头,0),0)=0,"",VLOOKUP($L290,[1]怪物模板!$A:$N,MATCH([1]角色!AL$1,模板表头,0),0))</f>
        <v/>
      </c>
      <c r="AM290" s="28" t="str">
        <f>VLOOKUP($L290,怪物模板!$A:$N,MATCH(角色!AM$1,模板表头,0),0)</f>
        <v>berserk_npc</v>
      </c>
      <c r="AN290" s="21">
        <v>1</v>
      </c>
      <c r="AO290" s="21">
        <v>1</v>
      </c>
      <c r="AP290" s="21"/>
      <c r="AQ290" s="21"/>
      <c r="AR290" s="21"/>
      <c r="AS290" s="21"/>
      <c r="AT290" s="21"/>
      <c r="AU290" s="21">
        <v>230051</v>
      </c>
      <c r="AV290" s="21"/>
      <c r="AW290" s="21"/>
      <c r="AX290" s="21"/>
      <c r="AY290" s="21"/>
      <c r="AZ290" s="21"/>
      <c r="BA290" s="21"/>
      <c r="BB290" s="22"/>
      <c r="BC290" s="22"/>
      <c r="BD290" s="22"/>
      <c r="BE290" s="22"/>
      <c r="BF290" s="22"/>
      <c r="BG290" s="22"/>
      <c r="BH290" s="22"/>
      <c r="BI290" s="22">
        <f t="shared" si="57"/>
        <v>10000</v>
      </c>
      <c r="BJ290" s="22">
        <f t="shared" si="58"/>
        <v>4000</v>
      </c>
      <c r="BK290" s="22">
        <f t="shared" si="58"/>
        <v>4000</v>
      </c>
      <c r="BL290" s="21"/>
      <c r="BM290" s="21"/>
      <c r="BN290" s="21"/>
      <c r="BO290" s="21"/>
      <c r="BP290" s="21"/>
      <c r="BQ290" s="21"/>
      <c r="BR290" s="21"/>
      <c r="BS290" s="21"/>
      <c r="BT290" s="21"/>
      <c r="BU290" s="23" t="s">
        <v>200</v>
      </c>
      <c r="BV290" s="21"/>
      <c r="BW290" s="21"/>
      <c r="BX290" s="21"/>
      <c r="BY290" s="21"/>
      <c r="BZ290" s="21"/>
      <c r="CA290" s="21"/>
      <c r="CB290" s="21"/>
      <c r="CC290" s="21"/>
      <c r="CD290" s="21"/>
      <c r="CE290" s="21"/>
      <c r="CF290" s="21"/>
      <c r="CG290" s="21" t="s">
        <v>200</v>
      </c>
      <c r="CH290" s="21" t="s">
        <v>200</v>
      </c>
      <c r="CI290" s="21" t="s">
        <v>200</v>
      </c>
      <c r="CJ290" s="21" t="s">
        <v>200</v>
      </c>
      <c r="CK290" s="21" t="s">
        <v>200</v>
      </c>
      <c r="CL290" s="21" t="s">
        <v>200</v>
      </c>
      <c r="CM290" s="21" t="s">
        <v>200</v>
      </c>
      <c r="CN290" s="21" t="s">
        <v>200</v>
      </c>
      <c r="CO290" s="21" t="s">
        <v>200</v>
      </c>
    </row>
    <row r="291" spans="1:93" s="3" customFormat="1" ht="16.5" customHeight="1" x14ac:dyDescent="0.3">
      <c r="A291" s="21">
        <v>31040289</v>
      </c>
      <c r="B291" s="21" t="s">
        <v>204</v>
      </c>
      <c r="C291" s="21"/>
      <c r="D291" s="21">
        <f t="shared" si="59"/>
        <v>58</v>
      </c>
      <c r="E291" s="21" t="s">
        <v>104</v>
      </c>
      <c r="F291" s="21">
        <v>18</v>
      </c>
      <c r="G291" s="21" t="s">
        <v>110</v>
      </c>
      <c r="H291" s="21">
        <f>VLOOKUP($L291,怪物模板!$A:$N,MATCH(角色!H$1,模板表头,0),0)</f>
        <v>3</v>
      </c>
      <c r="I291" s="28" t="str">
        <f>VLOOKUP($L291,怪物模板!$A:$N,MATCH(角色!I$1,模板表头,0),0)</f>
        <v>phy</v>
      </c>
      <c r="J291" s="22"/>
      <c r="K291" s="21"/>
      <c r="L291" s="21" t="s">
        <v>204</v>
      </c>
      <c r="M291" s="28" t="str">
        <f>VLOOKUP($L291,怪物模板!$A:$N,MATCH(角色!M$1,模板表头,0),0)</f>
        <v>骷髅射手</v>
      </c>
      <c r="N291" s="28" t="str">
        <f>VLOOKUP($L291,怪物模板!$A:$N,MATCH(角色!N$1,模板表头,0),0)</f>
        <v>统一模板</v>
      </c>
      <c r="O291" s="21" t="str">
        <f>VLOOKUP($L291,怪物模板!$A:$N,MATCH(角色!O$1,模板表头,0),0)</f>
        <v>male</v>
      </c>
      <c r="P291" s="21">
        <v>1</v>
      </c>
      <c r="Q291" s="21">
        <v>1</v>
      </c>
      <c r="R291" s="21">
        <v>1</v>
      </c>
      <c r="S291" s="28" t="str">
        <f>VLOOKUP($L291,怪物模板!$A:$N,MATCH(角色!S$1,模板表头,0),0)</f>
        <v>horde</v>
      </c>
      <c r="T291" s="21" t="s">
        <v>199</v>
      </c>
      <c r="U291" s="21"/>
      <c r="V291" s="21"/>
      <c r="W291" s="21"/>
      <c r="X291" s="21"/>
      <c r="Y291" s="21"/>
      <c r="Z291" s="21"/>
      <c r="AA291" s="21"/>
      <c r="AB291" s="21">
        <v>4</v>
      </c>
      <c r="AC291" s="21">
        <v>6</v>
      </c>
      <c r="AD291" s="21"/>
      <c r="AE291" s="21">
        <f t="shared" si="55"/>
        <v>10</v>
      </c>
      <c r="AF291" s="21">
        <f t="shared" si="56"/>
        <v>25</v>
      </c>
      <c r="AG291" s="28" t="str">
        <f>VLOOKUP($L291,怪物模板!$A:$N,MATCH(角色!AG$1,模板表头,0),0)</f>
        <v>misc.5skills</v>
      </c>
      <c r="AH291" s="28">
        <f>VLOOKUP($L291,怪物模板!$A:$N,MATCH(角色!AH$1,模板表头,0),0)</f>
        <v>11690101</v>
      </c>
      <c r="AI291" s="28">
        <f>VLOOKUP($L291,怪物模板!$A:$N,MATCH(角色!AI$1,模板表头,0),0)</f>
        <v>11690102</v>
      </c>
      <c r="AJ291" s="28" t="str">
        <f>VLOOKUP($L291,怪物模板!$A:$N,MATCH(角色!AJ$1,模板表头,0),0)</f>
        <v/>
      </c>
      <c r="AK291" s="28" t="str">
        <f>VLOOKUP($L291,怪物模板!$A:$N,MATCH(角色!AK$1,模板表头,0),0)</f>
        <v/>
      </c>
      <c r="AL291" s="28" t="str">
        <f>IF(VLOOKUP($L291,[1]怪物模板!$A:$N,MATCH([1]角色!AL$1,模板表头,0),0)=0,"",VLOOKUP($L291,[1]怪物模板!$A:$N,MATCH([1]角色!AL$1,模板表头,0),0))</f>
        <v/>
      </c>
      <c r="AM291" s="28" t="str">
        <f>VLOOKUP($L291,怪物模板!$A:$N,MATCH(角色!AM$1,模板表头,0),0)</f>
        <v>skeleton_archer_npc</v>
      </c>
      <c r="AN291" s="21">
        <v>1</v>
      </c>
      <c r="AO291" s="21">
        <v>1</v>
      </c>
      <c r="AP291" s="21"/>
      <c r="AQ291" s="21"/>
      <c r="AR291" s="21"/>
      <c r="AS291" s="21"/>
      <c r="AT291" s="21"/>
      <c r="AU291" s="21">
        <v>230051</v>
      </c>
      <c r="AV291" s="21"/>
      <c r="AW291" s="21"/>
      <c r="AX291" s="21"/>
      <c r="AY291" s="21"/>
      <c r="AZ291" s="21"/>
      <c r="BA291" s="21"/>
      <c r="BB291" s="22"/>
      <c r="BC291" s="22"/>
      <c r="BD291" s="22"/>
      <c r="BE291" s="22"/>
      <c r="BF291" s="22"/>
      <c r="BG291" s="22"/>
      <c r="BH291" s="22"/>
      <c r="BI291" s="22">
        <f t="shared" si="57"/>
        <v>10000</v>
      </c>
      <c r="BJ291" s="22">
        <f t="shared" si="58"/>
        <v>4000</v>
      </c>
      <c r="BK291" s="22">
        <f t="shared" si="58"/>
        <v>4000</v>
      </c>
      <c r="BL291" s="21"/>
      <c r="BM291" s="21"/>
      <c r="BN291" s="21"/>
      <c r="BO291" s="21"/>
      <c r="BP291" s="21"/>
      <c r="BQ291" s="21"/>
      <c r="BR291" s="21"/>
      <c r="BS291" s="21"/>
      <c r="BT291" s="21"/>
      <c r="BU291" s="23" t="s">
        <v>200</v>
      </c>
      <c r="BV291" s="21"/>
      <c r="BW291" s="21"/>
      <c r="BX291" s="21"/>
      <c r="BY291" s="21"/>
      <c r="BZ291" s="21"/>
      <c r="CA291" s="21"/>
      <c r="CB291" s="21"/>
      <c r="CC291" s="21"/>
      <c r="CD291" s="21"/>
      <c r="CE291" s="21"/>
      <c r="CF291" s="21"/>
      <c r="CG291" s="21" t="s">
        <v>200</v>
      </c>
      <c r="CH291" s="21" t="s">
        <v>200</v>
      </c>
      <c r="CI291" s="21" t="s">
        <v>200</v>
      </c>
      <c r="CJ291" s="21" t="s">
        <v>200</v>
      </c>
      <c r="CK291" s="21" t="s">
        <v>200</v>
      </c>
      <c r="CL291" s="21" t="s">
        <v>200</v>
      </c>
      <c r="CM291" s="21" t="s">
        <v>200</v>
      </c>
      <c r="CN291" s="21" t="s">
        <v>200</v>
      </c>
      <c r="CO291" s="21" t="s">
        <v>200</v>
      </c>
    </row>
    <row r="292" spans="1:93" s="3" customFormat="1" ht="16.5" customHeight="1" x14ac:dyDescent="0.3">
      <c r="A292" s="21">
        <v>31040290</v>
      </c>
      <c r="B292" s="21" t="s">
        <v>204</v>
      </c>
      <c r="C292" s="21"/>
      <c r="D292" s="21">
        <f t="shared" si="59"/>
        <v>58</v>
      </c>
      <c r="E292" s="21" t="s">
        <v>104</v>
      </c>
      <c r="F292" s="21">
        <v>18</v>
      </c>
      <c r="G292" s="21" t="s">
        <v>110</v>
      </c>
      <c r="H292" s="21">
        <f>VLOOKUP($L292,怪物模板!$A:$N,MATCH(角色!H$1,模板表头,0),0)</f>
        <v>3</v>
      </c>
      <c r="I292" s="28" t="str">
        <f>VLOOKUP($L292,怪物模板!$A:$N,MATCH(角色!I$1,模板表头,0),0)</f>
        <v>phy</v>
      </c>
      <c r="J292" s="22"/>
      <c r="K292" s="21"/>
      <c r="L292" s="21" t="s">
        <v>204</v>
      </c>
      <c r="M292" s="28" t="str">
        <f>VLOOKUP($L292,怪物模板!$A:$N,MATCH(角色!M$1,模板表头,0),0)</f>
        <v>骷髅射手</v>
      </c>
      <c r="N292" s="28" t="str">
        <f>VLOOKUP($L292,怪物模板!$A:$N,MATCH(角色!N$1,模板表头,0),0)</f>
        <v>统一模板</v>
      </c>
      <c r="O292" s="21" t="str">
        <f>VLOOKUP($L292,怪物模板!$A:$N,MATCH(角色!O$1,模板表头,0),0)</f>
        <v>male</v>
      </c>
      <c r="P292" s="21">
        <v>1</v>
      </c>
      <c r="Q292" s="21">
        <v>1</v>
      </c>
      <c r="R292" s="21">
        <v>1</v>
      </c>
      <c r="S292" s="28" t="str">
        <f>VLOOKUP($L292,怪物模板!$A:$N,MATCH(角色!S$1,模板表头,0),0)</f>
        <v>horde</v>
      </c>
      <c r="T292" s="21" t="s">
        <v>199</v>
      </c>
      <c r="U292" s="21"/>
      <c r="V292" s="21"/>
      <c r="W292" s="21"/>
      <c r="X292" s="21"/>
      <c r="Y292" s="21"/>
      <c r="Z292" s="21"/>
      <c r="AA292" s="21"/>
      <c r="AB292" s="21">
        <v>4</v>
      </c>
      <c r="AC292" s="21">
        <v>6</v>
      </c>
      <c r="AD292" s="21"/>
      <c r="AE292" s="21">
        <f t="shared" si="55"/>
        <v>10</v>
      </c>
      <c r="AF292" s="21">
        <f t="shared" si="56"/>
        <v>25</v>
      </c>
      <c r="AG292" s="28" t="str">
        <f>VLOOKUP($L292,怪物模板!$A:$N,MATCH(角色!AG$1,模板表头,0),0)</f>
        <v>misc.5skills</v>
      </c>
      <c r="AH292" s="28">
        <f>VLOOKUP($L292,怪物模板!$A:$N,MATCH(角色!AH$1,模板表头,0),0)</f>
        <v>11690101</v>
      </c>
      <c r="AI292" s="28">
        <f>VLOOKUP($L292,怪物模板!$A:$N,MATCH(角色!AI$1,模板表头,0),0)</f>
        <v>11690102</v>
      </c>
      <c r="AJ292" s="28" t="str">
        <f>VLOOKUP($L292,怪物模板!$A:$N,MATCH(角色!AJ$1,模板表头,0),0)</f>
        <v/>
      </c>
      <c r="AK292" s="28" t="str">
        <f>VLOOKUP($L292,怪物模板!$A:$N,MATCH(角色!AK$1,模板表头,0),0)</f>
        <v/>
      </c>
      <c r="AL292" s="28" t="str">
        <f>IF(VLOOKUP($L292,[1]怪物模板!$A:$N,MATCH([1]角色!AL$1,模板表头,0),0)=0,"",VLOOKUP($L292,[1]怪物模板!$A:$N,MATCH([1]角色!AL$1,模板表头,0),0))</f>
        <v/>
      </c>
      <c r="AM292" s="28" t="str">
        <f>VLOOKUP($L292,怪物模板!$A:$N,MATCH(角色!AM$1,模板表头,0),0)</f>
        <v>skeleton_archer_npc</v>
      </c>
      <c r="AN292" s="21">
        <v>1</v>
      </c>
      <c r="AO292" s="21">
        <v>1</v>
      </c>
      <c r="AP292" s="21"/>
      <c r="AQ292" s="21"/>
      <c r="AR292" s="21"/>
      <c r="AS292" s="21"/>
      <c r="AT292" s="21"/>
      <c r="AU292" s="21">
        <v>230051</v>
      </c>
      <c r="AV292" s="21"/>
      <c r="AW292" s="21"/>
      <c r="AX292" s="21"/>
      <c r="AY292" s="21"/>
      <c r="AZ292" s="21"/>
      <c r="BA292" s="21"/>
      <c r="BB292" s="22"/>
      <c r="BC292" s="22"/>
      <c r="BD292" s="22"/>
      <c r="BE292" s="22"/>
      <c r="BF292" s="22"/>
      <c r="BG292" s="22"/>
      <c r="BH292" s="22"/>
      <c r="BI292" s="22">
        <f t="shared" si="57"/>
        <v>10000</v>
      </c>
      <c r="BJ292" s="22">
        <f t="shared" ref="BJ292:BK323" si="60">IF($G292="boss",0,4000)</f>
        <v>4000</v>
      </c>
      <c r="BK292" s="22">
        <f t="shared" si="60"/>
        <v>4000</v>
      </c>
      <c r="BL292" s="21"/>
      <c r="BM292" s="21"/>
      <c r="BN292" s="21"/>
      <c r="BO292" s="21"/>
      <c r="BP292" s="21"/>
      <c r="BQ292" s="21"/>
      <c r="BR292" s="21"/>
      <c r="BS292" s="21"/>
      <c r="BT292" s="21"/>
      <c r="BU292" s="23" t="s">
        <v>200</v>
      </c>
      <c r="BV292" s="21"/>
      <c r="BW292" s="21"/>
      <c r="BX292" s="21"/>
      <c r="BY292" s="21"/>
      <c r="BZ292" s="21"/>
      <c r="CA292" s="21"/>
      <c r="CB292" s="21"/>
      <c r="CC292" s="21"/>
      <c r="CD292" s="21"/>
      <c r="CE292" s="21"/>
      <c r="CF292" s="21"/>
      <c r="CG292" s="21" t="s">
        <v>200</v>
      </c>
      <c r="CH292" s="21" t="s">
        <v>200</v>
      </c>
      <c r="CI292" s="21" t="s">
        <v>200</v>
      </c>
      <c r="CJ292" s="21" t="s">
        <v>200</v>
      </c>
      <c r="CK292" s="21" t="s">
        <v>200</v>
      </c>
      <c r="CL292" s="21" t="s">
        <v>200</v>
      </c>
      <c r="CM292" s="21" t="s">
        <v>200</v>
      </c>
      <c r="CN292" s="21" t="s">
        <v>200</v>
      </c>
      <c r="CO292" s="21" t="s">
        <v>200</v>
      </c>
    </row>
    <row r="293" spans="1:93" s="5" customFormat="1" ht="16.5" customHeight="1" x14ac:dyDescent="0.3">
      <c r="A293" s="21">
        <v>31040291</v>
      </c>
      <c r="B293" s="21" t="s">
        <v>93</v>
      </c>
      <c r="C293" s="21"/>
      <c r="D293" s="21">
        <f t="shared" si="59"/>
        <v>59</v>
      </c>
      <c r="E293" s="21" t="s">
        <v>104</v>
      </c>
      <c r="F293" s="21">
        <v>19</v>
      </c>
      <c r="G293" s="21" t="s">
        <v>111</v>
      </c>
      <c r="H293" s="21">
        <f>VLOOKUP($L293,怪物模板!$A:$N,MATCH(角色!H$1,模板表头,0),0)</f>
        <v>2</v>
      </c>
      <c r="I293" s="28" t="str">
        <f>VLOOKUP($L293,怪物模板!$A:$N,MATCH(角色!I$1,模板表头,0),0)</f>
        <v>phy</v>
      </c>
      <c r="J293" s="22"/>
      <c r="K293" s="21"/>
      <c r="L293" s="21" t="s">
        <v>93</v>
      </c>
      <c r="M293" s="28" t="str">
        <f>VLOOKUP($L293,怪物模板!$A:$N,MATCH(角色!M$1,模板表头,0),0)</f>
        <v>狂战士</v>
      </c>
      <c r="N293" s="28" t="str">
        <f>VLOOKUP($L293,怪物模板!$A:$N,MATCH(角色!N$1,模板表头,0),0)</f>
        <v>同英雄技能</v>
      </c>
      <c r="O293" s="21" t="str">
        <f>VLOOKUP($L293,怪物模板!$A:$N,MATCH(角色!O$1,模板表头,0),0)</f>
        <v>male</v>
      </c>
      <c r="P293" s="22">
        <v>5</v>
      </c>
      <c r="Q293" s="21">
        <v>3</v>
      </c>
      <c r="R293" s="21">
        <v>3</v>
      </c>
      <c r="S293" s="28" t="str">
        <f>VLOOKUP($L293,怪物模板!$A:$N,MATCH(角色!S$1,模板表头,0),0)</f>
        <v>horde</v>
      </c>
      <c r="T293" s="21" t="s">
        <v>85</v>
      </c>
      <c r="U293" s="21"/>
      <c r="V293" s="21"/>
      <c r="W293" s="21"/>
      <c r="X293" s="21"/>
      <c r="Y293" s="21"/>
      <c r="Z293" s="21"/>
      <c r="AA293" s="21"/>
      <c r="AB293" s="21">
        <v>4</v>
      </c>
      <c r="AC293" s="21">
        <v>6</v>
      </c>
      <c r="AD293" s="21"/>
      <c r="AE293" s="21">
        <f t="shared" si="55"/>
        <v>40</v>
      </c>
      <c r="AF293" s="21">
        <f t="shared" si="56"/>
        <v>100</v>
      </c>
      <c r="AG293" s="28" t="str">
        <f>VLOOKUP($L293,怪物模板!$A:$N,MATCH(角色!AG$1,模板表头,0),0)</f>
        <v>misc.5skills_target_is_valid</v>
      </c>
      <c r="AH293" s="28">
        <f>VLOOKUP($L293,怪物模板!$A:$N,MATCH(角色!AH$1,模板表头,0),0)</f>
        <v>11970101</v>
      </c>
      <c r="AI293" s="28">
        <f>VLOOKUP($L293,怪物模板!$A:$N,MATCH(角色!AI$1,模板表头,0),0)</f>
        <v>11970102</v>
      </c>
      <c r="AJ293" s="28" t="str">
        <f>VLOOKUP($L293,怪物模板!$A:$N,MATCH(角色!AJ$1,模板表头,0),0)</f>
        <v/>
      </c>
      <c r="AK293" s="28" t="str">
        <f>VLOOKUP($L293,怪物模板!$A:$N,MATCH(角色!AK$1,模板表头,0),0)</f>
        <v/>
      </c>
      <c r="AL293" s="28" t="str">
        <f>IF(VLOOKUP($L293,[1]怪物模板!$A:$N,MATCH([1]角色!AL$1,模板表头,0),0)=0,"",VLOOKUP($L293,[1]怪物模板!$A:$N,MATCH([1]角色!AL$1,模板表头,0),0))</f>
        <v/>
      </c>
      <c r="AM293" s="28" t="str">
        <f>VLOOKUP($L293,怪物模板!$A:$N,MATCH(角色!AM$1,模板表头,0),0)</f>
        <v>berserk_npc</v>
      </c>
      <c r="AN293" s="21">
        <v>1</v>
      </c>
      <c r="AO293" s="21">
        <v>1</v>
      </c>
      <c r="AP293" s="21"/>
      <c r="AQ293" s="21"/>
      <c r="AR293" s="21"/>
      <c r="AS293" s="21"/>
      <c r="AT293" s="21"/>
      <c r="AU293" s="21">
        <v>230051</v>
      </c>
      <c r="AV293" s="21"/>
      <c r="AW293" s="21"/>
      <c r="AX293" s="21"/>
      <c r="AY293" s="21"/>
      <c r="AZ293" s="21"/>
      <c r="BA293" s="21"/>
      <c r="BB293" s="22"/>
      <c r="BC293" s="22"/>
      <c r="BD293" s="22"/>
      <c r="BE293" s="22"/>
      <c r="BF293" s="22"/>
      <c r="BG293" s="22"/>
      <c r="BH293" s="22"/>
      <c r="BI293" s="22">
        <f t="shared" si="57"/>
        <v>10000</v>
      </c>
      <c r="BJ293" s="22">
        <f t="shared" si="60"/>
        <v>4000</v>
      </c>
      <c r="BK293" s="22">
        <f t="shared" si="60"/>
        <v>4000</v>
      </c>
      <c r="BL293" s="21"/>
      <c r="BM293" s="21"/>
      <c r="BN293" s="21"/>
      <c r="BO293" s="21"/>
      <c r="BP293" s="21"/>
      <c r="BQ293" s="21"/>
      <c r="BR293" s="21"/>
      <c r="BS293" s="21"/>
      <c r="BT293" s="21"/>
      <c r="BU293" s="23" t="s">
        <v>200</v>
      </c>
      <c r="BV293" s="21"/>
      <c r="BW293" s="21"/>
      <c r="BX293" s="21"/>
      <c r="BY293" s="21"/>
      <c r="BZ293" s="21"/>
      <c r="CA293" s="21"/>
      <c r="CB293" s="21"/>
      <c r="CC293" s="21"/>
      <c r="CD293" s="21"/>
      <c r="CE293" s="21"/>
      <c r="CF293" s="21"/>
      <c r="CG293" s="21" t="s">
        <v>200</v>
      </c>
      <c r="CH293" s="21" t="s">
        <v>200</v>
      </c>
      <c r="CI293" s="21" t="s">
        <v>200</v>
      </c>
      <c r="CJ293" s="21" t="s">
        <v>200</v>
      </c>
      <c r="CK293" s="21" t="s">
        <v>200</v>
      </c>
      <c r="CL293" s="21" t="s">
        <v>200</v>
      </c>
      <c r="CM293" s="21" t="s">
        <v>200</v>
      </c>
      <c r="CN293" s="21" t="s">
        <v>200</v>
      </c>
      <c r="CO293" s="21" t="s">
        <v>200</v>
      </c>
    </row>
    <row r="294" spans="1:93" s="5" customFormat="1" ht="16.5" customHeight="1" x14ac:dyDescent="0.3">
      <c r="A294" s="21">
        <v>31040292</v>
      </c>
      <c r="B294" s="21" t="s">
        <v>86</v>
      </c>
      <c r="C294" s="21"/>
      <c r="D294" s="21">
        <f t="shared" si="59"/>
        <v>59</v>
      </c>
      <c r="E294" s="21" t="s">
        <v>104</v>
      </c>
      <c r="F294" s="21">
        <v>19</v>
      </c>
      <c r="G294" s="21" t="s">
        <v>111</v>
      </c>
      <c r="H294" s="21">
        <f>VLOOKUP($L294,怪物模板!$A:$N,MATCH(角色!H$1,模板表头,0),0)</f>
        <v>2</v>
      </c>
      <c r="I294" s="28" t="str">
        <f>VLOOKUP($L294,怪物模板!$A:$N,MATCH(角色!I$1,模板表头,0),0)</f>
        <v>phy</v>
      </c>
      <c r="J294" s="22"/>
      <c r="K294" s="21"/>
      <c r="L294" s="21" t="s">
        <v>86</v>
      </c>
      <c r="M294" s="28" t="str">
        <f>VLOOKUP($L294,怪物模板!$A:$N,MATCH(角色!M$1,模板表头,0),0)</f>
        <v>无对应英雄</v>
      </c>
      <c r="N294" s="28" t="str">
        <f>VLOOKUP($L294,怪物模板!$A:$N,MATCH(角色!N$1,模板表头,0),0)</f>
        <v>新增突袭小招，大招改为引导</v>
      </c>
      <c r="O294" s="21" t="str">
        <f>VLOOKUP($L294,怪物模板!$A:$N,MATCH(角色!O$1,模板表头,0),0)</f>
        <v>male</v>
      </c>
      <c r="P294" s="22">
        <v>3</v>
      </c>
      <c r="Q294" s="21">
        <v>2</v>
      </c>
      <c r="R294" s="21">
        <v>2</v>
      </c>
      <c r="S294" s="28" t="str">
        <f>VLOOKUP($L294,怪物模板!$A:$N,MATCH(角色!S$1,模板表头,0),0)</f>
        <v>horde</v>
      </c>
      <c r="T294" s="21" t="s">
        <v>85</v>
      </c>
      <c r="U294" s="21"/>
      <c r="V294" s="21"/>
      <c r="W294" s="21"/>
      <c r="X294" s="21"/>
      <c r="Y294" s="21"/>
      <c r="Z294" s="21"/>
      <c r="AA294" s="21"/>
      <c r="AB294" s="21">
        <v>4</v>
      </c>
      <c r="AC294" s="21">
        <v>6</v>
      </c>
      <c r="AD294" s="21"/>
      <c r="AE294" s="21">
        <f t="shared" si="55"/>
        <v>40</v>
      </c>
      <c r="AF294" s="21">
        <f t="shared" si="56"/>
        <v>100</v>
      </c>
      <c r="AG294" s="28" t="str">
        <f>VLOOKUP($L294,怪物模板!$A:$N,MATCH(角色!AG$1,模板表头,0),0)</f>
        <v>misc.5skills</v>
      </c>
      <c r="AH294" s="28">
        <f>VLOOKUP($L294,怪物模板!$A:$N,MATCH(角色!AH$1,模板表头,0),0)</f>
        <v>11980101</v>
      </c>
      <c r="AI294" s="28">
        <f>VLOOKUP($L294,怪物模板!$A:$N,MATCH(角色!AI$1,模板表头,0),0)</f>
        <v>11999536</v>
      </c>
      <c r="AJ294" s="28">
        <f>VLOOKUP($L294,怪物模板!$A:$N,MATCH(角色!AJ$1,模板表头,0),0)</f>
        <v>11999537</v>
      </c>
      <c r="AK294" s="28" t="str">
        <f>VLOOKUP($L294,怪物模板!$A:$N,MATCH(角色!AK$1,模板表头,0),0)</f>
        <v/>
      </c>
      <c r="AL294" s="28" t="str">
        <f>IF(VLOOKUP($L294,[1]怪物模板!$A:$N,MATCH([1]角色!AL$1,模板表头,0),0)=0,"",VLOOKUP($L294,[1]怪物模板!$A:$N,MATCH([1]角色!AL$1,模板表头,0),0))</f>
        <v/>
      </c>
      <c r="AM294" s="28" t="str">
        <f>VLOOKUP($L294,怪物模板!$A:$N,MATCH(角色!AM$1,模板表头,0),0)</f>
        <v>rogue</v>
      </c>
      <c r="AN294" s="21">
        <v>1</v>
      </c>
      <c r="AO294" s="21">
        <v>1</v>
      </c>
      <c r="AP294" s="21"/>
      <c r="AQ294" s="21"/>
      <c r="AR294" s="21"/>
      <c r="AS294" s="21"/>
      <c r="AT294" s="21"/>
      <c r="AU294" s="21">
        <v>230011</v>
      </c>
      <c r="AV294" s="21"/>
      <c r="AW294" s="21"/>
      <c r="AX294" s="21"/>
      <c r="AY294" s="21"/>
      <c r="AZ294" s="21"/>
      <c r="BA294" s="21"/>
      <c r="BB294" s="22"/>
      <c r="BC294" s="22"/>
      <c r="BD294" s="22"/>
      <c r="BE294" s="22"/>
      <c r="BF294" s="22"/>
      <c r="BG294" s="22"/>
      <c r="BH294" s="22"/>
      <c r="BI294" s="22">
        <f t="shared" si="57"/>
        <v>10000</v>
      </c>
      <c r="BJ294" s="22">
        <f t="shared" si="60"/>
        <v>4000</v>
      </c>
      <c r="BK294" s="22">
        <f t="shared" si="60"/>
        <v>4000</v>
      </c>
      <c r="BL294" s="21"/>
      <c r="BM294" s="21"/>
      <c r="BN294" s="21"/>
      <c r="BO294" s="21"/>
      <c r="BP294" s="21"/>
      <c r="BQ294" s="21"/>
      <c r="BR294" s="21"/>
      <c r="BS294" s="21"/>
      <c r="BT294" s="21"/>
      <c r="BU294" s="23" t="s">
        <v>200</v>
      </c>
      <c r="BV294" s="21"/>
      <c r="BW294" s="21"/>
      <c r="BX294" s="21"/>
      <c r="BY294" s="21"/>
      <c r="BZ294" s="21"/>
      <c r="CA294" s="21"/>
      <c r="CB294" s="21"/>
      <c r="CC294" s="21"/>
      <c r="CD294" s="21"/>
      <c r="CE294" s="21"/>
      <c r="CF294" s="21"/>
      <c r="CG294" s="21" t="s">
        <v>200</v>
      </c>
      <c r="CH294" s="21" t="s">
        <v>200</v>
      </c>
      <c r="CI294" s="21" t="s">
        <v>200</v>
      </c>
      <c r="CJ294" s="21" t="s">
        <v>200</v>
      </c>
      <c r="CK294" s="21" t="s">
        <v>200</v>
      </c>
      <c r="CL294" s="21" t="s">
        <v>200</v>
      </c>
      <c r="CM294" s="21" t="s">
        <v>200</v>
      </c>
      <c r="CN294" s="21" t="s">
        <v>200</v>
      </c>
      <c r="CO294" s="21" t="s">
        <v>200</v>
      </c>
    </row>
    <row r="295" spans="1:93" s="5" customFormat="1" ht="16.5" customHeight="1" x14ac:dyDescent="0.3">
      <c r="A295" s="21">
        <v>31040293</v>
      </c>
      <c r="B295" s="21" t="s">
        <v>86</v>
      </c>
      <c r="C295" s="21"/>
      <c r="D295" s="21">
        <f t="shared" si="59"/>
        <v>59</v>
      </c>
      <c r="E295" s="21" t="s">
        <v>104</v>
      </c>
      <c r="F295" s="21">
        <v>19</v>
      </c>
      <c r="G295" s="21" t="s">
        <v>110</v>
      </c>
      <c r="H295" s="21">
        <f>VLOOKUP($L295,怪物模板!$A:$N,MATCH(角色!H$1,模板表头,0),0)</f>
        <v>2</v>
      </c>
      <c r="I295" s="28" t="str">
        <f>VLOOKUP($L295,怪物模板!$A:$N,MATCH(角色!I$1,模板表头,0),0)</f>
        <v>phy</v>
      </c>
      <c r="J295" s="22"/>
      <c r="K295" s="21"/>
      <c r="L295" s="21" t="s">
        <v>86</v>
      </c>
      <c r="M295" s="28" t="str">
        <f>VLOOKUP($L295,怪物模板!$A:$N,MATCH(角色!M$1,模板表头,0),0)</f>
        <v>无对应英雄</v>
      </c>
      <c r="N295" s="28" t="str">
        <f>VLOOKUP($L295,怪物模板!$A:$N,MATCH(角色!N$1,模板表头,0),0)</f>
        <v>新增突袭小招，大招改为引导</v>
      </c>
      <c r="O295" s="21" t="str">
        <f>VLOOKUP($L295,怪物模板!$A:$N,MATCH(角色!O$1,模板表头,0),0)</f>
        <v>male</v>
      </c>
      <c r="P295" s="22">
        <v>3</v>
      </c>
      <c r="Q295" s="21">
        <v>2</v>
      </c>
      <c r="R295" s="21">
        <v>2</v>
      </c>
      <c r="S295" s="28" t="str">
        <f>VLOOKUP($L295,怪物模板!$A:$N,MATCH(角色!S$1,模板表头,0),0)</f>
        <v>horde</v>
      </c>
      <c r="T295" s="21" t="s">
        <v>85</v>
      </c>
      <c r="U295" s="21"/>
      <c r="V295" s="21"/>
      <c r="W295" s="21"/>
      <c r="X295" s="21"/>
      <c r="Y295" s="21"/>
      <c r="Z295" s="21"/>
      <c r="AA295" s="21"/>
      <c r="AB295" s="21">
        <v>4</v>
      </c>
      <c r="AC295" s="21">
        <v>6</v>
      </c>
      <c r="AD295" s="21"/>
      <c r="AE295" s="21">
        <f t="shared" si="55"/>
        <v>10</v>
      </c>
      <c r="AF295" s="21">
        <f t="shared" si="56"/>
        <v>25</v>
      </c>
      <c r="AG295" s="28" t="str">
        <f>VLOOKUP($L295,怪物模板!$A:$N,MATCH(角色!AG$1,模板表头,0),0)</f>
        <v>misc.5skills</v>
      </c>
      <c r="AH295" s="28">
        <f>VLOOKUP($L295,怪物模板!$A:$N,MATCH(角色!AH$1,模板表头,0),0)</f>
        <v>11980101</v>
      </c>
      <c r="AI295" s="28">
        <f>VLOOKUP($L295,怪物模板!$A:$N,MATCH(角色!AI$1,模板表头,0),0)</f>
        <v>11999536</v>
      </c>
      <c r="AJ295" s="28">
        <f>VLOOKUP($L295,怪物模板!$A:$N,MATCH(角色!AJ$1,模板表头,0),0)</f>
        <v>11999537</v>
      </c>
      <c r="AK295" s="28" t="str">
        <f>VLOOKUP($L295,怪物模板!$A:$N,MATCH(角色!AK$1,模板表头,0),0)</f>
        <v/>
      </c>
      <c r="AL295" s="28" t="str">
        <f>IF(VLOOKUP($L295,[1]怪物模板!$A:$N,MATCH([1]角色!AL$1,模板表头,0),0)=0,"",VLOOKUP($L295,[1]怪物模板!$A:$N,MATCH([1]角色!AL$1,模板表头,0),0))</f>
        <v/>
      </c>
      <c r="AM295" s="28" t="str">
        <f>VLOOKUP($L295,怪物模板!$A:$N,MATCH(角色!AM$1,模板表头,0),0)</f>
        <v>rogue</v>
      </c>
      <c r="AN295" s="21">
        <v>1</v>
      </c>
      <c r="AO295" s="21">
        <v>1</v>
      </c>
      <c r="AP295" s="21"/>
      <c r="AQ295" s="21"/>
      <c r="AR295" s="21"/>
      <c r="AS295" s="21"/>
      <c r="AT295" s="21"/>
      <c r="AU295" s="21">
        <v>230011</v>
      </c>
      <c r="AV295" s="21"/>
      <c r="AW295" s="21"/>
      <c r="AX295" s="21"/>
      <c r="AY295" s="21"/>
      <c r="AZ295" s="21"/>
      <c r="BA295" s="21"/>
      <c r="BB295" s="22"/>
      <c r="BC295" s="22"/>
      <c r="BD295" s="22"/>
      <c r="BE295" s="22"/>
      <c r="BF295" s="22"/>
      <c r="BG295" s="22"/>
      <c r="BH295" s="22"/>
      <c r="BI295" s="22">
        <f t="shared" si="57"/>
        <v>10000</v>
      </c>
      <c r="BJ295" s="22">
        <f t="shared" si="60"/>
        <v>4000</v>
      </c>
      <c r="BK295" s="22">
        <f t="shared" si="60"/>
        <v>4000</v>
      </c>
      <c r="BL295" s="21"/>
      <c r="BM295" s="21"/>
      <c r="BN295" s="21"/>
      <c r="BO295" s="21"/>
      <c r="BP295" s="21"/>
      <c r="BQ295" s="21"/>
      <c r="BR295" s="21"/>
      <c r="BS295" s="21"/>
      <c r="BT295" s="21"/>
      <c r="BU295" s="23" t="s">
        <v>200</v>
      </c>
      <c r="BV295" s="21"/>
      <c r="BW295" s="21"/>
      <c r="BX295" s="21"/>
      <c r="BY295" s="21"/>
      <c r="BZ295" s="21"/>
      <c r="CA295" s="21"/>
      <c r="CB295" s="21"/>
      <c r="CC295" s="21"/>
      <c r="CD295" s="21"/>
      <c r="CE295" s="21"/>
      <c r="CF295" s="21"/>
      <c r="CG295" s="21" t="s">
        <v>200</v>
      </c>
      <c r="CH295" s="21" t="s">
        <v>200</v>
      </c>
      <c r="CI295" s="21" t="s">
        <v>200</v>
      </c>
      <c r="CJ295" s="21" t="s">
        <v>200</v>
      </c>
      <c r="CK295" s="21" t="s">
        <v>200</v>
      </c>
      <c r="CL295" s="21" t="s">
        <v>200</v>
      </c>
      <c r="CM295" s="21" t="s">
        <v>200</v>
      </c>
      <c r="CN295" s="21" t="s">
        <v>200</v>
      </c>
      <c r="CO295" s="21" t="s">
        <v>200</v>
      </c>
    </row>
    <row r="296" spans="1:93" s="5" customFormat="1" x14ac:dyDescent="0.3">
      <c r="A296" s="21">
        <v>31040294</v>
      </c>
      <c r="B296" s="21" t="s">
        <v>204</v>
      </c>
      <c r="C296" s="21"/>
      <c r="D296" s="21">
        <f t="shared" si="59"/>
        <v>59</v>
      </c>
      <c r="E296" s="21" t="s">
        <v>104</v>
      </c>
      <c r="F296" s="21">
        <v>19</v>
      </c>
      <c r="G296" s="21" t="s">
        <v>111</v>
      </c>
      <c r="H296" s="21">
        <f>VLOOKUP($L296,怪物模板!$A:$N,MATCH(角色!H$1,模板表头,0),0)</f>
        <v>3</v>
      </c>
      <c r="I296" s="28" t="str">
        <f>VLOOKUP($L296,怪物模板!$A:$N,MATCH(角色!I$1,模板表头,0),0)</f>
        <v>phy</v>
      </c>
      <c r="J296" s="22"/>
      <c r="K296" s="21"/>
      <c r="L296" s="21" t="s">
        <v>204</v>
      </c>
      <c r="M296" s="28" t="str">
        <f>VLOOKUP($L296,怪物模板!$A:$N,MATCH(角色!M$1,模板表头,0),0)</f>
        <v>骷髅射手</v>
      </c>
      <c r="N296" s="28" t="str">
        <f>VLOOKUP($L296,怪物模板!$A:$N,MATCH(角色!N$1,模板表头,0),0)</f>
        <v>统一模板</v>
      </c>
      <c r="O296" s="21" t="str">
        <f>VLOOKUP($L296,怪物模板!$A:$N,MATCH(角色!O$1,模板表头,0),0)</f>
        <v>male</v>
      </c>
      <c r="P296" s="21">
        <v>1</v>
      </c>
      <c r="Q296" s="21">
        <v>1</v>
      </c>
      <c r="R296" s="21">
        <v>1</v>
      </c>
      <c r="S296" s="28" t="str">
        <f>VLOOKUP($L296,怪物模板!$A:$N,MATCH(角色!S$1,模板表头,0),0)</f>
        <v>horde</v>
      </c>
      <c r="T296" s="21" t="s">
        <v>85</v>
      </c>
      <c r="U296" s="21"/>
      <c r="V296" s="21"/>
      <c r="W296" s="21"/>
      <c r="X296" s="21"/>
      <c r="Y296" s="21"/>
      <c r="Z296" s="21"/>
      <c r="AA296" s="21"/>
      <c r="AB296" s="21">
        <v>4</v>
      </c>
      <c r="AC296" s="21">
        <v>6</v>
      </c>
      <c r="AD296" s="21"/>
      <c r="AE296" s="21">
        <f t="shared" si="55"/>
        <v>40</v>
      </c>
      <c r="AF296" s="21">
        <f t="shared" si="56"/>
        <v>100</v>
      </c>
      <c r="AG296" s="28" t="str">
        <f>VLOOKUP($L296,怪物模板!$A:$N,MATCH(角色!AG$1,模板表头,0),0)</f>
        <v>misc.5skills</v>
      </c>
      <c r="AH296" s="28">
        <f>VLOOKUP($L296,怪物模板!$A:$N,MATCH(角色!AH$1,模板表头,0),0)</f>
        <v>11690101</v>
      </c>
      <c r="AI296" s="28">
        <f>VLOOKUP($L296,怪物模板!$A:$N,MATCH(角色!AI$1,模板表头,0),0)</f>
        <v>11690102</v>
      </c>
      <c r="AJ296" s="28" t="str">
        <f>VLOOKUP($L296,怪物模板!$A:$N,MATCH(角色!AJ$1,模板表头,0),0)</f>
        <v/>
      </c>
      <c r="AK296" s="28" t="str">
        <f>VLOOKUP($L296,怪物模板!$A:$N,MATCH(角色!AK$1,模板表头,0),0)</f>
        <v/>
      </c>
      <c r="AL296" s="28" t="str">
        <f>IF(VLOOKUP($L296,[1]怪物模板!$A:$N,MATCH([1]角色!AL$1,模板表头,0),0)=0,"",VLOOKUP($L296,[1]怪物模板!$A:$N,MATCH([1]角色!AL$1,模板表头,0),0))</f>
        <v/>
      </c>
      <c r="AM296" s="28" t="str">
        <f>VLOOKUP($L296,怪物模板!$A:$N,MATCH(角色!AM$1,模板表头,0),0)</f>
        <v>skeleton_archer_npc</v>
      </c>
      <c r="AN296" s="21">
        <v>1</v>
      </c>
      <c r="AO296" s="21">
        <v>1</v>
      </c>
      <c r="AP296" s="21"/>
      <c r="AQ296" s="21"/>
      <c r="AR296" s="21"/>
      <c r="AS296" s="21"/>
      <c r="AT296" s="21"/>
      <c r="AU296" s="21">
        <v>230051</v>
      </c>
      <c r="AV296" s="21"/>
      <c r="AW296" s="21"/>
      <c r="AX296" s="21"/>
      <c r="AY296" s="21"/>
      <c r="AZ296" s="21"/>
      <c r="BA296" s="21"/>
      <c r="BB296" s="22"/>
      <c r="BC296" s="22"/>
      <c r="BD296" s="22"/>
      <c r="BE296" s="22"/>
      <c r="BF296" s="22"/>
      <c r="BG296" s="22"/>
      <c r="BH296" s="22"/>
      <c r="BI296" s="22">
        <f t="shared" si="57"/>
        <v>10000</v>
      </c>
      <c r="BJ296" s="22">
        <f t="shared" si="60"/>
        <v>4000</v>
      </c>
      <c r="BK296" s="22">
        <f t="shared" si="60"/>
        <v>4000</v>
      </c>
      <c r="BL296" s="21"/>
      <c r="BM296" s="21"/>
      <c r="BN296" s="21"/>
      <c r="BO296" s="21"/>
      <c r="BP296" s="21"/>
      <c r="BQ296" s="21"/>
      <c r="BR296" s="21"/>
      <c r="BS296" s="21"/>
      <c r="BT296" s="21"/>
      <c r="BU296" s="23" t="s">
        <v>200</v>
      </c>
      <c r="BV296" s="21"/>
      <c r="BW296" s="21"/>
      <c r="BX296" s="21"/>
      <c r="BY296" s="21"/>
      <c r="BZ296" s="21"/>
      <c r="CA296" s="21"/>
      <c r="CB296" s="21"/>
      <c r="CC296" s="21"/>
      <c r="CD296" s="21"/>
      <c r="CE296" s="21"/>
      <c r="CF296" s="21"/>
      <c r="CG296" s="21" t="s">
        <v>200</v>
      </c>
      <c r="CH296" s="21" t="s">
        <v>200</v>
      </c>
      <c r="CI296" s="21" t="s">
        <v>200</v>
      </c>
      <c r="CJ296" s="21" t="s">
        <v>200</v>
      </c>
      <c r="CK296" s="21" t="s">
        <v>200</v>
      </c>
      <c r="CL296" s="21" t="s">
        <v>200</v>
      </c>
      <c r="CM296" s="21" t="s">
        <v>200</v>
      </c>
      <c r="CN296" s="21" t="s">
        <v>200</v>
      </c>
      <c r="CO296" s="21" t="s">
        <v>200</v>
      </c>
    </row>
    <row r="297" spans="1:93" s="5" customFormat="1" x14ac:dyDescent="0.3">
      <c r="A297" s="21">
        <v>31040295</v>
      </c>
      <c r="B297" s="21" t="s">
        <v>204</v>
      </c>
      <c r="C297" s="21"/>
      <c r="D297" s="21">
        <f t="shared" si="59"/>
        <v>59</v>
      </c>
      <c r="E297" s="21" t="s">
        <v>104</v>
      </c>
      <c r="F297" s="21">
        <v>19</v>
      </c>
      <c r="G297" s="21" t="s">
        <v>110</v>
      </c>
      <c r="H297" s="21">
        <f>VLOOKUP($L297,怪物模板!$A:$N,MATCH(角色!H$1,模板表头,0),0)</f>
        <v>3</v>
      </c>
      <c r="I297" s="28" t="str">
        <f>VLOOKUP($L297,怪物模板!$A:$N,MATCH(角色!I$1,模板表头,0),0)</f>
        <v>phy</v>
      </c>
      <c r="J297" s="22"/>
      <c r="K297" s="21"/>
      <c r="L297" s="21" t="s">
        <v>204</v>
      </c>
      <c r="M297" s="28" t="str">
        <f>VLOOKUP($L297,怪物模板!$A:$N,MATCH(角色!M$1,模板表头,0),0)</f>
        <v>骷髅射手</v>
      </c>
      <c r="N297" s="28" t="str">
        <f>VLOOKUP($L297,怪物模板!$A:$N,MATCH(角色!N$1,模板表头,0),0)</f>
        <v>统一模板</v>
      </c>
      <c r="O297" s="21" t="str">
        <f>VLOOKUP($L297,怪物模板!$A:$N,MATCH(角色!O$1,模板表头,0),0)</f>
        <v>male</v>
      </c>
      <c r="P297" s="21">
        <v>1</v>
      </c>
      <c r="Q297" s="21">
        <v>1</v>
      </c>
      <c r="R297" s="21">
        <v>1</v>
      </c>
      <c r="S297" s="28" t="str">
        <f>VLOOKUP($L297,怪物模板!$A:$N,MATCH(角色!S$1,模板表头,0),0)</f>
        <v>horde</v>
      </c>
      <c r="T297" s="21" t="s">
        <v>85</v>
      </c>
      <c r="U297" s="21"/>
      <c r="V297" s="21"/>
      <c r="W297" s="21"/>
      <c r="X297" s="21"/>
      <c r="Y297" s="21"/>
      <c r="Z297" s="21"/>
      <c r="AA297" s="21"/>
      <c r="AB297" s="21">
        <v>4</v>
      </c>
      <c r="AC297" s="21">
        <v>6</v>
      </c>
      <c r="AD297" s="21"/>
      <c r="AE297" s="21">
        <f t="shared" si="55"/>
        <v>10</v>
      </c>
      <c r="AF297" s="21">
        <f t="shared" si="56"/>
        <v>25</v>
      </c>
      <c r="AG297" s="28" t="str">
        <f>VLOOKUP($L297,怪物模板!$A:$N,MATCH(角色!AG$1,模板表头,0),0)</f>
        <v>misc.5skills</v>
      </c>
      <c r="AH297" s="28">
        <f>VLOOKUP($L297,怪物模板!$A:$N,MATCH(角色!AH$1,模板表头,0),0)</f>
        <v>11690101</v>
      </c>
      <c r="AI297" s="28">
        <f>VLOOKUP($L297,怪物模板!$A:$N,MATCH(角色!AI$1,模板表头,0),0)</f>
        <v>11690102</v>
      </c>
      <c r="AJ297" s="28" t="str">
        <f>VLOOKUP($L297,怪物模板!$A:$N,MATCH(角色!AJ$1,模板表头,0),0)</f>
        <v/>
      </c>
      <c r="AK297" s="28" t="str">
        <f>VLOOKUP($L297,怪物模板!$A:$N,MATCH(角色!AK$1,模板表头,0),0)</f>
        <v/>
      </c>
      <c r="AL297" s="28" t="str">
        <f>IF(VLOOKUP($L297,[1]怪物模板!$A:$N,MATCH([1]角色!AL$1,模板表头,0),0)=0,"",VLOOKUP($L297,[1]怪物模板!$A:$N,MATCH([1]角色!AL$1,模板表头,0),0))</f>
        <v/>
      </c>
      <c r="AM297" s="28" t="str">
        <f>VLOOKUP($L297,怪物模板!$A:$N,MATCH(角色!AM$1,模板表头,0),0)</f>
        <v>skeleton_archer_npc</v>
      </c>
      <c r="AN297" s="21">
        <v>1</v>
      </c>
      <c r="AO297" s="21">
        <v>1</v>
      </c>
      <c r="AP297" s="21"/>
      <c r="AQ297" s="21"/>
      <c r="AR297" s="21"/>
      <c r="AS297" s="21"/>
      <c r="AT297" s="21"/>
      <c r="AU297" s="21">
        <v>230051</v>
      </c>
      <c r="AV297" s="21"/>
      <c r="AW297" s="21"/>
      <c r="AX297" s="21"/>
      <c r="AY297" s="21"/>
      <c r="AZ297" s="21"/>
      <c r="BA297" s="21"/>
      <c r="BB297" s="22"/>
      <c r="BC297" s="22"/>
      <c r="BD297" s="22"/>
      <c r="BE297" s="22"/>
      <c r="BF297" s="22"/>
      <c r="BG297" s="22"/>
      <c r="BH297" s="22"/>
      <c r="BI297" s="22">
        <f t="shared" si="57"/>
        <v>10000</v>
      </c>
      <c r="BJ297" s="22">
        <f t="shared" si="60"/>
        <v>4000</v>
      </c>
      <c r="BK297" s="22">
        <f t="shared" si="60"/>
        <v>4000</v>
      </c>
      <c r="BL297" s="21"/>
      <c r="BM297" s="21"/>
      <c r="BN297" s="21"/>
      <c r="BO297" s="21"/>
      <c r="BP297" s="21"/>
      <c r="BQ297" s="21"/>
      <c r="BR297" s="21"/>
      <c r="BS297" s="21"/>
      <c r="BT297" s="21"/>
      <c r="BU297" s="23" t="s">
        <v>200</v>
      </c>
      <c r="BV297" s="21"/>
      <c r="BW297" s="21"/>
      <c r="BX297" s="21"/>
      <c r="BY297" s="21"/>
      <c r="BZ297" s="21"/>
      <c r="CA297" s="21"/>
      <c r="CB297" s="21"/>
      <c r="CC297" s="21"/>
      <c r="CD297" s="21"/>
      <c r="CE297" s="21"/>
      <c r="CF297" s="21"/>
      <c r="CG297" s="21" t="s">
        <v>200</v>
      </c>
      <c r="CH297" s="21" t="s">
        <v>200</v>
      </c>
      <c r="CI297" s="21" t="s">
        <v>200</v>
      </c>
      <c r="CJ297" s="21" t="s">
        <v>200</v>
      </c>
      <c r="CK297" s="21" t="s">
        <v>200</v>
      </c>
      <c r="CL297" s="21" t="s">
        <v>200</v>
      </c>
      <c r="CM297" s="21" t="s">
        <v>200</v>
      </c>
      <c r="CN297" s="21" t="s">
        <v>200</v>
      </c>
      <c r="CO297" s="21" t="s">
        <v>200</v>
      </c>
    </row>
    <row r="298" spans="1:93" s="34" customFormat="1" x14ac:dyDescent="0.3">
      <c r="A298" s="30">
        <v>31040296</v>
      </c>
      <c r="B298" s="30" t="s">
        <v>308</v>
      </c>
      <c r="C298" s="30"/>
      <c r="D298" s="30">
        <f t="shared" si="59"/>
        <v>60</v>
      </c>
      <c r="E298" s="30" t="s">
        <v>104</v>
      </c>
      <c r="F298" s="30">
        <v>20</v>
      </c>
      <c r="G298" s="30" t="s">
        <v>101</v>
      </c>
      <c r="H298" s="21">
        <f>VLOOKUP($L298,怪物模板!$A:$N,MATCH(角色!H$1,模板表头,0),0)</f>
        <v>2</v>
      </c>
      <c r="I298" s="30" t="str">
        <f>VLOOKUP($L298,怪物模板!$A:$N,MATCH(角色!I$1,模板表头,0),0)</f>
        <v>mag</v>
      </c>
      <c r="J298" s="32"/>
      <c r="K298" s="30" t="s">
        <v>301</v>
      </c>
      <c r="L298" s="16" t="s">
        <v>294</v>
      </c>
      <c r="M298" s="30" t="str">
        <f>VLOOKUP($L298,怪物模板!$A:$N,MATCH(角色!M$1,模板表头,0),0)</f>
        <v>嗜血狼人</v>
      </c>
      <c r="N298" s="30" t="str">
        <f>VLOOKUP($L298,怪物模板!$A:$N,MATCH(角色!N$1,模板表头,0),0)</f>
        <v>BOSS4技能版</v>
      </c>
      <c r="O298" s="21" t="str">
        <f>VLOOKUP($L298,怪物模板!$A:$N,MATCH(角色!O$1,模板表头,0),0)</f>
        <v>male</v>
      </c>
      <c r="P298" s="30">
        <v>7</v>
      </c>
      <c r="Q298" s="30">
        <v>3</v>
      </c>
      <c r="R298" s="30">
        <v>4</v>
      </c>
      <c r="S298" s="30" t="str">
        <f>VLOOKUP($L298,怪物模板!$A:$N,MATCH(角色!S$1,模板表头,0),0)</f>
        <v>horde</v>
      </c>
      <c r="T298" s="30" t="s">
        <v>87</v>
      </c>
      <c r="U298" s="30"/>
      <c r="V298" s="30"/>
      <c r="W298" s="30"/>
      <c r="X298" s="30"/>
      <c r="Y298" s="30"/>
      <c r="Z298" s="30"/>
      <c r="AA298" s="30"/>
      <c r="AB298" s="30">
        <v>4</v>
      </c>
      <c r="AC298" s="30">
        <v>6</v>
      </c>
      <c r="AD298" s="30"/>
      <c r="AE298" s="30">
        <f t="shared" si="55"/>
        <v>100</v>
      </c>
      <c r="AF298" s="30">
        <f t="shared" si="56"/>
        <v>250</v>
      </c>
      <c r="AG298" s="30" t="str">
        <f>VLOOKUP($L298,怪物模板!$A:$N,MATCH(角色!AG$1,模板表头,0),0)</f>
        <v>melee.greymane</v>
      </c>
      <c r="AH298" s="30">
        <f>VLOOKUP($L298,怪物模板!$A:$N,MATCH(角色!AH$1,模板表头,0),0)</f>
        <v>11960501</v>
      </c>
      <c r="AI298" s="30">
        <f>VLOOKUP($L298,怪物模板!$A:$N,MATCH(角色!AI$1,模板表头,0),0)</f>
        <v>11960502</v>
      </c>
      <c r="AJ298" s="30">
        <f>VLOOKUP($L298,怪物模板!$A:$N,MATCH(角色!AJ$1,模板表头,0),0)</f>
        <v>11960503</v>
      </c>
      <c r="AK298" s="30">
        <f>VLOOKUP($L298,怪物模板!$A:$N,MATCH(角色!AK$1,模板表头,0),0)</f>
        <v>11960504</v>
      </c>
      <c r="AL298" s="28" t="str">
        <f>IF(VLOOKUP($L298,[1]怪物模板!$A:$N,MATCH([1]角色!AL$1,模板表头,0),0)=0,"",VLOOKUP($L298,[1]怪物模板!$A:$N,MATCH([1]角色!AL$1,模板表头,0),0))</f>
        <v/>
      </c>
      <c r="AM298" s="28" t="str">
        <f>VLOOKUP($L298,怪物模板!$A:$N,MATCH(角色!AM$1,模板表头,0),0)</f>
        <v>greymane_boss</v>
      </c>
      <c r="AN298" s="30">
        <v>1.5</v>
      </c>
      <c r="AO298" s="30">
        <v>1</v>
      </c>
      <c r="AP298" s="30"/>
      <c r="AQ298" s="30"/>
      <c r="AR298" s="30"/>
      <c r="AS298" s="30"/>
      <c r="AT298" s="30"/>
      <c r="AU298" s="30">
        <v>230041</v>
      </c>
      <c r="AV298" s="30">
        <v>230252</v>
      </c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2">
        <v>-4000</v>
      </c>
      <c r="BJ298" s="32">
        <f t="shared" si="60"/>
        <v>0</v>
      </c>
      <c r="BK298" s="32">
        <f t="shared" si="60"/>
        <v>0</v>
      </c>
      <c r="BL298" s="30"/>
      <c r="BM298" s="30"/>
      <c r="BN298" s="30"/>
      <c r="BO298" s="30"/>
      <c r="BP298" s="30"/>
      <c r="BQ298" s="30"/>
      <c r="BR298" s="30"/>
      <c r="BS298" s="30"/>
      <c r="BT298" s="30"/>
      <c r="BU298" s="33" t="s">
        <v>200</v>
      </c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>
        <v>5000</v>
      </c>
      <c r="CH298" s="30">
        <v>5000</v>
      </c>
      <c r="CI298" s="30">
        <v>5000</v>
      </c>
      <c r="CJ298" s="30">
        <v>5000</v>
      </c>
      <c r="CK298" s="30">
        <v>5000</v>
      </c>
      <c r="CL298" s="30">
        <v>5000</v>
      </c>
      <c r="CM298" s="30">
        <v>5000</v>
      </c>
      <c r="CN298" s="30">
        <v>5000</v>
      </c>
      <c r="CO298" s="30">
        <v>5000</v>
      </c>
    </row>
    <row r="299" spans="1:93" s="35" customFormat="1" ht="16.5" customHeight="1" x14ac:dyDescent="0.3">
      <c r="A299" s="30">
        <v>31040297</v>
      </c>
      <c r="B299" s="30" t="s">
        <v>309</v>
      </c>
      <c r="C299" s="30"/>
      <c r="D299" s="30">
        <f t="shared" si="59"/>
        <v>60</v>
      </c>
      <c r="E299" s="30" t="s">
        <v>104</v>
      </c>
      <c r="F299" s="30">
        <v>20</v>
      </c>
      <c r="G299" s="30" t="s">
        <v>101</v>
      </c>
      <c r="H299" s="21">
        <f>VLOOKUP($L299,怪物模板!$A:$N,MATCH(角色!H$1,模板表头,0),0)</f>
        <v>3</v>
      </c>
      <c r="I299" s="30" t="str">
        <f>VLOOKUP($L299,怪物模板!$A:$N,MATCH(角色!I$1,模板表头,0),0)</f>
        <v>mag</v>
      </c>
      <c r="J299" s="32"/>
      <c r="K299" s="30" t="s">
        <v>301</v>
      </c>
      <c r="L299" s="36" t="s">
        <v>311</v>
      </c>
      <c r="M299" s="30" t="str">
        <f>VLOOKUP($L299,怪物模板!$A:$N,MATCH(角色!M$1,模板表头,0),0)</f>
        <v>蛇头女妖</v>
      </c>
      <c r="N299" s="30" t="str">
        <f>VLOOKUP($L299,怪物模板!$A:$N,MATCH(角色!N$1,模板表头,0),0)</f>
        <v>BOSS特别4技能版，带禁锢技能，龙卷风必定击飞</v>
      </c>
      <c r="O299" s="21" t="str">
        <f>VLOOKUP($L299,怪物模板!$A:$N,MATCH(角色!O$1,模板表头,0),0)</f>
        <v>female</v>
      </c>
      <c r="P299" s="32">
        <v>5</v>
      </c>
      <c r="Q299" s="30">
        <v>3</v>
      </c>
      <c r="R299" s="30">
        <v>3</v>
      </c>
      <c r="S299" s="30" t="str">
        <f>VLOOKUP($L299,怪物模板!$A:$N,MATCH(角色!S$1,模板表头,0),0)</f>
        <v>chaos</v>
      </c>
      <c r="T299" s="30" t="s">
        <v>199</v>
      </c>
      <c r="U299" s="30"/>
      <c r="V299" s="30"/>
      <c r="W299" s="30"/>
      <c r="X299" s="30"/>
      <c r="Y299" s="30"/>
      <c r="Z299" s="30"/>
      <c r="AA299" s="30"/>
      <c r="AB299" s="30">
        <v>4</v>
      </c>
      <c r="AC299" s="30">
        <v>6</v>
      </c>
      <c r="AD299" s="30"/>
      <c r="AE299" s="30">
        <f t="shared" si="55"/>
        <v>100</v>
      </c>
      <c r="AF299" s="30">
        <f t="shared" si="56"/>
        <v>250</v>
      </c>
      <c r="AG299" s="30" t="str">
        <f>VLOOKUP($L299,怪物模板!$A:$N,MATCH(角色!AG$1,模板表头,0),0)</f>
        <v>misc.5skills</v>
      </c>
      <c r="AH299" s="30">
        <f>VLOOKUP($L299,怪物模板!$A:$N,MATCH(角色!AH$1,模板表头,0),0)</f>
        <v>11660101</v>
      </c>
      <c r="AI299" s="30">
        <f>VLOOKUP($L299,怪物模板!$A:$N,MATCH(角色!AI$1,模板表头,0),0)</f>
        <v>11999524</v>
      </c>
      <c r="AJ299" s="30">
        <f>VLOOKUP($L299,怪物模板!$A:$N,MATCH(角色!AJ$1,模板表头,0),0)</f>
        <v>11660103</v>
      </c>
      <c r="AK299" s="30">
        <f>VLOOKUP($L299,怪物模板!$A:$N,MATCH(角色!AK$1,模板表头,0),0)</f>
        <v>11999529</v>
      </c>
      <c r="AL299" s="28">
        <f>IF(VLOOKUP($L299,[1]怪物模板!$A:$N,MATCH([1]角色!AL$1,模板表头,0),0)=0,"",VLOOKUP($L299,[1]怪物模板!$A:$N,MATCH([1]角色!AL$1,模板表头,0),0))</f>
        <v>11999525</v>
      </c>
      <c r="AM299" s="28" t="str">
        <f>VLOOKUP($L299,怪物模板!$A:$N,MATCH(角色!AM$1,模板表头,0),0)</f>
        <v>vashj_boss</v>
      </c>
      <c r="AN299" s="30">
        <v>1.5</v>
      </c>
      <c r="AO299" s="30">
        <v>1</v>
      </c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2"/>
      <c r="BC299" s="32"/>
      <c r="BD299" s="32"/>
      <c r="BE299" s="32"/>
      <c r="BF299" s="32"/>
      <c r="BG299" s="32"/>
      <c r="BH299" s="32"/>
      <c r="BI299" s="32">
        <v>-4000</v>
      </c>
      <c r="BJ299" s="32">
        <f t="shared" si="60"/>
        <v>0</v>
      </c>
      <c r="BK299" s="32">
        <f t="shared" si="60"/>
        <v>0</v>
      </c>
      <c r="BL299" s="30"/>
      <c r="BM299" s="30"/>
      <c r="BN299" s="30"/>
      <c r="BO299" s="30"/>
      <c r="BP299" s="30"/>
      <c r="BQ299" s="30"/>
      <c r="BR299" s="30"/>
      <c r="BS299" s="30"/>
      <c r="BT299" s="30"/>
      <c r="BU299" s="33" t="s">
        <v>200</v>
      </c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 t="s">
        <v>200</v>
      </c>
      <c r="CH299" s="30" t="s">
        <v>200</v>
      </c>
      <c r="CI299" s="30" t="s">
        <v>200</v>
      </c>
      <c r="CJ299" s="30" t="s">
        <v>200</v>
      </c>
      <c r="CK299" s="30" t="s">
        <v>200</v>
      </c>
      <c r="CL299" s="30" t="s">
        <v>200</v>
      </c>
      <c r="CM299" s="30" t="s">
        <v>200</v>
      </c>
      <c r="CN299" s="30" t="s">
        <v>200</v>
      </c>
      <c r="CO299" s="30" t="s">
        <v>200</v>
      </c>
    </row>
    <row r="300" spans="1:93" s="3" customFormat="1" ht="16.5" customHeight="1" x14ac:dyDescent="0.3">
      <c r="A300" s="21">
        <v>31040298</v>
      </c>
      <c r="B300" s="21" t="s">
        <v>97</v>
      </c>
      <c r="C300" s="21"/>
      <c r="D300" s="21">
        <f t="shared" si="59"/>
        <v>60</v>
      </c>
      <c r="E300" s="21" t="s">
        <v>104</v>
      </c>
      <c r="F300" s="21">
        <v>20</v>
      </c>
      <c r="G300" s="21" t="s">
        <v>111</v>
      </c>
      <c r="H300" s="21">
        <f>VLOOKUP($L300,怪物模板!$A:$N,MATCH(角色!H$1,模板表头,0),0)</f>
        <v>2</v>
      </c>
      <c r="I300" s="28" t="str">
        <f>VLOOKUP($L300,怪物模板!$A:$N,MATCH(角色!I$1,模板表头,0),0)</f>
        <v>phy</v>
      </c>
      <c r="J300" s="22"/>
      <c r="K300" s="21"/>
      <c r="L300" s="21" t="s">
        <v>97</v>
      </c>
      <c r="M300" s="28" t="str">
        <f>VLOOKUP($L300,怪物模板!$A:$N,MATCH(角色!M$1,模板表头,0),0)</f>
        <v>无对应英雄</v>
      </c>
      <c r="N300" s="28" t="str">
        <f>VLOOKUP($L300,怪物模板!$A:$N,MATCH(角色!N$1,模板表头,0),0)</f>
        <v>统一模板</v>
      </c>
      <c r="O300" s="21" t="str">
        <f>VLOOKUP($L300,怪物模板!$A:$N,MATCH(角色!O$1,模板表头,0),0)</f>
        <v>male</v>
      </c>
      <c r="P300" s="22">
        <v>5</v>
      </c>
      <c r="Q300" s="21">
        <v>3</v>
      </c>
      <c r="R300" s="21">
        <v>3</v>
      </c>
      <c r="S300" s="28" t="str">
        <f>VLOOKUP($L300,怪物模板!$A:$N,MATCH(角色!S$1,模板表头,0),0)</f>
        <v>chaos</v>
      </c>
      <c r="T300" s="21" t="s">
        <v>199</v>
      </c>
      <c r="U300" s="21"/>
      <c r="V300" s="21"/>
      <c r="W300" s="21"/>
      <c r="X300" s="21"/>
      <c r="Y300" s="21"/>
      <c r="Z300" s="21"/>
      <c r="AA300" s="21"/>
      <c r="AB300" s="21">
        <v>4</v>
      </c>
      <c r="AC300" s="21">
        <v>6</v>
      </c>
      <c r="AD300" s="21"/>
      <c r="AE300" s="21">
        <f t="shared" si="55"/>
        <v>40</v>
      </c>
      <c r="AF300" s="21">
        <f t="shared" si="56"/>
        <v>100</v>
      </c>
      <c r="AG300" s="28" t="str">
        <f>VLOOKUP($L300,怪物模板!$A:$N,MATCH(角色!AG$1,模板表头,0),0)</f>
        <v>misc.5skills</v>
      </c>
      <c r="AH300" s="28">
        <f>VLOOKUP($L300,怪物模板!$A:$N,MATCH(角色!AH$1,模板表头,0),0)</f>
        <v>11980601</v>
      </c>
      <c r="AI300" s="28">
        <f>VLOOKUP($L300,怪物模板!$A:$N,MATCH(角色!AI$1,模板表头,0),0)</f>
        <v>11999526</v>
      </c>
      <c r="AJ300" s="28" t="str">
        <f>VLOOKUP($L300,怪物模板!$A:$N,MATCH(角色!AJ$1,模板表头,0),0)</f>
        <v/>
      </c>
      <c r="AK300" s="28" t="str">
        <f>VLOOKUP($L300,怪物模板!$A:$N,MATCH(角色!AK$1,模板表头,0),0)</f>
        <v/>
      </c>
      <c r="AL300" s="28" t="str">
        <f>IF(VLOOKUP($L300,[1]怪物模板!$A:$N,MATCH([1]角色!AL$1,模板表头,0),0)=0,"",VLOOKUP($L300,[1]怪物模板!$A:$N,MATCH([1]角色!AL$1,模板表头,0),0))</f>
        <v/>
      </c>
      <c r="AM300" s="28" t="str">
        <f>VLOOKUP($L300,怪物模板!$A:$N,MATCH(角色!AM$1,模板表头,0),0)</f>
        <v>scarlet_crusade_boss</v>
      </c>
      <c r="AN300" s="21">
        <v>1.2</v>
      </c>
      <c r="AO300" s="21">
        <v>1</v>
      </c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2"/>
      <c r="BC300" s="22"/>
      <c r="BD300" s="22"/>
      <c r="BE300" s="22"/>
      <c r="BF300" s="22"/>
      <c r="BG300" s="22"/>
      <c r="BH300" s="22"/>
      <c r="BI300" s="22">
        <f t="shared" si="57"/>
        <v>10000</v>
      </c>
      <c r="BJ300" s="22">
        <f t="shared" si="60"/>
        <v>4000</v>
      </c>
      <c r="BK300" s="22">
        <f t="shared" si="60"/>
        <v>4000</v>
      </c>
      <c r="BL300" s="21"/>
      <c r="BM300" s="21"/>
      <c r="BN300" s="21"/>
      <c r="BO300" s="21"/>
      <c r="BP300" s="21"/>
      <c r="BQ300" s="21"/>
      <c r="BR300" s="21"/>
      <c r="BS300" s="21"/>
      <c r="BT300" s="21"/>
      <c r="BU300" s="23" t="s">
        <v>200</v>
      </c>
      <c r="BV300" s="21"/>
      <c r="BW300" s="21"/>
      <c r="BX300" s="21"/>
      <c r="BY300" s="21"/>
      <c r="BZ300" s="21"/>
      <c r="CA300" s="21"/>
      <c r="CB300" s="21"/>
      <c r="CC300" s="21"/>
      <c r="CD300" s="21"/>
      <c r="CE300" s="21"/>
      <c r="CF300" s="21"/>
      <c r="CG300" s="21" t="s">
        <v>200</v>
      </c>
      <c r="CH300" s="21" t="s">
        <v>200</v>
      </c>
      <c r="CI300" s="21" t="s">
        <v>200</v>
      </c>
      <c r="CJ300" s="21" t="s">
        <v>200</v>
      </c>
      <c r="CK300" s="21" t="s">
        <v>200</v>
      </c>
      <c r="CL300" s="21" t="s">
        <v>200</v>
      </c>
      <c r="CM300" s="21" t="s">
        <v>200</v>
      </c>
      <c r="CN300" s="21" t="s">
        <v>200</v>
      </c>
      <c r="CO300" s="21" t="s">
        <v>200</v>
      </c>
    </row>
    <row r="301" spans="1:93" ht="16.5" customHeight="1" x14ac:dyDescent="0.3">
      <c r="A301" s="21">
        <v>31040299</v>
      </c>
      <c r="B301" s="21" t="s">
        <v>251</v>
      </c>
      <c r="C301" s="21"/>
      <c r="D301" s="21">
        <f t="shared" si="59"/>
        <v>60</v>
      </c>
      <c r="E301" s="21" t="s">
        <v>104</v>
      </c>
      <c r="F301" s="21">
        <v>20</v>
      </c>
      <c r="G301" s="21" t="s">
        <v>111</v>
      </c>
      <c r="H301" s="21">
        <f>VLOOKUP($L301,怪物模板!$A:$N,MATCH(角色!H$1,模板表头,0),0)</f>
        <v>4</v>
      </c>
      <c r="I301" s="28" t="str">
        <f>VLOOKUP($L301,怪物模板!$A:$N,MATCH(角色!I$1,模板表头,0),0)</f>
        <v>mag</v>
      </c>
      <c r="J301" s="22"/>
      <c r="K301" s="21"/>
      <c r="L301" s="21" t="s">
        <v>282</v>
      </c>
      <c r="M301" s="28" t="str">
        <f>VLOOKUP($L301,怪物模板!$A:$N,MATCH(角色!M$1,模板表头,0),0)</f>
        <v>先知圣者</v>
      </c>
      <c r="N301" s="28" t="str">
        <f>VLOOKUP($L301,怪物模板!$A:$N,MATCH(角色!N$1,模板表头,0),0)</f>
        <v>BOSS特别4技能版</v>
      </c>
      <c r="O301" s="21" t="str">
        <f>VLOOKUP($L301,怪物模板!$A:$N,MATCH(角色!O$1,模板表头,0),0)</f>
        <v>male</v>
      </c>
      <c r="P301" s="22">
        <v>6</v>
      </c>
      <c r="Q301" s="21">
        <v>3</v>
      </c>
      <c r="R301" s="21">
        <v>4</v>
      </c>
      <c r="S301" s="28" t="str">
        <f>VLOOKUP($L301,怪物模板!$A:$N,MATCH(角色!S$1,模板表头,0),0)</f>
        <v>alliance</v>
      </c>
      <c r="T301" s="21" t="s">
        <v>199</v>
      </c>
      <c r="U301" s="21"/>
      <c r="V301" s="21"/>
      <c r="W301" s="21"/>
      <c r="X301" s="21"/>
      <c r="Y301" s="21"/>
      <c r="Z301" s="21"/>
      <c r="AA301" s="21"/>
      <c r="AB301" s="21">
        <v>4</v>
      </c>
      <c r="AC301" s="21">
        <v>6</v>
      </c>
      <c r="AD301" s="21"/>
      <c r="AE301" s="21">
        <f t="shared" si="55"/>
        <v>40</v>
      </c>
      <c r="AF301" s="21">
        <f t="shared" si="56"/>
        <v>100</v>
      </c>
      <c r="AG301" s="28" t="str">
        <f>VLOOKUP($L301,怪物模板!$A:$N,MATCH(角色!AG$1,模板表头,0),0)</f>
        <v>healer.velen</v>
      </c>
      <c r="AH301" s="28">
        <f>VLOOKUP($L301,怪物模板!$A:$N,MATCH(角色!AH$1,模板表头,0),0)</f>
        <v>11670201</v>
      </c>
      <c r="AI301" s="28">
        <f>VLOOKUP($L301,怪物模板!$A:$N,MATCH(角色!AI$1,模板表头,0),0)</f>
        <v>11670202</v>
      </c>
      <c r="AJ301" s="28">
        <f>VLOOKUP($L301,怪物模板!$A:$N,MATCH(角色!AJ$1,模板表头,0),0)</f>
        <v>11999510</v>
      </c>
      <c r="AK301" s="28">
        <f>VLOOKUP($L301,怪物模板!$A:$N,MATCH(角色!AK$1,模板表头,0),0)</f>
        <v>11670203</v>
      </c>
      <c r="AL301" s="28" t="str">
        <f>IF(VLOOKUP($L301,[1]怪物模板!$A:$N,MATCH([1]角色!AL$1,模板表头,0),0)=0,"",VLOOKUP($L301,[1]怪物模板!$A:$N,MATCH([1]角色!AL$1,模板表头,0),0))</f>
        <v/>
      </c>
      <c r="AM301" s="28" t="str">
        <f>VLOOKUP($L301,怪物模板!$A:$N,MATCH(角色!AM$1,模板表头,0),0)</f>
        <v>velen_boss</v>
      </c>
      <c r="AN301" s="21">
        <v>1</v>
      </c>
      <c r="AO301" s="21">
        <v>1</v>
      </c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2"/>
      <c r="BC301" s="22"/>
      <c r="BD301" s="22"/>
      <c r="BE301" s="22"/>
      <c r="BF301" s="22"/>
      <c r="BG301" s="22"/>
      <c r="BH301" s="22"/>
      <c r="BI301" s="22">
        <f t="shared" si="57"/>
        <v>10000</v>
      </c>
      <c r="BJ301" s="22">
        <f t="shared" si="60"/>
        <v>4000</v>
      </c>
      <c r="BK301" s="22">
        <f t="shared" si="60"/>
        <v>4000</v>
      </c>
      <c r="BL301" s="21"/>
      <c r="BM301" s="21"/>
      <c r="BN301" s="21"/>
      <c r="BO301" s="21"/>
      <c r="BP301" s="21"/>
      <c r="BQ301" s="21"/>
      <c r="BR301" s="21"/>
      <c r="BS301" s="21"/>
      <c r="BT301" s="21"/>
      <c r="BU301" s="23" t="s">
        <v>200</v>
      </c>
      <c r="BV301" s="21"/>
      <c r="BW301" s="21"/>
      <c r="BX301" s="21"/>
      <c r="BY301" s="21"/>
      <c r="BZ301" s="21"/>
      <c r="CA301" s="21"/>
      <c r="CB301" s="21"/>
      <c r="CC301" s="21"/>
      <c r="CD301" s="21"/>
      <c r="CE301" s="21"/>
      <c r="CF301" s="21"/>
      <c r="CG301" s="21" t="s">
        <v>200</v>
      </c>
      <c r="CH301" s="21" t="s">
        <v>200</v>
      </c>
      <c r="CI301" s="21" t="s">
        <v>200</v>
      </c>
      <c r="CJ301" s="21" t="s">
        <v>200</v>
      </c>
      <c r="CK301" s="21" t="s">
        <v>200</v>
      </c>
      <c r="CL301" s="21" t="s">
        <v>200</v>
      </c>
      <c r="CM301" s="21" t="s">
        <v>200</v>
      </c>
      <c r="CN301" s="21" t="s">
        <v>200</v>
      </c>
      <c r="CO301" s="21" t="s">
        <v>200</v>
      </c>
    </row>
    <row r="302" spans="1:93" ht="16.5" customHeight="1" x14ac:dyDescent="0.3">
      <c r="A302" s="21">
        <v>31040300</v>
      </c>
      <c r="B302" s="21" t="s">
        <v>204</v>
      </c>
      <c r="C302" s="21"/>
      <c r="D302" s="21">
        <f t="shared" si="59"/>
        <v>60</v>
      </c>
      <c r="E302" s="21" t="s">
        <v>104</v>
      </c>
      <c r="F302" s="21">
        <v>20</v>
      </c>
      <c r="G302" s="21" t="s">
        <v>110</v>
      </c>
      <c r="H302" s="21">
        <f>VLOOKUP($L302,怪物模板!$A:$N,MATCH(角色!H$1,模板表头,0),0)</f>
        <v>3</v>
      </c>
      <c r="I302" s="28" t="str">
        <f>VLOOKUP($L302,怪物模板!$A:$N,MATCH(角色!I$1,模板表头,0),0)</f>
        <v>phy</v>
      </c>
      <c r="J302" s="22"/>
      <c r="K302" s="21"/>
      <c r="L302" s="21" t="s">
        <v>204</v>
      </c>
      <c r="M302" s="28" t="str">
        <f>VLOOKUP($L302,怪物模板!$A:$N,MATCH(角色!M$1,模板表头,0),0)</f>
        <v>骷髅射手</v>
      </c>
      <c r="N302" s="28" t="str">
        <f>VLOOKUP($L302,怪物模板!$A:$N,MATCH(角色!N$1,模板表头,0),0)</f>
        <v>统一模板</v>
      </c>
      <c r="O302" s="21" t="str">
        <f>VLOOKUP($L302,怪物模板!$A:$N,MATCH(角色!O$1,模板表头,0),0)</f>
        <v>male</v>
      </c>
      <c r="P302" s="22">
        <v>1</v>
      </c>
      <c r="Q302" s="21">
        <v>1</v>
      </c>
      <c r="R302" s="21">
        <v>1</v>
      </c>
      <c r="S302" s="28" t="str">
        <f>VLOOKUP($L302,怪物模板!$A:$N,MATCH(角色!S$1,模板表头,0),0)</f>
        <v>horde</v>
      </c>
      <c r="T302" s="21" t="s">
        <v>199</v>
      </c>
      <c r="U302" s="21"/>
      <c r="V302" s="21"/>
      <c r="W302" s="21"/>
      <c r="X302" s="21"/>
      <c r="Y302" s="21"/>
      <c r="Z302" s="21"/>
      <c r="AA302" s="21"/>
      <c r="AB302" s="21">
        <v>4</v>
      </c>
      <c r="AC302" s="21">
        <v>6</v>
      </c>
      <c r="AD302" s="21"/>
      <c r="AE302" s="21">
        <f t="shared" si="55"/>
        <v>10</v>
      </c>
      <c r="AF302" s="21">
        <f t="shared" si="56"/>
        <v>25</v>
      </c>
      <c r="AG302" s="28" t="str">
        <f>VLOOKUP($L302,怪物模板!$A:$N,MATCH(角色!AG$1,模板表头,0),0)</f>
        <v>misc.5skills</v>
      </c>
      <c r="AH302" s="28">
        <f>VLOOKUP($L302,怪物模板!$A:$N,MATCH(角色!AH$1,模板表头,0),0)</f>
        <v>11690101</v>
      </c>
      <c r="AI302" s="28">
        <f>VLOOKUP($L302,怪物模板!$A:$N,MATCH(角色!AI$1,模板表头,0),0)</f>
        <v>11690102</v>
      </c>
      <c r="AJ302" s="28" t="str">
        <f>VLOOKUP($L302,怪物模板!$A:$N,MATCH(角色!AJ$1,模板表头,0),0)</f>
        <v/>
      </c>
      <c r="AK302" s="28" t="str">
        <f>VLOOKUP($L302,怪物模板!$A:$N,MATCH(角色!AK$1,模板表头,0),0)</f>
        <v/>
      </c>
      <c r="AL302" s="28" t="str">
        <f>IF(VLOOKUP($L302,[1]怪物模板!$A:$N,MATCH([1]角色!AL$1,模板表头,0),0)=0,"",VLOOKUP($L302,[1]怪物模板!$A:$N,MATCH([1]角色!AL$1,模板表头,0),0))</f>
        <v/>
      </c>
      <c r="AM302" s="28" t="str">
        <f>VLOOKUP($L302,怪物模板!$A:$N,MATCH(角色!AM$1,模板表头,0),0)</f>
        <v>skeleton_archer_npc</v>
      </c>
      <c r="AN302" s="21">
        <v>1</v>
      </c>
      <c r="AO302" s="21">
        <v>1</v>
      </c>
      <c r="AP302" s="21"/>
      <c r="AQ302" s="21"/>
      <c r="AR302" s="21"/>
      <c r="AS302" s="21"/>
      <c r="AT302" s="21"/>
      <c r="AU302" s="21">
        <v>230051</v>
      </c>
      <c r="AV302" s="21"/>
      <c r="AW302" s="21"/>
      <c r="AX302" s="21"/>
      <c r="AY302" s="21"/>
      <c r="AZ302" s="21"/>
      <c r="BA302" s="21"/>
      <c r="BB302" s="22"/>
      <c r="BC302" s="22"/>
      <c r="BD302" s="22"/>
      <c r="BE302" s="22"/>
      <c r="BF302" s="22"/>
      <c r="BG302" s="22"/>
      <c r="BH302" s="22"/>
      <c r="BI302" s="22">
        <f t="shared" si="57"/>
        <v>10000</v>
      </c>
      <c r="BJ302" s="22">
        <f t="shared" si="60"/>
        <v>4000</v>
      </c>
      <c r="BK302" s="22">
        <f t="shared" si="60"/>
        <v>4000</v>
      </c>
      <c r="BL302" s="21"/>
      <c r="BM302" s="21"/>
      <c r="BN302" s="21"/>
      <c r="BO302" s="21"/>
      <c r="BP302" s="21"/>
      <c r="BQ302" s="21"/>
      <c r="BR302" s="21"/>
      <c r="BS302" s="21"/>
      <c r="BT302" s="21"/>
      <c r="BU302" s="23" t="s">
        <v>200</v>
      </c>
      <c r="BV302" s="21"/>
      <c r="BW302" s="21"/>
      <c r="BX302" s="21"/>
      <c r="BY302" s="21"/>
      <c r="BZ302" s="21"/>
      <c r="CA302" s="21"/>
      <c r="CB302" s="21"/>
      <c r="CC302" s="21"/>
      <c r="CD302" s="21"/>
      <c r="CE302" s="21"/>
      <c r="CF302" s="21"/>
      <c r="CG302" s="21" t="s">
        <v>200</v>
      </c>
      <c r="CH302" s="21" t="s">
        <v>200</v>
      </c>
      <c r="CI302" s="21" t="s">
        <v>200</v>
      </c>
      <c r="CJ302" s="21" t="s">
        <v>200</v>
      </c>
      <c r="CK302" s="21" t="s">
        <v>200</v>
      </c>
      <c r="CL302" s="21" t="s">
        <v>200</v>
      </c>
      <c r="CM302" s="21" t="s">
        <v>200</v>
      </c>
      <c r="CN302" s="21" t="s">
        <v>200</v>
      </c>
      <c r="CO302" s="21" t="s">
        <v>200</v>
      </c>
    </row>
    <row r="303" spans="1:93" s="5" customFormat="1" ht="16.5" customHeight="1" x14ac:dyDescent="0.3">
      <c r="A303" s="21">
        <v>31040301</v>
      </c>
      <c r="B303" s="21" t="s">
        <v>84</v>
      </c>
      <c r="C303" s="21"/>
      <c r="D303" s="21">
        <f t="shared" si="59"/>
        <v>61</v>
      </c>
      <c r="E303" s="21" t="s">
        <v>104</v>
      </c>
      <c r="F303" s="21">
        <v>21</v>
      </c>
      <c r="G303" s="21" t="s">
        <v>110</v>
      </c>
      <c r="H303" s="21">
        <f>VLOOKUP($L303,怪物模板!$A:$N,MATCH(角色!H$1,模板表头,0),0)</f>
        <v>2</v>
      </c>
      <c r="I303" s="28" t="str">
        <f>VLOOKUP($L303,怪物模板!$A:$N,MATCH(角色!I$1,模板表头,0),0)</f>
        <v>phy</v>
      </c>
      <c r="J303" s="22"/>
      <c r="K303" s="21"/>
      <c r="L303" s="21" t="s">
        <v>277</v>
      </c>
      <c r="M303" s="28" t="str">
        <f>VLOOKUP($L303,怪物模板!$A:$N,MATCH(角色!M$1,模板表头,0),0)</f>
        <v>无对应英雄</v>
      </c>
      <c r="N303" s="28" t="str">
        <f>VLOOKUP($L303,怪物模板!$A:$N,MATCH(角色!N$1,模板表头,0),0)</f>
        <v>统一模板</v>
      </c>
      <c r="O303" s="21" t="str">
        <f>VLOOKUP($L303,怪物模板!$A:$N,MATCH(角色!O$1,模板表头,0),0)</f>
        <v>male</v>
      </c>
      <c r="P303" s="22">
        <v>1</v>
      </c>
      <c r="Q303" s="21">
        <v>1</v>
      </c>
      <c r="R303" s="21">
        <v>1</v>
      </c>
      <c r="S303" s="28" t="str">
        <f>VLOOKUP($L303,怪物模板!$A:$N,MATCH(角色!S$1,模板表头,0),0)</f>
        <v>chaos</v>
      </c>
      <c r="T303" s="21" t="s">
        <v>85</v>
      </c>
      <c r="U303" s="21"/>
      <c r="V303" s="21"/>
      <c r="W303" s="21"/>
      <c r="X303" s="21"/>
      <c r="Y303" s="21"/>
      <c r="Z303" s="21"/>
      <c r="AA303" s="21"/>
      <c r="AB303" s="21">
        <v>4</v>
      </c>
      <c r="AC303" s="21">
        <v>6</v>
      </c>
      <c r="AD303" s="21"/>
      <c r="AE303" s="21">
        <f t="shared" si="55"/>
        <v>10</v>
      </c>
      <c r="AF303" s="21">
        <f t="shared" si="56"/>
        <v>25</v>
      </c>
      <c r="AG303" s="28" t="str">
        <f>VLOOKUP($L303,怪物模板!$A:$N,MATCH(角色!AG$1,模板表头,0),0)</f>
        <v>misc.5skills_self_hp_ratio</v>
      </c>
      <c r="AH303" s="28">
        <f>VLOOKUP($L303,怪物模板!$A:$N,MATCH(角色!AH$1,模板表头,0),0)</f>
        <v>11990101</v>
      </c>
      <c r="AI303" s="28">
        <f>VLOOKUP($L303,怪物模板!$A:$N,MATCH(角色!AI$1,模板表头,0),0)</f>
        <v>11990102</v>
      </c>
      <c r="AJ303" s="28" t="str">
        <f>VLOOKUP($L303,怪物模板!$A:$N,MATCH(角色!AJ$1,模板表头,0),0)</f>
        <v/>
      </c>
      <c r="AK303" s="28" t="str">
        <f>VLOOKUP($L303,怪物模板!$A:$N,MATCH(角色!AK$1,模板表头,0),0)</f>
        <v/>
      </c>
      <c r="AL303" s="28" t="str">
        <f>IF(VLOOKUP($L303,[1]怪物模板!$A:$N,MATCH([1]角色!AL$1,模板表头,0),0)=0,"",VLOOKUP($L303,[1]怪物模板!$A:$N,MATCH([1]角色!AL$1,模板表头,0),0))</f>
        <v/>
      </c>
      <c r="AM303" s="28" t="str">
        <f>VLOOKUP($L303,怪物模板!$A:$N,MATCH(角色!AM$1,模板表头,0),0)</f>
        <v>treant</v>
      </c>
      <c r="AN303" s="21">
        <v>1</v>
      </c>
      <c r="AO303" s="21">
        <v>1</v>
      </c>
      <c r="AP303" s="21"/>
      <c r="AQ303" s="21"/>
      <c r="AR303" s="21"/>
      <c r="AS303" s="21"/>
      <c r="AT303" s="21"/>
      <c r="AU303" s="21">
        <v>230021</v>
      </c>
      <c r="AV303" s="21">
        <v>230292</v>
      </c>
      <c r="AW303" s="21"/>
      <c r="AX303" s="21"/>
      <c r="AY303" s="21"/>
      <c r="AZ303" s="21"/>
      <c r="BA303" s="21"/>
      <c r="BB303" s="22"/>
      <c r="BC303" s="22"/>
      <c r="BD303" s="22"/>
      <c r="BE303" s="22"/>
      <c r="BF303" s="22"/>
      <c r="BG303" s="22"/>
      <c r="BH303" s="22"/>
      <c r="BI303" s="22">
        <f t="shared" si="57"/>
        <v>10000</v>
      </c>
      <c r="BJ303" s="22">
        <f t="shared" si="60"/>
        <v>4000</v>
      </c>
      <c r="BK303" s="22">
        <f t="shared" si="60"/>
        <v>4000</v>
      </c>
      <c r="BL303" s="21"/>
      <c r="BM303" s="21"/>
      <c r="BN303" s="21"/>
      <c r="BO303" s="21"/>
      <c r="BP303" s="21"/>
      <c r="BQ303" s="21"/>
      <c r="BR303" s="21"/>
      <c r="BS303" s="21"/>
      <c r="BT303" s="21"/>
      <c r="BU303" s="23" t="s">
        <v>200</v>
      </c>
      <c r="BV303" s="21"/>
      <c r="BW303" s="21"/>
      <c r="BX303" s="21"/>
      <c r="BY303" s="21"/>
      <c r="BZ303" s="21"/>
      <c r="CA303" s="21"/>
      <c r="CB303" s="21"/>
      <c r="CC303" s="21"/>
      <c r="CD303" s="21"/>
      <c r="CE303" s="21"/>
      <c r="CF303" s="21"/>
      <c r="CG303" s="21" t="s">
        <v>200</v>
      </c>
      <c r="CH303" s="21" t="s">
        <v>200</v>
      </c>
      <c r="CI303" s="21" t="s">
        <v>200</v>
      </c>
      <c r="CJ303" s="21" t="s">
        <v>200</v>
      </c>
      <c r="CK303" s="21" t="s">
        <v>200</v>
      </c>
      <c r="CL303" s="21" t="s">
        <v>200</v>
      </c>
      <c r="CM303" s="21" t="s">
        <v>200</v>
      </c>
      <c r="CN303" s="21" t="s">
        <v>200</v>
      </c>
      <c r="CO303" s="21" t="s">
        <v>200</v>
      </c>
    </row>
    <row r="304" spans="1:93" s="5" customFormat="1" ht="16.5" customHeight="1" x14ac:dyDescent="0.3">
      <c r="A304" s="21">
        <v>31040302</v>
      </c>
      <c r="B304" s="21" t="s">
        <v>84</v>
      </c>
      <c r="C304" s="21"/>
      <c r="D304" s="21">
        <f t="shared" si="59"/>
        <v>61</v>
      </c>
      <c r="E304" s="21" t="s">
        <v>104</v>
      </c>
      <c r="F304" s="21">
        <v>21</v>
      </c>
      <c r="G304" s="21" t="s">
        <v>110</v>
      </c>
      <c r="H304" s="21">
        <f>VLOOKUP($L304,怪物模板!$A:$N,MATCH(角色!H$1,模板表头,0),0)</f>
        <v>2</v>
      </c>
      <c r="I304" s="28" t="str">
        <f>VLOOKUP($L304,怪物模板!$A:$N,MATCH(角色!I$1,模板表头,0),0)</f>
        <v>phy</v>
      </c>
      <c r="J304" s="22"/>
      <c r="K304" s="21"/>
      <c r="L304" s="21" t="s">
        <v>277</v>
      </c>
      <c r="M304" s="28" t="str">
        <f>VLOOKUP($L304,怪物模板!$A:$N,MATCH(角色!M$1,模板表头,0),0)</f>
        <v>无对应英雄</v>
      </c>
      <c r="N304" s="28" t="str">
        <f>VLOOKUP($L304,怪物模板!$A:$N,MATCH(角色!N$1,模板表头,0),0)</f>
        <v>统一模板</v>
      </c>
      <c r="O304" s="21" t="str">
        <f>VLOOKUP($L304,怪物模板!$A:$N,MATCH(角色!O$1,模板表头,0),0)</f>
        <v>male</v>
      </c>
      <c r="P304" s="22">
        <v>1</v>
      </c>
      <c r="Q304" s="21">
        <v>1</v>
      </c>
      <c r="R304" s="21">
        <v>1</v>
      </c>
      <c r="S304" s="28" t="str">
        <f>VLOOKUP($L304,怪物模板!$A:$N,MATCH(角色!S$1,模板表头,0),0)</f>
        <v>chaos</v>
      </c>
      <c r="T304" s="21" t="s">
        <v>85</v>
      </c>
      <c r="U304" s="21"/>
      <c r="V304" s="21"/>
      <c r="W304" s="21"/>
      <c r="X304" s="21"/>
      <c r="Y304" s="21"/>
      <c r="Z304" s="21"/>
      <c r="AA304" s="21"/>
      <c r="AB304" s="21">
        <v>4</v>
      </c>
      <c r="AC304" s="21">
        <v>6</v>
      </c>
      <c r="AD304" s="21"/>
      <c r="AE304" s="21">
        <f t="shared" si="55"/>
        <v>10</v>
      </c>
      <c r="AF304" s="21">
        <f t="shared" si="56"/>
        <v>25</v>
      </c>
      <c r="AG304" s="28" t="str">
        <f>VLOOKUP($L304,怪物模板!$A:$N,MATCH(角色!AG$1,模板表头,0),0)</f>
        <v>misc.5skills_self_hp_ratio</v>
      </c>
      <c r="AH304" s="28">
        <f>VLOOKUP($L304,怪物模板!$A:$N,MATCH(角色!AH$1,模板表头,0),0)</f>
        <v>11990101</v>
      </c>
      <c r="AI304" s="28">
        <f>VLOOKUP($L304,怪物模板!$A:$N,MATCH(角色!AI$1,模板表头,0),0)</f>
        <v>11990102</v>
      </c>
      <c r="AJ304" s="28" t="str">
        <f>VLOOKUP($L304,怪物模板!$A:$N,MATCH(角色!AJ$1,模板表头,0),0)</f>
        <v/>
      </c>
      <c r="AK304" s="28" t="str">
        <f>VLOOKUP($L304,怪物模板!$A:$N,MATCH(角色!AK$1,模板表头,0),0)</f>
        <v/>
      </c>
      <c r="AL304" s="28" t="str">
        <f>IF(VLOOKUP($L304,[1]怪物模板!$A:$N,MATCH([1]角色!AL$1,模板表头,0),0)=0,"",VLOOKUP($L304,[1]怪物模板!$A:$N,MATCH([1]角色!AL$1,模板表头,0),0))</f>
        <v/>
      </c>
      <c r="AM304" s="28" t="str">
        <f>VLOOKUP($L304,怪物模板!$A:$N,MATCH(角色!AM$1,模板表头,0),0)</f>
        <v>treant</v>
      </c>
      <c r="AN304" s="21">
        <v>1</v>
      </c>
      <c r="AO304" s="21">
        <v>1</v>
      </c>
      <c r="AP304" s="21"/>
      <c r="AQ304" s="21"/>
      <c r="AR304" s="21"/>
      <c r="AS304" s="21"/>
      <c r="AT304" s="21"/>
      <c r="AU304" s="21">
        <v>230021</v>
      </c>
      <c r="AV304" s="21">
        <v>230292</v>
      </c>
      <c r="AW304" s="21"/>
      <c r="AX304" s="21"/>
      <c r="AY304" s="21"/>
      <c r="AZ304" s="21"/>
      <c r="BA304" s="21"/>
      <c r="BB304" s="22"/>
      <c r="BC304" s="22"/>
      <c r="BD304" s="22"/>
      <c r="BE304" s="22"/>
      <c r="BF304" s="22"/>
      <c r="BG304" s="22"/>
      <c r="BH304" s="22"/>
      <c r="BI304" s="22">
        <f t="shared" si="57"/>
        <v>10000</v>
      </c>
      <c r="BJ304" s="22">
        <f t="shared" si="60"/>
        <v>4000</v>
      </c>
      <c r="BK304" s="22">
        <f t="shared" si="60"/>
        <v>4000</v>
      </c>
      <c r="BL304" s="21"/>
      <c r="BM304" s="21"/>
      <c r="BN304" s="21"/>
      <c r="BO304" s="21"/>
      <c r="BP304" s="21"/>
      <c r="BQ304" s="21"/>
      <c r="BR304" s="21"/>
      <c r="BS304" s="21"/>
      <c r="BT304" s="21"/>
      <c r="BU304" s="23" t="s">
        <v>200</v>
      </c>
      <c r="BV304" s="21"/>
      <c r="BW304" s="21"/>
      <c r="BX304" s="21"/>
      <c r="BY304" s="21"/>
      <c r="BZ304" s="21"/>
      <c r="CA304" s="21"/>
      <c r="CB304" s="21"/>
      <c r="CC304" s="21"/>
      <c r="CD304" s="21"/>
      <c r="CE304" s="21"/>
      <c r="CF304" s="21"/>
      <c r="CG304" s="21" t="s">
        <v>200</v>
      </c>
      <c r="CH304" s="21" t="s">
        <v>200</v>
      </c>
      <c r="CI304" s="21" t="s">
        <v>200</v>
      </c>
      <c r="CJ304" s="21" t="s">
        <v>200</v>
      </c>
      <c r="CK304" s="21" t="s">
        <v>200</v>
      </c>
      <c r="CL304" s="21" t="s">
        <v>200</v>
      </c>
      <c r="CM304" s="21" t="s">
        <v>200</v>
      </c>
      <c r="CN304" s="21" t="s">
        <v>200</v>
      </c>
      <c r="CO304" s="21" t="s">
        <v>200</v>
      </c>
    </row>
    <row r="305" spans="1:93" s="5" customFormat="1" ht="16.5" customHeight="1" x14ac:dyDescent="0.3">
      <c r="A305" s="21">
        <v>31040303</v>
      </c>
      <c r="B305" s="21" t="s">
        <v>86</v>
      </c>
      <c r="C305" s="21"/>
      <c r="D305" s="21">
        <f t="shared" si="59"/>
        <v>61</v>
      </c>
      <c r="E305" s="21" t="s">
        <v>104</v>
      </c>
      <c r="F305" s="21">
        <v>21</v>
      </c>
      <c r="G305" s="21" t="s">
        <v>110</v>
      </c>
      <c r="H305" s="21">
        <f>VLOOKUP($L305,怪物模板!$A:$N,MATCH(角色!H$1,模板表头,0),0)</f>
        <v>2</v>
      </c>
      <c r="I305" s="28" t="str">
        <f>VLOOKUP($L305,怪物模板!$A:$N,MATCH(角色!I$1,模板表头,0),0)</f>
        <v>phy</v>
      </c>
      <c r="J305" s="22"/>
      <c r="K305" s="21"/>
      <c r="L305" s="21" t="s">
        <v>86</v>
      </c>
      <c r="M305" s="28" t="str">
        <f>VLOOKUP($L305,怪物模板!$A:$N,MATCH(角色!M$1,模板表头,0),0)</f>
        <v>无对应英雄</v>
      </c>
      <c r="N305" s="28" t="str">
        <f>VLOOKUP($L305,怪物模板!$A:$N,MATCH(角色!N$1,模板表头,0),0)</f>
        <v>新增突袭小招，大招改为引导</v>
      </c>
      <c r="O305" s="21" t="str">
        <f>VLOOKUP($L305,怪物模板!$A:$N,MATCH(角色!O$1,模板表头,0),0)</f>
        <v>male</v>
      </c>
      <c r="P305" s="22">
        <v>3</v>
      </c>
      <c r="Q305" s="21">
        <v>2</v>
      </c>
      <c r="R305" s="21">
        <v>2</v>
      </c>
      <c r="S305" s="28" t="str">
        <f>VLOOKUP($L305,怪物模板!$A:$N,MATCH(角色!S$1,模板表头,0),0)</f>
        <v>horde</v>
      </c>
      <c r="T305" s="21" t="s">
        <v>85</v>
      </c>
      <c r="U305" s="21"/>
      <c r="V305" s="21"/>
      <c r="W305" s="21"/>
      <c r="X305" s="21"/>
      <c r="Y305" s="21"/>
      <c r="Z305" s="21"/>
      <c r="AA305" s="21"/>
      <c r="AB305" s="21">
        <v>4</v>
      </c>
      <c r="AC305" s="21">
        <v>6</v>
      </c>
      <c r="AD305" s="21"/>
      <c r="AE305" s="21">
        <f t="shared" si="55"/>
        <v>10</v>
      </c>
      <c r="AF305" s="21">
        <f t="shared" si="56"/>
        <v>25</v>
      </c>
      <c r="AG305" s="28" t="str">
        <f>VLOOKUP($L305,怪物模板!$A:$N,MATCH(角色!AG$1,模板表头,0),0)</f>
        <v>misc.5skills</v>
      </c>
      <c r="AH305" s="28">
        <f>VLOOKUP($L305,怪物模板!$A:$N,MATCH(角色!AH$1,模板表头,0),0)</f>
        <v>11980101</v>
      </c>
      <c r="AI305" s="28">
        <f>VLOOKUP($L305,怪物模板!$A:$N,MATCH(角色!AI$1,模板表头,0),0)</f>
        <v>11999536</v>
      </c>
      <c r="AJ305" s="28">
        <f>VLOOKUP($L305,怪物模板!$A:$N,MATCH(角色!AJ$1,模板表头,0),0)</f>
        <v>11999537</v>
      </c>
      <c r="AK305" s="28" t="str">
        <f>VLOOKUP($L305,怪物模板!$A:$N,MATCH(角色!AK$1,模板表头,0),0)</f>
        <v/>
      </c>
      <c r="AL305" s="28" t="str">
        <f>IF(VLOOKUP($L305,[1]怪物模板!$A:$N,MATCH([1]角色!AL$1,模板表头,0),0)=0,"",VLOOKUP($L305,[1]怪物模板!$A:$N,MATCH([1]角色!AL$1,模板表头,0),0))</f>
        <v/>
      </c>
      <c r="AM305" s="28" t="str">
        <f>VLOOKUP($L305,怪物模板!$A:$N,MATCH(角色!AM$1,模板表头,0),0)</f>
        <v>rogue</v>
      </c>
      <c r="AN305" s="21">
        <v>1</v>
      </c>
      <c r="AO305" s="21">
        <v>1</v>
      </c>
      <c r="AP305" s="21"/>
      <c r="AQ305" s="21"/>
      <c r="AR305" s="21"/>
      <c r="AS305" s="21"/>
      <c r="AT305" s="21"/>
      <c r="AU305" s="21">
        <v>230011</v>
      </c>
      <c r="AV305" s="21">
        <v>230302</v>
      </c>
      <c r="AW305" s="21"/>
      <c r="AX305" s="21"/>
      <c r="AY305" s="21"/>
      <c r="AZ305" s="21"/>
      <c r="BA305" s="21"/>
      <c r="BB305" s="22"/>
      <c r="BC305" s="22"/>
      <c r="BD305" s="22"/>
      <c r="BE305" s="22"/>
      <c r="BF305" s="22"/>
      <c r="BG305" s="22"/>
      <c r="BH305" s="22"/>
      <c r="BI305" s="22">
        <f t="shared" si="57"/>
        <v>10000</v>
      </c>
      <c r="BJ305" s="22">
        <f t="shared" si="60"/>
        <v>4000</v>
      </c>
      <c r="BK305" s="22">
        <f t="shared" si="60"/>
        <v>4000</v>
      </c>
      <c r="BL305" s="21"/>
      <c r="BM305" s="21"/>
      <c r="BN305" s="21"/>
      <c r="BO305" s="21"/>
      <c r="BP305" s="21"/>
      <c r="BQ305" s="21"/>
      <c r="BR305" s="21"/>
      <c r="BS305" s="21"/>
      <c r="BT305" s="21"/>
      <c r="BU305" s="23" t="s">
        <v>200</v>
      </c>
      <c r="BV305" s="21"/>
      <c r="BW305" s="21"/>
      <c r="BX305" s="21"/>
      <c r="BY305" s="21"/>
      <c r="BZ305" s="21"/>
      <c r="CA305" s="21"/>
      <c r="CB305" s="21"/>
      <c r="CC305" s="21"/>
      <c r="CD305" s="21"/>
      <c r="CE305" s="21"/>
      <c r="CF305" s="21"/>
      <c r="CG305" s="21" t="s">
        <v>200</v>
      </c>
      <c r="CH305" s="21" t="s">
        <v>200</v>
      </c>
      <c r="CI305" s="21" t="s">
        <v>200</v>
      </c>
      <c r="CJ305" s="21" t="s">
        <v>200</v>
      </c>
      <c r="CK305" s="21" t="s">
        <v>200</v>
      </c>
      <c r="CL305" s="21" t="s">
        <v>200</v>
      </c>
      <c r="CM305" s="21" t="s">
        <v>200</v>
      </c>
      <c r="CN305" s="21" t="s">
        <v>200</v>
      </c>
      <c r="CO305" s="21" t="s">
        <v>200</v>
      </c>
    </row>
    <row r="306" spans="1:93" s="5" customFormat="1" ht="16.5" customHeight="1" x14ac:dyDescent="0.3">
      <c r="A306" s="21">
        <v>31040304</v>
      </c>
      <c r="B306" s="21" t="s">
        <v>202</v>
      </c>
      <c r="C306" s="21"/>
      <c r="D306" s="21">
        <f t="shared" si="59"/>
        <v>61</v>
      </c>
      <c r="E306" s="21" t="s">
        <v>104</v>
      </c>
      <c r="F306" s="21">
        <v>21</v>
      </c>
      <c r="G306" s="21" t="s">
        <v>110</v>
      </c>
      <c r="H306" s="21">
        <f>VLOOKUP($L306,怪物模板!$A:$N,MATCH(角色!H$1,模板表头,0),0)</f>
        <v>3</v>
      </c>
      <c r="I306" s="28" t="str">
        <f>VLOOKUP($L306,怪物模板!$A:$N,MATCH(角色!I$1,模板表头,0),0)</f>
        <v>mag</v>
      </c>
      <c r="J306" s="22"/>
      <c r="K306" s="21"/>
      <c r="L306" s="21" t="s">
        <v>275</v>
      </c>
      <c r="M306" s="28" t="str">
        <f>VLOOKUP($L306,怪物模板!$A:$N,MATCH(角色!M$1,模板表头,0),0)</f>
        <v>火焰术士</v>
      </c>
      <c r="N306" s="28" t="str">
        <f>VLOOKUP($L306,怪物模板!$A:$N,MATCH(角色!N$1,模板表头,0),0)</f>
        <v>大招加引导版，加酒利用</v>
      </c>
      <c r="O306" s="21" t="str">
        <f>VLOOKUP($L306,怪物模板!$A:$N,MATCH(角色!O$1,模板表头,0),0)</f>
        <v>female</v>
      </c>
      <c r="P306" s="22">
        <v>3</v>
      </c>
      <c r="Q306" s="21">
        <v>2</v>
      </c>
      <c r="R306" s="21">
        <v>2</v>
      </c>
      <c r="S306" s="28" t="str">
        <f>VLOOKUP($L306,怪物模板!$A:$N,MATCH(角色!S$1,模板表头,0),0)</f>
        <v>alliance</v>
      </c>
      <c r="T306" s="21" t="s">
        <v>85</v>
      </c>
      <c r="U306" s="21"/>
      <c r="V306" s="21"/>
      <c r="W306" s="21"/>
      <c r="X306" s="21"/>
      <c r="Y306" s="21"/>
      <c r="Z306" s="21"/>
      <c r="AA306" s="21"/>
      <c r="AB306" s="21">
        <v>4</v>
      </c>
      <c r="AC306" s="21">
        <v>6</v>
      </c>
      <c r="AD306" s="21"/>
      <c r="AE306" s="21">
        <f t="shared" si="55"/>
        <v>10</v>
      </c>
      <c r="AF306" s="21">
        <f t="shared" si="56"/>
        <v>25</v>
      </c>
      <c r="AG306" s="28" t="str">
        <f>VLOOKUP($L306,怪物模板!$A:$N,MATCH(角色!AG$1,模板表头,0),0)</f>
        <v>misc.5skills</v>
      </c>
      <c r="AH306" s="28">
        <f>VLOOKUP($L306,怪物模板!$A:$N,MATCH(角色!AH$1,模板表头,0),0)</f>
        <v>11980401</v>
      </c>
      <c r="AI306" s="28">
        <f>VLOOKUP($L306,怪物模板!$A:$N,MATCH(角色!AI$1,模板表头,0),0)</f>
        <v>11980402</v>
      </c>
      <c r="AJ306" s="28">
        <f>VLOOKUP($L306,怪物模板!$A:$N,MATCH(角色!AJ$1,模板表头,0),0)</f>
        <v>11999535</v>
      </c>
      <c r="AK306" s="28" t="str">
        <f>VLOOKUP($L306,怪物模板!$A:$N,MATCH(角色!AK$1,模板表头,0),0)</f>
        <v/>
      </c>
      <c r="AL306" s="28" t="str">
        <f>IF(VLOOKUP($L306,[1]怪物模板!$A:$N,MATCH([1]角色!AL$1,模板表头,0),0)=0,"",VLOOKUP($L306,[1]怪物模板!$A:$N,MATCH([1]角色!AL$1,模板表头,0),0))</f>
        <v/>
      </c>
      <c r="AM306" s="28" t="str">
        <f>VLOOKUP($L306,怪物模板!$A:$N,MATCH(角色!AM$1,模板表头,0),0)</f>
        <v>flame_npc</v>
      </c>
      <c r="AN306" s="21">
        <v>1</v>
      </c>
      <c r="AO306" s="21">
        <v>1</v>
      </c>
      <c r="AP306" s="21"/>
      <c r="AQ306" s="21"/>
      <c r="AR306" s="21"/>
      <c r="AS306" s="21"/>
      <c r="AT306" s="21"/>
      <c r="AU306" s="21">
        <v>230011</v>
      </c>
      <c r="AV306" s="21">
        <v>230302</v>
      </c>
      <c r="AW306" s="21"/>
      <c r="AX306" s="21"/>
      <c r="AY306" s="21"/>
      <c r="AZ306" s="21"/>
      <c r="BA306" s="21"/>
      <c r="BB306" s="22"/>
      <c r="BC306" s="22"/>
      <c r="BD306" s="22"/>
      <c r="BE306" s="22"/>
      <c r="BF306" s="22"/>
      <c r="BG306" s="22"/>
      <c r="BH306" s="22"/>
      <c r="BI306" s="22">
        <f t="shared" si="57"/>
        <v>10000</v>
      </c>
      <c r="BJ306" s="22">
        <f t="shared" si="60"/>
        <v>4000</v>
      </c>
      <c r="BK306" s="22">
        <f t="shared" si="60"/>
        <v>4000</v>
      </c>
      <c r="BL306" s="21"/>
      <c r="BM306" s="21"/>
      <c r="BN306" s="21"/>
      <c r="BO306" s="21"/>
      <c r="BP306" s="21"/>
      <c r="BQ306" s="21"/>
      <c r="BR306" s="21"/>
      <c r="BS306" s="21"/>
      <c r="BT306" s="21"/>
      <c r="BU306" s="23" t="s">
        <v>200</v>
      </c>
      <c r="BV306" s="21"/>
      <c r="BW306" s="21"/>
      <c r="BX306" s="21"/>
      <c r="BY306" s="21"/>
      <c r="BZ306" s="21"/>
      <c r="CA306" s="21"/>
      <c r="CB306" s="21"/>
      <c r="CC306" s="21"/>
      <c r="CD306" s="21"/>
      <c r="CE306" s="21"/>
      <c r="CF306" s="21"/>
      <c r="CG306" s="21" t="s">
        <v>200</v>
      </c>
      <c r="CH306" s="21" t="s">
        <v>200</v>
      </c>
      <c r="CI306" s="21" t="s">
        <v>200</v>
      </c>
      <c r="CJ306" s="21" t="s">
        <v>200</v>
      </c>
      <c r="CK306" s="21" t="s">
        <v>200</v>
      </c>
      <c r="CL306" s="21" t="s">
        <v>200</v>
      </c>
      <c r="CM306" s="21" t="s">
        <v>200</v>
      </c>
      <c r="CN306" s="21" t="s">
        <v>200</v>
      </c>
      <c r="CO306" s="21" t="s">
        <v>200</v>
      </c>
    </row>
    <row r="307" spans="1:93" s="5" customFormat="1" x14ac:dyDescent="0.3">
      <c r="A307" s="21">
        <v>31040305</v>
      </c>
      <c r="B307" s="21" t="s">
        <v>95</v>
      </c>
      <c r="C307" s="21"/>
      <c r="D307" s="21">
        <f t="shared" si="59"/>
        <v>61</v>
      </c>
      <c r="E307" s="21" t="s">
        <v>104</v>
      </c>
      <c r="F307" s="21">
        <v>21</v>
      </c>
      <c r="G307" s="21" t="s">
        <v>110</v>
      </c>
      <c r="H307" s="21">
        <f>VLOOKUP($L307,怪物模板!$A:$N,MATCH(角色!H$1,模板表头,0),0)</f>
        <v>3</v>
      </c>
      <c r="I307" s="28" t="str">
        <f>VLOOKUP($L307,怪物模板!$A:$N,MATCH(角色!I$1,模板表头,0),0)</f>
        <v>mag</v>
      </c>
      <c r="J307" s="22"/>
      <c r="K307" s="21"/>
      <c r="L307" s="21" t="s">
        <v>285</v>
      </c>
      <c r="M307" s="28" t="str">
        <f>VLOOKUP($L307,怪物模板!$A:$N,MATCH(角色!M$1,模板表头,0),0)</f>
        <v>瘟疫骑士</v>
      </c>
      <c r="N307" s="28" t="str">
        <f>VLOOKUP($L307,怪物模板!$A:$N,MATCH(角色!N$1,模板表头,0),0)</f>
        <v>同英雄技能</v>
      </c>
      <c r="O307" s="21" t="str">
        <f>VLOOKUP($L307,怪物模板!$A:$N,MATCH(角色!O$1,模板表头,0),0)</f>
        <v>female</v>
      </c>
      <c r="P307" s="21">
        <v>7</v>
      </c>
      <c r="Q307" s="21">
        <v>3</v>
      </c>
      <c r="R307" s="21">
        <v>4</v>
      </c>
      <c r="S307" s="28" t="str">
        <f>VLOOKUP($L307,怪物模板!$A:$N,MATCH(角色!S$1,模板表头,0),0)</f>
        <v>chaos</v>
      </c>
      <c r="T307" s="21" t="s">
        <v>85</v>
      </c>
      <c r="U307" s="21"/>
      <c r="V307" s="21"/>
      <c r="W307" s="21"/>
      <c r="X307" s="21"/>
      <c r="Y307" s="21"/>
      <c r="Z307" s="21"/>
      <c r="AA307" s="21"/>
      <c r="AB307" s="21">
        <v>4</v>
      </c>
      <c r="AC307" s="21">
        <v>6</v>
      </c>
      <c r="AD307" s="21"/>
      <c r="AE307" s="21">
        <f t="shared" si="55"/>
        <v>10</v>
      </c>
      <c r="AF307" s="21">
        <f t="shared" si="56"/>
        <v>25</v>
      </c>
      <c r="AG307" s="28" t="str">
        <f>VLOOKUP($L307,怪物模板!$A:$N,MATCH(角色!AG$1,模板表头,0),0)</f>
        <v>misc.5skills</v>
      </c>
      <c r="AH307" s="28">
        <f>VLOOKUP($L307,怪物模板!$A:$N,MATCH(角色!AH$1,模板表头,0),0)</f>
        <v>11860101</v>
      </c>
      <c r="AI307" s="28">
        <f>VLOOKUP($L307,怪物模板!$A:$N,MATCH(角色!AI$1,模板表头,0),0)</f>
        <v>11860102</v>
      </c>
      <c r="AJ307" s="28">
        <f>VLOOKUP($L307,怪物模板!$A:$N,MATCH(角色!AJ$1,模板表头,0),0)</f>
        <v>11860103</v>
      </c>
      <c r="AK307" s="28" t="str">
        <f>VLOOKUP($L307,怪物模板!$A:$N,MATCH(角色!AK$1,模板表头,0),0)</f>
        <v/>
      </c>
      <c r="AL307" s="28" t="str">
        <f>IF(VLOOKUP($L307,[1]怪物模板!$A:$N,MATCH([1]角色!AL$1,模板表头,0),0)=0,"",VLOOKUP($L307,[1]怪物模板!$A:$N,MATCH([1]角色!AL$1,模板表头,0),0))</f>
        <v/>
      </c>
      <c r="AM307" s="28" t="str">
        <f>VLOOKUP($L307,怪物模板!$A:$N,MATCH(角色!AM$1,模板表头,0),0)</f>
        <v>sylvanas</v>
      </c>
      <c r="AN307" s="21">
        <v>1</v>
      </c>
      <c r="AO307" s="21">
        <v>1</v>
      </c>
      <c r="AP307" s="21"/>
      <c r="AQ307" s="21"/>
      <c r="AR307" s="21"/>
      <c r="AS307" s="21"/>
      <c r="AT307" s="21"/>
      <c r="AU307" s="21">
        <v>230011</v>
      </c>
      <c r="AV307" s="21">
        <v>230272</v>
      </c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2">
        <f t="shared" si="57"/>
        <v>10000</v>
      </c>
      <c r="BJ307" s="22">
        <f t="shared" si="60"/>
        <v>4000</v>
      </c>
      <c r="BK307" s="22">
        <f t="shared" si="60"/>
        <v>4000</v>
      </c>
      <c r="BL307" s="21"/>
      <c r="BM307" s="21"/>
      <c r="BN307" s="21"/>
      <c r="BO307" s="21"/>
      <c r="BP307" s="21"/>
      <c r="BQ307" s="21"/>
      <c r="BR307" s="21"/>
      <c r="BS307" s="21"/>
      <c r="BT307" s="21"/>
      <c r="BU307" s="23" t="s">
        <v>200</v>
      </c>
      <c r="BV307" s="21"/>
      <c r="BW307" s="21"/>
      <c r="BX307" s="21"/>
      <c r="BY307" s="21"/>
      <c r="BZ307" s="21"/>
      <c r="CA307" s="21"/>
      <c r="CB307" s="21"/>
      <c r="CC307" s="21"/>
      <c r="CD307" s="21"/>
      <c r="CE307" s="21"/>
      <c r="CF307" s="21"/>
      <c r="CG307" s="21" t="s">
        <v>200</v>
      </c>
      <c r="CH307" s="21" t="s">
        <v>200</v>
      </c>
      <c r="CI307" s="21" t="s">
        <v>200</v>
      </c>
      <c r="CJ307" s="21" t="s">
        <v>200</v>
      </c>
      <c r="CK307" s="21" t="s">
        <v>200</v>
      </c>
      <c r="CL307" s="21" t="s">
        <v>200</v>
      </c>
      <c r="CM307" s="21" t="s">
        <v>200</v>
      </c>
      <c r="CN307" s="21" t="s">
        <v>200</v>
      </c>
      <c r="CO307" s="21" t="s">
        <v>200</v>
      </c>
    </row>
    <row r="308" spans="1:93" ht="16.5" customHeight="1" x14ac:dyDescent="0.3">
      <c r="A308" s="21">
        <v>31040306</v>
      </c>
      <c r="B308" s="21" t="s">
        <v>248</v>
      </c>
      <c r="C308" s="21"/>
      <c r="D308" s="21">
        <f t="shared" si="59"/>
        <v>62</v>
      </c>
      <c r="E308" s="21" t="s">
        <v>104</v>
      </c>
      <c r="F308" s="21">
        <v>22</v>
      </c>
      <c r="G308" s="21" t="s">
        <v>110</v>
      </c>
      <c r="H308" s="21">
        <f>VLOOKUP($L308,怪物模板!$A:$N,MATCH(角色!H$1,模板表头,0),0)</f>
        <v>1</v>
      </c>
      <c r="I308" s="28" t="str">
        <f>VLOOKUP($L308,怪物模板!$A:$N,MATCH(角色!I$1,模板表头,0),0)</f>
        <v>phy</v>
      </c>
      <c r="J308" s="22"/>
      <c r="K308" s="21"/>
      <c r="L308" s="21" t="s">
        <v>248</v>
      </c>
      <c r="M308" s="28" t="str">
        <f>VLOOKUP($L308,怪物模板!$A:$N,MATCH(角色!M$1,模板表头,0),0)</f>
        <v>顶盾步兵</v>
      </c>
      <c r="N308" s="28" t="str">
        <f>VLOOKUP($L308,怪物模板!$A:$N,MATCH(角色!N$1,模板表头,0),0)</f>
        <v>统一模板</v>
      </c>
      <c r="O308" s="21" t="str">
        <f>VLOOKUP($L308,怪物模板!$A:$N,MATCH(角色!O$1,模板表头,0),0)</f>
        <v>male</v>
      </c>
      <c r="P308" s="22">
        <v>2</v>
      </c>
      <c r="Q308" s="21">
        <v>3</v>
      </c>
      <c r="R308" s="21">
        <v>2</v>
      </c>
      <c r="S308" s="28" t="str">
        <f>VLOOKUP($L308,怪物模板!$A:$N,MATCH(角色!S$1,模板表头,0),0)</f>
        <v>alliance</v>
      </c>
      <c r="T308" s="21" t="s">
        <v>199</v>
      </c>
      <c r="U308" s="21"/>
      <c r="V308" s="21"/>
      <c r="W308" s="21"/>
      <c r="X308" s="21"/>
      <c r="Y308" s="21"/>
      <c r="Z308" s="21"/>
      <c r="AA308" s="21"/>
      <c r="AB308" s="21">
        <v>4</v>
      </c>
      <c r="AC308" s="21">
        <v>6</v>
      </c>
      <c r="AD308" s="21"/>
      <c r="AE308" s="21">
        <f t="shared" si="55"/>
        <v>10</v>
      </c>
      <c r="AF308" s="21">
        <f t="shared" si="56"/>
        <v>25</v>
      </c>
      <c r="AG308" s="28" t="str">
        <f>VLOOKUP($L308,怪物模板!$A:$N,MATCH(角色!AG$1,模板表头,0),0)</f>
        <v>misc.5skills_target_is_valid</v>
      </c>
      <c r="AH308" s="28">
        <f>VLOOKUP($L308,怪物模板!$A:$N,MATCH(角色!AH$1,模板表头,0),0)</f>
        <v>11980301</v>
      </c>
      <c r="AI308" s="28">
        <f>VLOOKUP($L308,怪物模板!$A:$N,MATCH(角色!AI$1,模板表头,0),0)</f>
        <v>11980302</v>
      </c>
      <c r="AJ308" s="28" t="str">
        <f>VLOOKUP($L308,怪物模板!$A:$N,MATCH(角色!AJ$1,模板表头,0),0)</f>
        <v/>
      </c>
      <c r="AK308" s="28" t="str">
        <f>VLOOKUP($L308,怪物模板!$A:$N,MATCH(角色!AK$1,模板表头,0),0)</f>
        <v/>
      </c>
      <c r="AL308" s="28" t="str">
        <f>IF(VLOOKUP($L308,[1]怪物模板!$A:$N,MATCH([1]角色!AL$1,模板表头,0),0)=0,"",VLOOKUP($L308,[1]怪物模板!$A:$N,MATCH([1]角色!AL$1,模板表头,0),0))</f>
        <v/>
      </c>
      <c r="AM308" s="28" t="str">
        <f>VLOOKUP($L308,怪物模板!$A:$N,MATCH(角色!AM$1,模板表头,0),0)</f>
        <v>shield_infantry_npc</v>
      </c>
      <c r="AN308" s="21">
        <v>1</v>
      </c>
      <c r="AO308" s="21">
        <v>1</v>
      </c>
      <c r="AP308" s="21"/>
      <c r="AQ308" s="21"/>
      <c r="AR308" s="21"/>
      <c r="AS308" s="21"/>
      <c r="AT308" s="21"/>
      <c r="AU308" s="21">
        <v>230041</v>
      </c>
      <c r="AV308" s="21"/>
      <c r="AW308" s="21"/>
      <c r="AX308" s="21"/>
      <c r="AY308" s="21"/>
      <c r="AZ308" s="21"/>
      <c r="BA308" s="21"/>
      <c r="BB308" s="22"/>
      <c r="BC308" s="22"/>
      <c r="BD308" s="22"/>
      <c r="BE308" s="22"/>
      <c r="BF308" s="22"/>
      <c r="BG308" s="22"/>
      <c r="BH308" s="22"/>
      <c r="BI308" s="22">
        <f t="shared" si="57"/>
        <v>10000</v>
      </c>
      <c r="BJ308" s="22">
        <f t="shared" si="60"/>
        <v>4000</v>
      </c>
      <c r="BK308" s="22">
        <f t="shared" si="60"/>
        <v>4000</v>
      </c>
      <c r="BL308" s="21"/>
      <c r="BM308" s="21"/>
      <c r="BN308" s="21"/>
      <c r="BO308" s="21"/>
      <c r="BP308" s="21"/>
      <c r="BQ308" s="21"/>
      <c r="BR308" s="21"/>
      <c r="BS308" s="21"/>
      <c r="BT308" s="21"/>
      <c r="BU308" s="23" t="s">
        <v>200</v>
      </c>
      <c r="BV308" s="21"/>
      <c r="BW308" s="21"/>
      <c r="BX308" s="21"/>
      <c r="BY308" s="21"/>
      <c r="BZ308" s="21"/>
      <c r="CA308" s="21"/>
      <c r="CB308" s="21"/>
      <c r="CC308" s="21"/>
      <c r="CD308" s="21"/>
      <c r="CE308" s="21"/>
      <c r="CF308" s="21"/>
      <c r="CG308" s="21" t="s">
        <v>200</v>
      </c>
      <c r="CH308" s="21" t="s">
        <v>200</v>
      </c>
      <c r="CI308" s="21" t="s">
        <v>200</v>
      </c>
      <c r="CJ308" s="21" t="s">
        <v>200</v>
      </c>
      <c r="CK308" s="21" t="s">
        <v>200</v>
      </c>
      <c r="CL308" s="21" t="s">
        <v>200</v>
      </c>
      <c r="CM308" s="21" t="s">
        <v>200</v>
      </c>
      <c r="CN308" s="21" t="s">
        <v>200</v>
      </c>
      <c r="CO308" s="21" t="s">
        <v>200</v>
      </c>
    </row>
    <row r="309" spans="1:93" ht="16.5" customHeight="1" x14ac:dyDescent="0.3">
      <c r="A309" s="21">
        <v>31040307</v>
      </c>
      <c r="B309" s="21" t="s">
        <v>248</v>
      </c>
      <c r="C309" s="21"/>
      <c r="D309" s="21">
        <f t="shared" si="59"/>
        <v>62</v>
      </c>
      <c r="E309" s="21" t="s">
        <v>104</v>
      </c>
      <c r="F309" s="21">
        <v>22</v>
      </c>
      <c r="G309" s="21" t="s">
        <v>110</v>
      </c>
      <c r="H309" s="21">
        <f>VLOOKUP($L309,怪物模板!$A:$N,MATCH(角色!H$1,模板表头,0),0)</f>
        <v>1</v>
      </c>
      <c r="I309" s="28" t="str">
        <f>VLOOKUP($L309,怪物模板!$A:$N,MATCH(角色!I$1,模板表头,0),0)</f>
        <v>phy</v>
      </c>
      <c r="J309" s="22"/>
      <c r="K309" s="21"/>
      <c r="L309" s="21" t="s">
        <v>248</v>
      </c>
      <c r="M309" s="28" t="str">
        <f>VLOOKUP($L309,怪物模板!$A:$N,MATCH(角色!M$1,模板表头,0),0)</f>
        <v>顶盾步兵</v>
      </c>
      <c r="N309" s="28" t="str">
        <f>VLOOKUP($L309,怪物模板!$A:$N,MATCH(角色!N$1,模板表头,0),0)</f>
        <v>统一模板</v>
      </c>
      <c r="O309" s="21" t="str">
        <f>VLOOKUP($L309,怪物模板!$A:$N,MATCH(角色!O$1,模板表头,0),0)</f>
        <v>male</v>
      </c>
      <c r="P309" s="22">
        <v>2</v>
      </c>
      <c r="Q309" s="21">
        <v>3</v>
      </c>
      <c r="R309" s="21">
        <v>2</v>
      </c>
      <c r="S309" s="28" t="str">
        <f>VLOOKUP($L309,怪物模板!$A:$N,MATCH(角色!S$1,模板表头,0),0)</f>
        <v>alliance</v>
      </c>
      <c r="T309" s="21" t="s">
        <v>199</v>
      </c>
      <c r="U309" s="21"/>
      <c r="V309" s="21"/>
      <c r="W309" s="21"/>
      <c r="X309" s="21"/>
      <c r="Y309" s="21"/>
      <c r="Z309" s="21"/>
      <c r="AA309" s="21"/>
      <c r="AB309" s="21">
        <v>4</v>
      </c>
      <c r="AC309" s="21">
        <v>6</v>
      </c>
      <c r="AD309" s="21"/>
      <c r="AE309" s="21">
        <f t="shared" si="55"/>
        <v>10</v>
      </c>
      <c r="AF309" s="21">
        <f t="shared" si="56"/>
        <v>25</v>
      </c>
      <c r="AG309" s="28" t="str">
        <f>VLOOKUP($L309,怪物模板!$A:$N,MATCH(角色!AG$1,模板表头,0),0)</f>
        <v>misc.5skills_target_is_valid</v>
      </c>
      <c r="AH309" s="28">
        <f>VLOOKUP($L309,怪物模板!$A:$N,MATCH(角色!AH$1,模板表头,0),0)</f>
        <v>11980301</v>
      </c>
      <c r="AI309" s="28">
        <f>VLOOKUP($L309,怪物模板!$A:$N,MATCH(角色!AI$1,模板表头,0),0)</f>
        <v>11980302</v>
      </c>
      <c r="AJ309" s="28" t="str">
        <f>VLOOKUP($L309,怪物模板!$A:$N,MATCH(角色!AJ$1,模板表头,0),0)</f>
        <v/>
      </c>
      <c r="AK309" s="28" t="str">
        <f>VLOOKUP($L309,怪物模板!$A:$N,MATCH(角色!AK$1,模板表头,0),0)</f>
        <v/>
      </c>
      <c r="AL309" s="28" t="str">
        <f>IF(VLOOKUP($L309,[1]怪物模板!$A:$N,MATCH([1]角色!AL$1,模板表头,0),0)=0,"",VLOOKUP($L309,[1]怪物模板!$A:$N,MATCH([1]角色!AL$1,模板表头,0),0))</f>
        <v/>
      </c>
      <c r="AM309" s="28" t="str">
        <f>VLOOKUP($L309,怪物模板!$A:$N,MATCH(角色!AM$1,模板表头,0),0)</f>
        <v>shield_infantry_npc</v>
      </c>
      <c r="AN309" s="21">
        <v>1</v>
      </c>
      <c r="AO309" s="21">
        <v>1</v>
      </c>
      <c r="AP309" s="21"/>
      <c r="AQ309" s="21"/>
      <c r="AR309" s="21"/>
      <c r="AS309" s="21"/>
      <c r="AT309" s="21"/>
      <c r="AU309" s="21">
        <v>230041</v>
      </c>
      <c r="AV309" s="21"/>
      <c r="AW309" s="21"/>
      <c r="AX309" s="21"/>
      <c r="AY309" s="21"/>
      <c r="AZ309" s="21"/>
      <c r="BA309" s="21"/>
      <c r="BB309" s="22"/>
      <c r="BC309" s="22"/>
      <c r="BD309" s="22"/>
      <c r="BE309" s="22"/>
      <c r="BF309" s="22"/>
      <c r="BG309" s="22"/>
      <c r="BH309" s="22"/>
      <c r="BI309" s="22">
        <f t="shared" si="57"/>
        <v>10000</v>
      </c>
      <c r="BJ309" s="22">
        <f t="shared" si="60"/>
        <v>4000</v>
      </c>
      <c r="BK309" s="22">
        <f t="shared" si="60"/>
        <v>4000</v>
      </c>
      <c r="BL309" s="21"/>
      <c r="BM309" s="21"/>
      <c r="BN309" s="21"/>
      <c r="BO309" s="21"/>
      <c r="BP309" s="21"/>
      <c r="BQ309" s="21"/>
      <c r="BR309" s="21"/>
      <c r="BS309" s="21"/>
      <c r="BT309" s="21"/>
      <c r="BU309" s="23" t="s">
        <v>200</v>
      </c>
      <c r="BV309" s="21"/>
      <c r="BW309" s="21"/>
      <c r="BX309" s="21"/>
      <c r="BY309" s="21"/>
      <c r="BZ309" s="21"/>
      <c r="CA309" s="21"/>
      <c r="CB309" s="21"/>
      <c r="CC309" s="21"/>
      <c r="CD309" s="21"/>
      <c r="CE309" s="21"/>
      <c r="CF309" s="21"/>
      <c r="CG309" s="21" t="s">
        <v>200</v>
      </c>
      <c r="CH309" s="21" t="s">
        <v>200</v>
      </c>
      <c r="CI309" s="21" t="s">
        <v>200</v>
      </c>
      <c r="CJ309" s="21" t="s">
        <v>200</v>
      </c>
      <c r="CK309" s="21" t="s">
        <v>200</v>
      </c>
      <c r="CL309" s="21" t="s">
        <v>200</v>
      </c>
      <c r="CM309" s="21" t="s">
        <v>200</v>
      </c>
      <c r="CN309" s="21" t="s">
        <v>200</v>
      </c>
      <c r="CO309" s="21" t="s">
        <v>200</v>
      </c>
    </row>
    <row r="310" spans="1:93" ht="16.5" customHeight="1" x14ac:dyDescent="0.3">
      <c r="A310" s="21">
        <v>31040308</v>
      </c>
      <c r="B310" s="21" t="s">
        <v>202</v>
      </c>
      <c r="C310" s="21"/>
      <c r="D310" s="21">
        <f t="shared" si="59"/>
        <v>62</v>
      </c>
      <c r="E310" s="21" t="s">
        <v>104</v>
      </c>
      <c r="F310" s="21">
        <v>22</v>
      </c>
      <c r="G310" s="21" t="s">
        <v>110</v>
      </c>
      <c r="H310" s="21">
        <f>VLOOKUP($L310,怪物模板!$A:$N,MATCH(角色!H$1,模板表头,0),0)</f>
        <v>3</v>
      </c>
      <c r="I310" s="28" t="str">
        <f>VLOOKUP($L310,怪物模板!$A:$N,MATCH(角色!I$1,模板表头,0),0)</f>
        <v>mag</v>
      </c>
      <c r="J310" s="22"/>
      <c r="K310" s="21"/>
      <c r="L310" s="21" t="s">
        <v>275</v>
      </c>
      <c r="M310" s="28" t="str">
        <f>VLOOKUP($L310,怪物模板!$A:$N,MATCH(角色!M$1,模板表头,0),0)</f>
        <v>火焰术士</v>
      </c>
      <c r="N310" s="28" t="str">
        <f>VLOOKUP($L310,怪物模板!$A:$N,MATCH(角色!N$1,模板表头,0),0)</f>
        <v>大招加引导版，加酒利用</v>
      </c>
      <c r="O310" s="21" t="str">
        <f>VLOOKUP($L310,怪物模板!$A:$N,MATCH(角色!O$1,模板表头,0),0)</f>
        <v>female</v>
      </c>
      <c r="P310" s="22">
        <v>3</v>
      </c>
      <c r="Q310" s="21">
        <v>2</v>
      </c>
      <c r="R310" s="21">
        <v>2</v>
      </c>
      <c r="S310" s="28" t="str">
        <f>VLOOKUP($L310,怪物模板!$A:$N,MATCH(角色!S$1,模板表头,0),0)</f>
        <v>alliance</v>
      </c>
      <c r="T310" s="21" t="s">
        <v>85</v>
      </c>
      <c r="U310" s="21"/>
      <c r="V310" s="21"/>
      <c r="W310" s="21"/>
      <c r="X310" s="21"/>
      <c r="Y310" s="21"/>
      <c r="Z310" s="21"/>
      <c r="AA310" s="21"/>
      <c r="AB310" s="21">
        <v>4</v>
      </c>
      <c r="AC310" s="21">
        <v>6</v>
      </c>
      <c r="AD310" s="21"/>
      <c r="AE310" s="21">
        <f t="shared" si="55"/>
        <v>10</v>
      </c>
      <c r="AF310" s="21">
        <f t="shared" si="56"/>
        <v>25</v>
      </c>
      <c r="AG310" s="28" t="str">
        <f>VLOOKUP($L310,怪物模板!$A:$N,MATCH(角色!AG$1,模板表头,0),0)</f>
        <v>misc.5skills</v>
      </c>
      <c r="AH310" s="28">
        <f>VLOOKUP($L310,怪物模板!$A:$N,MATCH(角色!AH$1,模板表头,0),0)</f>
        <v>11980401</v>
      </c>
      <c r="AI310" s="28">
        <f>VLOOKUP($L310,怪物模板!$A:$N,MATCH(角色!AI$1,模板表头,0),0)</f>
        <v>11980402</v>
      </c>
      <c r="AJ310" s="28">
        <f>VLOOKUP($L310,怪物模板!$A:$N,MATCH(角色!AJ$1,模板表头,0),0)</f>
        <v>11999535</v>
      </c>
      <c r="AK310" s="28" t="str">
        <f>VLOOKUP($L310,怪物模板!$A:$N,MATCH(角色!AK$1,模板表头,0),0)</f>
        <v/>
      </c>
      <c r="AL310" s="28" t="str">
        <f>IF(VLOOKUP($L310,[1]怪物模板!$A:$N,MATCH([1]角色!AL$1,模板表头,0),0)=0,"",VLOOKUP($L310,[1]怪物模板!$A:$N,MATCH([1]角色!AL$1,模板表头,0),0))</f>
        <v/>
      </c>
      <c r="AM310" s="28" t="str">
        <f>VLOOKUP($L310,怪物模板!$A:$N,MATCH(角色!AM$1,模板表头,0),0)</f>
        <v>flame_npc</v>
      </c>
      <c r="AN310" s="21">
        <v>1</v>
      </c>
      <c r="AO310" s="21">
        <v>1</v>
      </c>
      <c r="AP310" s="21"/>
      <c r="AQ310" s="21"/>
      <c r="AR310" s="21"/>
      <c r="AS310" s="21"/>
      <c r="AT310" s="21"/>
      <c r="AU310" s="21">
        <v>230011</v>
      </c>
      <c r="AV310" s="21">
        <v>230302</v>
      </c>
      <c r="AW310" s="21"/>
      <c r="AX310" s="21"/>
      <c r="AY310" s="21"/>
      <c r="AZ310" s="21"/>
      <c r="BA310" s="21"/>
      <c r="BB310" s="22"/>
      <c r="BC310" s="22"/>
      <c r="BD310" s="22"/>
      <c r="BE310" s="22"/>
      <c r="BF310" s="22"/>
      <c r="BG310" s="22"/>
      <c r="BH310" s="22"/>
      <c r="BI310" s="22">
        <f t="shared" si="57"/>
        <v>10000</v>
      </c>
      <c r="BJ310" s="22">
        <f t="shared" si="60"/>
        <v>4000</v>
      </c>
      <c r="BK310" s="22">
        <f t="shared" si="60"/>
        <v>4000</v>
      </c>
      <c r="BL310" s="21"/>
      <c r="BM310" s="21"/>
      <c r="BN310" s="21"/>
      <c r="BO310" s="21"/>
      <c r="BP310" s="21"/>
      <c r="BQ310" s="21"/>
      <c r="BR310" s="21"/>
      <c r="BS310" s="21"/>
      <c r="BT310" s="21"/>
      <c r="BU310" s="23" t="s">
        <v>200</v>
      </c>
      <c r="BV310" s="21"/>
      <c r="BW310" s="21"/>
      <c r="BX310" s="21"/>
      <c r="BY310" s="21"/>
      <c r="BZ310" s="21"/>
      <c r="CA310" s="21"/>
      <c r="CB310" s="21"/>
      <c r="CC310" s="21"/>
      <c r="CD310" s="21"/>
      <c r="CE310" s="21"/>
      <c r="CF310" s="21"/>
      <c r="CG310" s="21" t="s">
        <v>200</v>
      </c>
      <c r="CH310" s="21" t="s">
        <v>200</v>
      </c>
      <c r="CI310" s="21" t="s">
        <v>200</v>
      </c>
      <c r="CJ310" s="21" t="s">
        <v>200</v>
      </c>
      <c r="CK310" s="21" t="s">
        <v>200</v>
      </c>
      <c r="CL310" s="21" t="s">
        <v>200</v>
      </c>
      <c r="CM310" s="21" t="s">
        <v>200</v>
      </c>
      <c r="CN310" s="21" t="s">
        <v>200</v>
      </c>
      <c r="CO310" s="21" t="s">
        <v>200</v>
      </c>
    </row>
    <row r="311" spans="1:93" ht="16.5" customHeight="1" x14ac:dyDescent="0.3">
      <c r="A311" s="21">
        <v>31040309</v>
      </c>
      <c r="B311" s="21" t="s">
        <v>343</v>
      </c>
      <c r="C311" s="21"/>
      <c r="D311" s="21">
        <f t="shared" si="59"/>
        <v>62</v>
      </c>
      <c r="E311" s="21" t="s">
        <v>104</v>
      </c>
      <c r="F311" s="21">
        <v>22</v>
      </c>
      <c r="G311" s="21" t="s">
        <v>111</v>
      </c>
      <c r="H311" s="21">
        <f>VLOOKUP($L311,怪物模板!$A:$N,MATCH(角色!H$1,模板表头,0),0)</f>
        <v>3</v>
      </c>
      <c r="I311" s="28" t="str">
        <f>VLOOKUP($L311,怪物模板!$A:$N,MATCH(角色!I$1,模板表头,0),0)</f>
        <v>mag</v>
      </c>
      <c r="J311" s="22"/>
      <c r="K311" s="21"/>
      <c r="L311" s="21" t="s">
        <v>338</v>
      </c>
      <c r="M311" s="28" t="str">
        <f>VLOOKUP($L311,怪物模板!$A:$N,MATCH(角色!M$1,模板表头,0),0)</f>
        <v>黑魔导少女</v>
      </c>
      <c r="N311" s="28" t="str">
        <f>VLOOKUP($L311,怪物模板!$A:$N,MATCH(角色!N$1,模板表头,0),0)</f>
        <v>统一BOSS模板，同英雄技能+酒利用</v>
      </c>
      <c r="O311" s="21" t="str">
        <f>VLOOKUP($L311,怪物模板!$A:$N,MATCH(角色!O$1,模板表头,0),0)</f>
        <v>male</v>
      </c>
      <c r="P311" s="22">
        <v>7</v>
      </c>
      <c r="Q311" s="21">
        <v>4</v>
      </c>
      <c r="R311" s="21">
        <v>4</v>
      </c>
      <c r="S311" s="28" t="str">
        <f>VLOOKUP($L311,怪物模板!$A:$N,MATCH(角色!S$1,模板表头,0),0)</f>
        <v>alliance</v>
      </c>
      <c r="T311" s="21" t="s">
        <v>85</v>
      </c>
      <c r="U311" s="21"/>
      <c r="V311" s="21"/>
      <c r="W311" s="21"/>
      <c r="X311" s="21"/>
      <c r="Y311" s="21"/>
      <c r="Z311" s="21"/>
      <c r="AA311" s="21"/>
      <c r="AB311" s="21">
        <v>4</v>
      </c>
      <c r="AC311" s="21">
        <v>6</v>
      </c>
      <c r="AD311" s="21"/>
      <c r="AE311" s="21">
        <f t="shared" si="55"/>
        <v>40</v>
      </c>
      <c r="AF311" s="21">
        <f t="shared" si="56"/>
        <v>100</v>
      </c>
      <c r="AG311" s="28" t="str">
        <f>VLOOKUP($L311,怪物模板!$A:$N,MATCH(角色!AG$1,模板表头,0),0)</f>
        <v>misc.5skills_is_enemy_second</v>
      </c>
      <c r="AH311" s="28">
        <f>VLOOKUP($L311,怪物模板!$A:$N,MATCH(角色!AH$1,模板表头,0),0)</f>
        <v>11760301</v>
      </c>
      <c r="AI311" s="28">
        <f>VLOOKUP($L311,怪物模板!$A:$N,MATCH(角色!AI$1,模板表头,0),0)</f>
        <v>11760302</v>
      </c>
      <c r="AJ311" s="28">
        <f>VLOOKUP($L311,怪物模板!$A:$N,MATCH(角色!AJ$1,模板表头,0),0)</f>
        <v>11760303</v>
      </c>
      <c r="AK311" s="28">
        <f>VLOOKUP($L311,怪物模板!$A:$N,MATCH(角色!AK$1,模板表头,0),0)</f>
        <v>11760304</v>
      </c>
      <c r="AL311" s="28" t="str">
        <f>IF(VLOOKUP($L311,[1]怪物模板!$A:$N,MATCH([1]角色!AL$1,模板表头,0),0)=0,"",VLOOKUP($L311,[1]怪物模板!$A:$N,MATCH([1]角色!AL$1,模板表头,0),0))</f>
        <v/>
      </c>
      <c r="AM311" s="28" t="str">
        <f>VLOOKUP($L311,怪物模板!$A:$N,MATCH(角色!AM$1,模板表头,0),0)</f>
        <v>antonidas</v>
      </c>
      <c r="AN311" s="21">
        <v>1</v>
      </c>
      <c r="AO311" s="21">
        <v>1</v>
      </c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2">
        <f t="shared" si="57"/>
        <v>10000</v>
      </c>
      <c r="BJ311" s="22">
        <f t="shared" si="60"/>
        <v>4000</v>
      </c>
      <c r="BK311" s="22">
        <f t="shared" si="60"/>
        <v>4000</v>
      </c>
      <c r="BL311" s="21"/>
      <c r="BM311" s="21"/>
      <c r="BN311" s="21"/>
      <c r="BO311" s="21"/>
      <c r="BP311" s="21"/>
      <c r="BQ311" s="21"/>
      <c r="BR311" s="21"/>
      <c r="BS311" s="21"/>
      <c r="BT311" s="21"/>
      <c r="BU311" s="23" t="s">
        <v>200</v>
      </c>
      <c r="BV311" s="21"/>
      <c r="BW311" s="21"/>
      <c r="BX311" s="21"/>
      <c r="BY311" s="21"/>
      <c r="BZ311" s="21"/>
      <c r="CA311" s="21"/>
      <c r="CB311" s="21"/>
      <c r="CC311" s="21"/>
      <c r="CD311" s="21"/>
      <c r="CE311" s="21"/>
      <c r="CF311" s="21"/>
      <c r="CG311" s="21" t="s">
        <v>200</v>
      </c>
      <c r="CH311" s="21" t="s">
        <v>200</v>
      </c>
      <c r="CI311" s="21" t="s">
        <v>200</v>
      </c>
      <c r="CJ311" s="21" t="s">
        <v>200</v>
      </c>
      <c r="CK311" s="21" t="s">
        <v>200</v>
      </c>
      <c r="CL311" s="21" t="s">
        <v>200</v>
      </c>
      <c r="CM311" s="21" t="s">
        <v>200</v>
      </c>
      <c r="CN311" s="21" t="s">
        <v>200</v>
      </c>
      <c r="CO311" s="21" t="s">
        <v>200</v>
      </c>
    </row>
    <row r="312" spans="1:93" ht="16.5" customHeight="1" x14ac:dyDescent="0.3">
      <c r="A312" s="21">
        <v>31040310</v>
      </c>
      <c r="B312" s="21" t="s">
        <v>267</v>
      </c>
      <c r="C312" s="21"/>
      <c r="D312" s="21">
        <f t="shared" si="59"/>
        <v>62</v>
      </c>
      <c r="E312" s="21" t="s">
        <v>104</v>
      </c>
      <c r="F312" s="21">
        <v>22</v>
      </c>
      <c r="G312" s="21" t="s">
        <v>110</v>
      </c>
      <c r="H312" s="21">
        <f>VLOOKUP($L312,怪物模板!$A:$N,MATCH(角色!H$1,模板表头,0),0)</f>
        <v>3</v>
      </c>
      <c r="I312" s="28" t="str">
        <f>VLOOKUP($L312,怪物模板!$A:$N,MATCH(角色!I$1,模板表头,0),0)</f>
        <v>mag</v>
      </c>
      <c r="J312" s="22"/>
      <c r="K312" s="21"/>
      <c r="L312" s="21" t="s">
        <v>286</v>
      </c>
      <c r="M312" s="28" t="str">
        <f>VLOOKUP($L312,怪物模板!$A:$N,MATCH(角色!M$1,模板表头,0),0)</f>
        <v>无对应英雄</v>
      </c>
      <c r="N312" s="28" t="str">
        <f>VLOOKUP($L312,怪物模板!$A:$N,MATCH(角色!N$1,模板表头,0),0)</f>
        <v>统一BOSS模板</v>
      </c>
      <c r="O312" s="21" t="str">
        <f>VLOOKUP($L312,怪物模板!$A:$N,MATCH(角色!O$1,模板表头,0),0)</f>
        <v>male</v>
      </c>
      <c r="P312" s="21">
        <v>6</v>
      </c>
      <c r="Q312" s="21">
        <v>3</v>
      </c>
      <c r="R312" s="21">
        <v>4</v>
      </c>
      <c r="S312" s="28" t="str">
        <f>VLOOKUP($L312,怪物模板!$A:$N,MATCH(角色!S$1,模板表头,0),0)</f>
        <v>chaos</v>
      </c>
      <c r="T312" s="21" t="s">
        <v>85</v>
      </c>
      <c r="U312" s="21"/>
      <c r="V312" s="21"/>
      <c r="W312" s="21"/>
      <c r="X312" s="21"/>
      <c r="Y312" s="21"/>
      <c r="Z312" s="21"/>
      <c r="AA312" s="21"/>
      <c r="AB312" s="21">
        <v>4</v>
      </c>
      <c r="AC312" s="21">
        <v>6</v>
      </c>
      <c r="AD312" s="21"/>
      <c r="AE312" s="21">
        <f t="shared" si="55"/>
        <v>10</v>
      </c>
      <c r="AF312" s="21">
        <f t="shared" si="56"/>
        <v>25</v>
      </c>
      <c r="AG312" s="28" t="str">
        <f>VLOOKUP($L312,怪物模板!$A:$N,MATCH(角色!AG$1,模板表头,0),0)</f>
        <v>range.kelthuzad</v>
      </c>
      <c r="AH312" s="28">
        <f>VLOOKUP($L312,怪物模板!$A:$N,MATCH(角色!AH$1,模板表头,0),0)</f>
        <v>11660201</v>
      </c>
      <c r="AI312" s="28">
        <f>VLOOKUP($L312,怪物模板!$A:$N,MATCH(角色!AI$1,模板表头,0),0)</f>
        <v>11660202</v>
      </c>
      <c r="AJ312" s="28">
        <f>VLOOKUP($L312,怪物模板!$A:$N,MATCH(角色!AJ$1,模板表头,0),0)</f>
        <v>11999506</v>
      </c>
      <c r="AK312" s="28">
        <f>VLOOKUP($L312,怪物模板!$A:$N,MATCH(角色!AK$1,模板表头,0),0)</f>
        <v>11999504</v>
      </c>
      <c r="AL312" s="28" t="str">
        <f>IF(VLOOKUP($L312,[1]怪物模板!$A:$N,MATCH([1]角色!AL$1,模板表头,0),0)=0,"",VLOOKUP($L312,[1]怪物模板!$A:$N,MATCH([1]角色!AL$1,模板表头,0),0))</f>
        <v/>
      </c>
      <c r="AM312" s="28" t="str">
        <f>VLOOKUP($L312,怪物模板!$A:$N,MATCH(角色!AM$1,模板表头,0),0)</f>
        <v>kelthuzad</v>
      </c>
      <c r="AN312" s="21">
        <v>1</v>
      </c>
      <c r="AO312" s="21">
        <v>1</v>
      </c>
      <c r="AP312" s="21"/>
      <c r="AQ312" s="21"/>
      <c r="AR312" s="21"/>
      <c r="AS312" s="21"/>
      <c r="AT312" s="21"/>
      <c r="AU312" s="21">
        <v>230011</v>
      </c>
      <c r="AV312" s="21">
        <v>230292</v>
      </c>
      <c r="AW312" s="21"/>
      <c r="AX312" s="21"/>
      <c r="AY312" s="21"/>
      <c r="AZ312" s="21"/>
      <c r="BA312" s="21"/>
      <c r="BB312" s="22"/>
      <c r="BC312" s="22"/>
      <c r="BD312" s="22"/>
      <c r="BE312" s="22"/>
      <c r="BF312" s="22"/>
      <c r="BG312" s="22"/>
      <c r="BH312" s="22"/>
      <c r="BI312" s="22">
        <f t="shared" si="57"/>
        <v>10000</v>
      </c>
      <c r="BJ312" s="22">
        <f t="shared" si="60"/>
        <v>4000</v>
      </c>
      <c r="BK312" s="22">
        <f t="shared" si="60"/>
        <v>4000</v>
      </c>
      <c r="BL312" s="21"/>
      <c r="BM312" s="21"/>
      <c r="BN312" s="21"/>
      <c r="BO312" s="21"/>
      <c r="BP312" s="21"/>
      <c r="BQ312" s="21"/>
      <c r="BR312" s="21"/>
      <c r="BS312" s="21"/>
      <c r="BT312" s="21"/>
      <c r="BU312" s="23" t="s">
        <v>200</v>
      </c>
      <c r="BV312" s="21"/>
      <c r="BW312" s="21"/>
      <c r="BX312" s="21"/>
      <c r="BY312" s="21"/>
      <c r="BZ312" s="21"/>
      <c r="CA312" s="21"/>
      <c r="CB312" s="21"/>
      <c r="CC312" s="21"/>
      <c r="CD312" s="21"/>
      <c r="CE312" s="21"/>
      <c r="CF312" s="21"/>
      <c r="CG312" s="21" t="s">
        <v>200</v>
      </c>
      <c r="CH312" s="21" t="s">
        <v>200</v>
      </c>
      <c r="CI312" s="21" t="s">
        <v>200</v>
      </c>
      <c r="CJ312" s="21" t="s">
        <v>200</v>
      </c>
      <c r="CK312" s="21" t="s">
        <v>200</v>
      </c>
      <c r="CL312" s="21" t="s">
        <v>200</v>
      </c>
      <c r="CM312" s="21" t="s">
        <v>200</v>
      </c>
      <c r="CN312" s="21" t="s">
        <v>200</v>
      </c>
      <c r="CO312" s="21" t="s">
        <v>200</v>
      </c>
    </row>
    <row r="313" spans="1:93" s="5" customFormat="1" ht="16.5" customHeight="1" x14ac:dyDescent="0.3">
      <c r="A313" s="21">
        <v>31040311</v>
      </c>
      <c r="B313" s="21" t="s">
        <v>246</v>
      </c>
      <c r="C313" s="21"/>
      <c r="D313" s="21">
        <f t="shared" si="59"/>
        <v>63</v>
      </c>
      <c r="E313" s="21" t="s">
        <v>104</v>
      </c>
      <c r="F313" s="21">
        <v>23</v>
      </c>
      <c r="G313" s="21" t="s">
        <v>111</v>
      </c>
      <c r="H313" s="21">
        <f>VLOOKUP($L313,怪物模板!$A:$N,MATCH(角色!H$1,模板表头,0),0)</f>
        <v>3</v>
      </c>
      <c r="I313" s="28" t="str">
        <f>VLOOKUP($L313,怪物模板!$A:$N,MATCH(角色!I$1,模板表头,0),0)</f>
        <v>mag</v>
      </c>
      <c r="J313" s="22"/>
      <c r="K313" s="21"/>
      <c r="L313" s="21" t="s">
        <v>278</v>
      </c>
      <c r="M313" s="28" t="str">
        <f>VLOOKUP($L313,怪物模板!$A:$N,MATCH(角色!M$1,模板表头,0),0)</f>
        <v>无对应英雄</v>
      </c>
      <c r="N313" s="28" t="str">
        <f>VLOOKUP($L313,怪物模板!$A:$N,MATCH(角色!N$1,模板表头,0),0)</f>
        <v>统一BOSS模板</v>
      </c>
      <c r="O313" s="21" t="str">
        <f>VLOOKUP($L313,怪物模板!$A:$N,MATCH(角色!O$1,模板表头,0),0)</f>
        <v>male</v>
      </c>
      <c r="P313" s="22">
        <v>4</v>
      </c>
      <c r="Q313" s="21">
        <v>3</v>
      </c>
      <c r="R313" s="21">
        <v>3</v>
      </c>
      <c r="S313" s="28" t="str">
        <f>VLOOKUP($L313,怪物模板!$A:$N,MATCH(角色!S$1,模板表头,0),0)</f>
        <v>alliance</v>
      </c>
      <c r="T313" s="21" t="s">
        <v>85</v>
      </c>
      <c r="U313" s="21"/>
      <c r="V313" s="21"/>
      <c r="W313" s="21"/>
      <c r="X313" s="21"/>
      <c r="Y313" s="21"/>
      <c r="Z313" s="21"/>
      <c r="AA313" s="21"/>
      <c r="AB313" s="21">
        <v>4</v>
      </c>
      <c r="AC313" s="21">
        <v>6</v>
      </c>
      <c r="AD313" s="21"/>
      <c r="AE313" s="21">
        <f t="shared" si="55"/>
        <v>40</v>
      </c>
      <c r="AF313" s="21">
        <f t="shared" si="56"/>
        <v>100</v>
      </c>
      <c r="AG313" s="28" t="str">
        <f>VLOOKUP($L313,怪物模板!$A:$N,MATCH(角色!AG$1,模板表头,0),0)</f>
        <v>misc.5skills</v>
      </c>
      <c r="AH313" s="28">
        <f>VLOOKUP($L313,怪物模板!$A:$N,MATCH(角色!AH$1,模板表头,0),0)</f>
        <v>11960401</v>
      </c>
      <c r="AI313" s="28">
        <f>VLOOKUP($L313,怪物模板!$A:$N,MATCH(角色!AI$1,模板表头,0),0)</f>
        <v>11960403</v>
      </c>
      <c r="AJ313" s="28">
        <f>VLOOKUP($L313,怪物模板!$A:$N,MATCH(角色!AJ$1,模板表头,0),0)</f>
        <v>11999509</v>
      </c>
      <c r="AK313" s="28">
        <f>VLOOKUP($L313,怪物模板!$A:$N,MATCH(角色!AK$1,模板表头,0),0)</f>
        <v>11999527</v>
      </c>
      <c r="AL313" s="28" t="str">
        <f>IF(VLOOKUP($L313,[1]怪物模板!$A:$N,MATCH([1]角色!AL$1,模板表头,0),0)=0,"",VLOOKUP($L313,[1]怪物模板!$A:$N,MATCH([1]角色!AL$1,模板表头,0),0))</f>
        <v/>
      </c>
      <c r="AM313" s="28" t="str">
        <f>VLOOKUP($L313,怪物模板!$A:$N,MATCH(角色!AM$1,模板表头,0),0)</f>
        <v>mekkatorque_boss</v>
      </c>
      <c r="AN313" s="21">
        <v>1.2</v>
      </c>
      <c r="AO313" s="21">
        <v>1</v>
      </c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2"/>
      <c r="BC313" s="22"/>
      <c r="BD313" s="22"/>
      <c r="BE313" s="22"/>
      <c r="BF313" s="22"/>
      <c r="BG313" s="22"/>
      <c r="BH313" s="22"/>
      <c r="BI313" s="22">
        <f t="shared" si="57"/>
        <v>10000</v>
      </c>
      <c r="BJ313" s="22">
        <f t="shared" si="60"/>
        <v>4000</v>
      </c>
      <c r="BK313" s="22">
        <f t="shared" si="60"/>
        <v>4000</v>
      </c>
      <c r="BL313" s="21"/>
      <c r="BM313" s="21"/>
      <c r="BN313" s="21"/>
      <c r="BO313" s="21"/>
      <c r="BP313" s="21"/>
      <c r="BQ313" s="21"/>
      <c r="BR313" s="21"/>
      <c r="BS313" s="21"/>
      <c r="BT313" s="21"/>
      <c r="BU313" s="23" t="s">
        <v>200</v>
      </c>
      <c r="BV313" s="21"/>
      <c r="BW313" s="21"/>
      <c r="BX313" s="21"/>
      <c r="BY313" s="21"/>
      <c r="BZ313" s="21"/>
      <c r="CA313" s="21"/>
      <c r="CB313" s="21"/>
      <c r="CC313" s="21"/>
      <c r="CD313" s="21"/>
      <c r="CE313" s="21"/>
      <c r="CF313" s="21"/>
      <c r="CG313" s="21" t="s">
        <v>200</v>
      </c>
      <c r="CH313" s="21" t="s">
        <v>200</v>
      </c>
      <c r="CI313" s="21" t="s">
        <v>200</v>
      </c>
      <c r="CJ313" s="21" t="s">
        <v>200</v>
      </c>
      <c r="CK313" s="21" t="s">
        <v>200</v>
      </c>
      <c r="CL313" s="21" t="s">
        <v>200</v>
      </c>
      <c r="CM313" s="21" t="s">
        <v>200</v>
      </c>
      <c r="CN313" s="21" t="s">
        <v>200</v>
      </c>
      <c r="CO313" s="21" t="s">
        <v>200</v>
      </c>
    </row>
    <row r="314" spans="1:93" s="5" customFormat="1" ht="16.5" customHeight="1" x14ac:dyDescent="0.3">
      <c r="A314" s="21">
        <v>31040312</v>
      </c>
      <c r="B314" s="21" t="s">
        <v>248</v>
      </c>
      <c r="C314" s="21"/>
      <c r="D314" s="21">
        <f t="shared" si="59"/>
        <v>63</v>
      </c>
      <c r="E314" s="21" t="s">
        <v>104</v>
      </c>
      <c r="F314" s="21">
        <v>23</v>
      </c>
      <c r="G314" s="21" t="s">
        <v>110</v>
      </c>
      <c r="H314" s="21">
        <f>VLOOKUP($L314,怪物模板!$A:$N,MATCH(角色!H$1,模板表头,0),0)</f>
        <v>1</v>
      </c>
      <c r="I314" s="28" t="str">
        <f>VLOOKUP($L314,怪物模板!$A:$N,MATCH(角色!I$1,模板表头,0),0)</f>
        <v>phy</v>
      </c>
      <c r="J314" s="22"/>
      <c r="K314" s="21"/>
      <c r="L314" s="21" t="s">
        <v>248</v>
      </c>
      <c r="M314" s="28" t="str">
        <f>VLOOKUP($L314,怪物模板!$A:$N,MATCH(角色!M$1,模板表头,0),0)</f>
        <v>顶盾步兵</v>
      </c>
      <c r="N314" s="28" t="str">
        <f>VLOOKUP($L314,怪物模板!$A:$N,MATCH(角色!N$1,模板表头,0),0)</f>
        <v>统一模板</v>
      </c>
      <c r="O314" s="21" t="str">
        <f>VLOOKUP($L314,怪物模板!$A:$N,MATCH(角色!O$1,模板表头,0),0)</f>
        <v>male</v>
      </c>
      <c r="P314" s="22">
        <v>2</v>
      </c>
      <c r="Q314" s="21">
        <v>2</v>
      </c>
      <c r="R314" s="21">
        <v>2</v>
      </c>
      <c r="S314" s="28" t="str">
        <f>VLOOKUP($L314,怪物模板!$A:$N,MATCH(角色!S$1,模板表头,0),0)</f>
        <v>alliance</v>
      </c>
      <c r="T314" s="21" t="s">
        <v>85</v>
      </c>
      <c r="U314" s="21"/>
      <c r="V314" s="21"/>
      <c r="W314" s="21"/>
      <c r="X314" s="21"/>
      <c r="Y314" s="21"/>
      <c r="Z314" s="21"/>
      <c r="AA314" s="21"/>
      <c r="AB314" s="21">
        <v>4</v>
      </c>
      <c r="AC314" s="21">
        <v>6</v>
      </c>
      <c r="AD314" s="21"/>
      <c r="AE314" s="21">
        <f t="shared" si="55"/>
        <v>10</v>
      </c>
      <c r="AF314" s="21">
        <f t="shared" si="56"/>
        <v>25</v>
      </c>
      <c r="AG314" s="28" t="str">
        <f>VLOOKUP($L314,怪物模板!$A:$N,MATCH(角色!AG$1,模板表头,0),0)</f>
        <v>misc.5skills_target_is_valid</v>
      </c>
      <c r="AH314" s="28">
        <f>VLOOKUP($L314,怪物模板!$A:$N,MATCH(角色!AH$1,模板表头,0),0)</f>
        <v>11980301</v>
      </c>
      <c r="AI314" s="28">
        <f>VLOOKUP($L314,怪物模板!$A:$N,MATCH(角色!AI$1,模板表头,0),0)</f>
        <v>11980302</v>
      </c>
      <c r="AJ314" s="28" t="str">
        <f>VLOOKUP($L314,怪物模板!$A:$N,MATCH(角色!AJ$1,模板表头,0),0)</f>
        <v/>
      </c>
      <c r="AK314" s="28" t="str">
        <f>VLOOKUP($L314,怪物模板!$A:$N,MATCH(角色!AK$1,模板表头,0),0)</f>
        <v/>
      </c>
      <c r="AL314" s="28" t="str">
        <f>IF(VLOOKUP($L314,[1]怪物模板!$A:$N,MATCH([1]角色!AL$1,模板表头,0),0)=0,"",VLOOKUP($L314,[1]怪物模板!$A:$N,MATCH([1]角色!AL$1,模板表头,0),0))</f>
        <v/>
      </c>
      <c r="AM314" s="28" t="str">
        <f>VLOOKUP($L314,怪物模板!$A:$N,MATCH(角色!AM$1,模板表头,0),0)</f>
        <v>shield_infantry_npc</v>
      </c>
      <c r="AN314" s="21">
        <v>1</v>
      </c>
      <c r="AO314" s="21">
        <v>1</v>
      </c>
      <c r="AP314" s="21"/>
      <c r="AQ314" s="21"/>
      <c r="AR314" s="21"/>
      <c r="AS314" s="21"/>
      <c r="AT314" s="21"/>
      <c r="AU314" s="21">
        <v>230041</v>
      </c>
      <c r="AV314" s="21">
        <v>230242</v>
      </c>
      <c r="AW314" s="21"/>
      <c r="AX314" s="21"/>
      <c r="AY314" s="21"/>
      <c r="AZ314" s="21"/>
      <c r="BA314" s="21"/>
      <c r="BB314" s="22"/>
      <c r="BC314" s="22"/>
      <c r="BD314" s="22"/>
      <c r="BE314" s="22"/>
      <c r="BF314" s="22"/>
      <c r="BG314" s="22"/>
      <c r="BH314" s="22"/>
      <c r="BI314" s="22">
        <f t="shared" si="57"/>
        <v>10000</v>
      </c>
      <c r="BJ314" s="22">
        <f t="shared" si="60"/>
        <v>4000</v>
      </c>
      <c r="BK314" s="22">
        <f t="shared" si="60"/>
        <v>4000</v>
      </c>
      <c r="BL314" s="21"/>
      <c r="BM314" s="21"/>
      <c r="BN314" s="21"/>
      <c r="BO314" s="21"/>
      <c r="BP314" s="21"/>
      <c r="BQ314" s="21"/>
      <c r="BR314" s="21"/>
      <c r="BS314" s="21"/>
      <c r="BT314" s="21"/>
      <c r="BU314" s="23" t="s">
        <v>200</v>
      </c>
      <c r="BV314" s="21"/>
      <c r="BW314" s="21"/>
      <c r="BX314" s="21"/>
      <c r="BY314" s="21"/>
      <c r="BZ314" s="21"/>
      <c r="CA314" s="21"/>
      <c r="CB314" s="21"/>
      <c r="CC314" s="21"/>
      <c r="CD314" s="21"/>
      <c r="CE314" s="21"/>
      <c r="CF314" s="21"/>
      <c r="CG314" s="21" t="s">
        <v>200</v>
      </c>
      <c r="CH314" s="21" t="s">
        <v>200</v>
      </c>
      <c r="CI314" s="21" t="s">
        <v>200</v>
      </c>
      <c r="CJ314" s="21" t="s">
        <v>200</v>
      </c>
      <c r="CK314" s="21" t="s">
        <v>200</v>
      </c>
      <c r="CL314" s="21" t="s">
        <v>200</v>
      </c>
      <c r="CM314" s="21" t="s">
        <v>200</v>
      </c>
      <c r="CN314" s="21" t="s">
        <v>200</v>
      </c>
      <c r="CO314" s="21" t="s">
        <v>200</v>
      </c>
    </row>
    <row r="315" spans="1:93" s="5" customFormat="1" ht="16.5" customHeight="1" x14ac:dyDescent="0.3">
      <c r="A315" s="21">
        <v>31040313</v>
      </c>
      <c r="B315" s="21" t="s">
        <v>248</v>
      </c>
      <c r="C315" s="21"/>
      <c r="D315" s="21">
        <f t="shared" si="59"/>
        <v>63</v>
      </c>
      <c r="E315" s="21" t="s">
        <v>104</v>
      </c>
      <c r="F315" s="21">
        <v>23</v>
      </c>
      <c r="G315" s="21" t="s">
        <v>110</v>
      </c>
      <c r="H315" s="21">
        <f>VLOOKUP($L315,怪物模板!$A:$N,MATCH(角色!H$1,模板表头,0),0)</f>
        <v>1</v>
      </c>
      <c r="I315" s="28" t="str">
        <f>VLOOKUP($L315,怪物模板!$A:$N,MATCH(角色!I$1,模板表头,0),0)</f>
        <v>phy</v>
      </c>
      <c r="J315" s="22"/>
      <c r="K315" s="21"/>
      <c r="L315" s="21" t="s">
        <v>248</v>
      </c>
      <c r="M315" s="28" t="str">
        <f>VLOOKUP($L315,怪物模板!$A:$N,MATCH(角色!M$1,模板表头,0),0)</f>
        <v>顶盾步兵</v>
      </c>
      <c r="N315" s="28" t="str">
        <f>VLOOKUP($L315,怪物模板!$A:$N,MATCH(角色!N$1,模板表头,0),0)</f>
        <v>统一模板</v>
      </c>
      <c r="O315" s="21" t="str">
        <f>VLOOKUP($L315,怪物模板!$A:$N,MATCH(角色!O$1,模板表头,0),0)</f>
        <v>male</v>
      </c>
      <c r="P315" s="22">
        <v>2</v>
      </c>
      <c r="Q315" s="21">
        <v>2</v>
      </c>
      <c r="R315" s="21">
        <v>2</v>
      </c>
      <c r="S315" s="28" t="str">
        <f>VLOOKUP($L315,怪物模板!$A:$N,MATCH(角色!S$1,模板表头,0),0)</f>
        <v>alliance</v>
      </c>
      <c r="T315" s="21" t="s">
        <v>85</v>
      </c>
      <c r="U315" s="21"/>
      <c r="V315" s="21"/>
      <c r="W315" s="21"/>
      <c r="X315" s="21"/>
      <c r="Y315" s="21"/>
      <c r="Z315" s="21"/>
      <c r="AA315" s="21"/>
      <c r="AB315" s="21">
        <v>4</v>
      </c>
      <c r="AC315" s="21">
        <v>6</v>
      </c>
      <c r="AD315" s="21"/>
      <c r="AE315" s="21">
        <f t="shared" si="55"/>
        <v>10</v>
      </c>
      <c r="AF315" s="21">
        <f t="shared" si="56"/>
        <v>25</v>
      </c>
      <c r="AG315" s="28" t="str">
        <f>VLOOKUP($L315,怪物模板!$A:$N,MATCH(角色!AG$1,模板表头,0),0)</f>
        <v>misc.5skills_target_is_valid</v>
      </c>
      <c r="AH315" s="28">
        <f>VLOOKUP($L315,怪物模板!$A:$N,MATCH(角色!AH$1,模板表头,0),0)</f>
        <v>11980301</v>
      </c>
      <c r="AI315" s="28">
        <f>VLOOKUP($L315,怪物模板!$A:$N,MATCH(角色!AI$1,模板表头,0),0)</f>
        <v>11980302</v>
      </c>
      <c r="AJ315" s="28" t="str">
        <f>VLOOKUP($L315,怪物模板!$A:$N,MATCH(角色!AJ$1,模板表头,0),0)</f>
        <v/>
      </c>
      <c r="AK315" s="28" t="str">
        <f>VLOOKUP($L315,怪物模板!$A:$N,MATCH(角色!AK$1,模板表头,0),0)</f>
        <v/>
      </c>
      <c r="AL315" s="28" t="str">
        <f>IF(VLOOKUP($L315,[1]怪物模板!$A:$N,MATCH([1]角色!AL$1,模板表头,0),0)=0,"",VLOOKUP($L315,[1]怪物模板!$A:$N,MATCH([1]角色!AL$1,模板表头,0),0))</f>
        <v/>
      </c>
      <c r="AM315" s="28" t="str">
        <f>VLOOKUP($L315,怪物模板!$A:$N,MATCH(角色!AM$1,模板表头,0),0)</f>
        <v>shield_infantry_npc</v>
      </c>
      <c r="AN315" s="21">
        <v>1</v>
      </c>
      <c r="AO315" s="21">
        <v>1</v>
      </c>
      <c r="AP315" s="21"/>
      <c r="AQ315" s="21"/>
      <c r="AR315" s="21"/>
      <c r="AS315" s="21"/>
      <c r="AT315" s="21"/>
      <c r="AU315" s="21">
        <v>230041</v>
      </c>
      <c r="AV315" s="21">
        <v>230242</v>
      </c>
      <c r="AW315" s="21"/>
      <c r="AX315" s="21"/>
      <c r="AY315" s="21"/>
      <c r="AZ315" s="21"/>
      <c r="BA315" s="21"/>
      <c r="BB315" s="22"/>
      <c r="BC315" s="22"/>
      <c r="BD315" s="22"/>
      <c r="BE315" s="22"/>
      <c r="BF315" s="22"/>
      <c r="BG315" s="22"/>
      <c r="BH315" s="22"/>
      <c r="BI315" s="22">
        <f t="shared" si="57"/>
        <v>10000</v>
      </c>
      <c r="BJ315" s="22">
        <f t="shared" si="60"/>
        <v>4000</v>
      </c>
      <c r="BK315" s="22">
        <f t="shared" si="60"/>
        <v>4000</v>
      </c>
      <c r="BL315" s="21"/>
      <c r="BM315" s="21"/>
      <c r="BN315" s="21"/>
      <c r="BO315" s="21"/>
      <c r="BP315" s="21"/>
      <c r="BQ315" s="21"/>
      <c r="BR315" s="21"/>
      <c r="BS315" s="21"/>
      <c r="BT315" s="21"/>
      <c r="BU315" s="23" t="s">
        <v>200</v>
      </c>
      <c r="BV315" s="21"/>
      <c r="BW315" s="21"/>
      <c r="BX315" s="21"/>
      <c r="BY315" s="21"/>
      <c r="BZ315" s="21"/>
      <c r="CA315" s="21"/>
      <c r="CB315" s="21"/>
      <c r="CC315" s="21"/>
      <c r="CD315" s="21"/>
      <c r="CE315" s="21"/>
      <c r="CF315" s="21"/>
      <c r="CG315" s="21" t="s">
        <v>200</v>
      </c>
      <c r="CH315" s="21" t="s">
        <v>200</v>
      </c>
      <c r="CI315" s="21" t="s">
        <v>200</v>
      </c>
      <c r="CJ315" s="21" t="s">
        <v>200</v>
      </c>
      <c r="CK315" s="21" t="s">
        <v>200</v>
      </c>
      <c r="CL315" s="21" t="s">
        <v>200</v>
      </c>
      <c r="CM315" s="21" t="s">
        <v>200</v>
      </c>
      <c r="CN315" s="21" t="s">
        <v>200</v>
      </c>
      <c r="CO315" s="21" t="s">
        <v>200</v>
      </c>
    </row>
    <row r="316" spans="1:93" s="5" customFormat="1" ht="16.5" customHeight="1" x14ac:dyDescent="0.3">
      <c r="A316" s="21">
        <v>31040314</v>
      </c>
      <c r="B316" s="21" t="s">
        <v>202</v>
      </c>
      <c r="C316" s="21"/>
      <c r="D316" s="21">
        <f t="shared" si="59"/>
        <v>63</v>
      </c>
      <c r="E316" s="21" t="s">
        <v>104</v>
      </c>
      <c r="F316" s="21">
        <v>23</v>
      </c>
      <c r="G316" s="21" t="s">
        <v>110</v>
      </c>
      <c r="H316" s="21">
        <f>VLOOKUP($L316,怪物模板!$A:$N,MATCH(角色!H$1,模板表头,0),0)</f>
        <v>3</v>
      </c>
      <c r="I316" s="28" t="str">
        <f>VLOOKUP($L316,怪物模板!$A:$N,MATCH(角色!I$1,模板表头,0),0)</f>
        <v>mag</v>
      </c>
      <c r="J316" s="22"/>
      <c r="K316" s="21"/>
      <c r="L316" s="21" t="s">
        <v>275</v>
      </c>
      <c r="M316" s="28" t="str">
        <f>VLOOKUP($L316,怪物模板!$A:$N,MATCH(角色!M$1,模板表头,0),0)</f>
        <v>火焰术士</v>
      </c>
      <c r="N316" s="28" t="str">
        <f>VLOOKUP($L316,怪物模板!$A:$N,MATCH(角色!N$1,模板表头,0),0)</f>
        <v>大招加引导版，加酒利用</v>
      </c>
      <c r="O316" s="21" t="str">
        <f>VLOOKUP($L316,怪物模板!$A:$N,MATCH(角色!O$1,模板表头,0),0)</f>
        <v>female</v>
      </c>
      <c r="P316" s="22">
        <v>3</v>
      </c>
      <c r="Q316" s="21">
        <v>2</v>
      </c>
      <c r="R316" s="21">
        <v>2</v>
      </c>
      <c r="S316" s="28" t="str">
        <f>VLOOKUP($L316,怪物模板!$A:$N,MATCH(角色!S$1,模板表头,0),0)</f>
        <v>alliance</v>
      </c>
      <c r="T316" s="21" t="s">
        <v>85</v>
      </c>
      <c r="U316" s="21"/>
      <c r="V316" s="21"/>
      <c r="W316" s="21"/>
      <c r="X316" s="21"/>
      <c r="Y316" s="21"/>
      <c r="Z316" s="21"/>
      <c r="AA316" s="21"/>
      <c r="AB316" s="21">
        <v>4</v>
      </c>
      <c r="AC316" s="21">
        <v>6</v>
      </c>
      <c r="AD316" s="21"/>
      <c r="AE316" s="21">
        <f t="shared" si="55"/>
        <v>10</v>
      </c>
      <c r="AF316" s="21">
        <f t="shared" si="56"/>
        <v>25</v>
      </c>
      <c r="AG316" s="28" t="str">
        <f>VLOOKUP($L316,怪物模板!$A:$N,MATCH(角色!AG$1,模板表头,0),0)</f>
        <v>misc.5skills</v>
      </c>
      <c r="AH316" s="28">
        <f>VLOOKUP($L316,怪物模板!$A:$N,MATCH(角色!AH$1,模板表头,0),0)</f>
        <v>11980401</v>
      </c>
      <c r="AI316" s="28">
        <f>VLOOKUP($L316,怪物模板!$A:$N,MATCH(角色!AI$1,模板表头,0),0)</f>
        <v>11980402</v>
      </c>
      <c r="AJ316" s="28">
        <f>VLOOKUP($L316,怪物模板!$A:$N,MATCH(角色!AJ$1,模板表头,0),0)</f>
        <v>11999535</v>
      </c>
      <c r="AK316" s="28" t="str">
        <f>VLOOKUP($L316,怪物模板!$A:$N,MATCH(角色!AK$1,模板表头,0),0)</f>
        <v/>
      </c>
      <c r="AL316" s="28" t="str">
        <f>IF(VLOOKUP($L316,[1]怪物模板!$A:$N,MATCH([1]角色!AL$1,模板表头,0),0)=0,"",VLOOKUP($L316,[1]怪物模板!$A:$N,MATCH([1]角色!AL$1,模板表头,0),0))</f>
        <v/>
      </c>
      <c r="AM316" s="28" t="str">
        <f>VLOOKUP($L316,怪物模板!$A:$N,MATCH(角色!AM$1,模板表头,0),0)</f>
        <v>flame_npc</v>
      </c>
      <c r="AN316" s="21">
        <v>1</v>
      </c>
      <c r="AO316" s="21">
        <v>1</v>
      </c>
      <c r="AP316" s="21"/>
      <c r="AQ316" s="21"/>
      <c r="AR316" s="21"/>
      <c r="AS316" s="21"/>
      <c r="AT316" s="21"/>
      <c r="AU316" s="21">
        <v>230011</v>
      </c>
      <c r="AV316" s="21">
        <v>230302</v>
      </c>
      <c r="AW316" s="21"/>
      <c r="AX316" s="21"/>
      <c r="AY316" s="21"/>
      <c r="AZ316" s="21"/>
      <c r="BA316" s="21"/>
      <c r="BB316" s="22"/>
      <c r="BC316" s="22"/>
      <c r="BD316" s="22"/>
      <c r="BE316" s="22"/>
      <c r="BF316" s="22"/>
      <c r="BG316" s="22"/>
      <c r="BH316" s="22"/>
      <c r="BI316" s="22">
        <f t="shared" si="57"/>
        <v>10000</v>
      </c>
      <c r="BJ316" s="22">
        <f t="shared" si="60"/>
        <v>4000</v>
      </c>
      <c r="BK316" s="22">
        <f t="shared" si="60"/>
        <v>4000</v>
      </c>
      <c r="BL316" s="21"/>
      <c r="BM316" s="21"/>
      <c r="BN316" s="21"/>
      <c r="BO316" s="21"/>
      <c r="BP316" s="21"/>
      <c r="BQ316" s="21"/>
      <c r="BR316" s="21"/>
      <c r="BS316" s="21"/>
      <c r="BT316" s="21"/>
      <c r="BU316" s="23" t="s">
        <v>200</v>
      </c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 t="s">
        <v>200</v>
      </c>
      <c r="CH316" s="21" t="s">
        <v>200</v>
      </c>
      <c r="CI316" s="21" t="s">
        <v>200</v>
      </c>
      <c r="CJ316" s="21" t="s">
        <v>200</v>
      </c>
      <c r="CK316" s="21" t="s">
        <v>200</v>
      </c>
      <c r="CL316" s="21" t="s">
        <v>200</v>
      </c>
      <c r="CM316" s="21" t="s">
        <v>200</v>
      </c>
      <c r="CN316" s="21" t="s">
        <v>200</v>
      </c>
      <c r="CO316" s="21" t="s">
        <v>200</v>
      </c>
    </row>
    <row r="317" spans="1:93" s="5" customFormat="1" ht="16.5" customHeight="1" x14ac:dyDescent="0.3">
      <c r="A317" s="21">
        <v>31040315</v>
      </c>
      <c r="B317" s="21" t="s">
        <v>202</v>
      </c>
      <c r="C317" s="21"/>
      <c r="D317" s="21">
        <f t="shared" si="59"/>
        <v>63</v>
      </c>
      <c r="E317" s="21" t="s">
        <v>104</v>
      </c>
      <c r="F317" s="21">
        <v>23</v>
      </c>
      <c r="G317" s="21" t="s">
        <v>110</v>
      </c>
      <c r="H317" s="21">
        <f>VLOOKUP($L317,怪物模板!$A:$N,MATCH(角色!H$1,模板表头,0),0)</f>
        <v>3</v>
      </c>
      <c r="I317" s="28" t="str">
        <f>VLOOKUP($L317,怪物模板!$A:$N,MATCH(角色!I$1,模板表头,0),0)</f>
        <v>mag</v>
      </c>
      <c r="J317" s="22"/>
      <c r="K317" s="21"/>
      <c r="L317" s="21" t="s">
        <v>275</v>
      </c>
      <c r="M317" s="28" t="str">
        <f>VLOOKUP($L317,怪物模板!$A:$N,MATCH(角色!M$1,模板表头,0),0)</f>
        <v>火焰术士</v>
      </c>
      <c r="N317" s="28" t="str">
        <f>VLOOKUP($L317,怪物模板!$A:$N,MATCH(角色!N$1,模板表头,0),0)</f>
        <v>大招加引导版，加酒利用</v>
      </c>
      <c r="O317" s="21" t="str">
        <f>VLOOKUP($L317,怪物模板!$A:$N,MATCH(角色!O$1,模板表头,0),0)</f>
        <v>female</v>
      </c>
      <c r="P317" s="22">
        <v>3</v>
      </c>
      <c r="Q317" s="21">
        <v>3</v>
      </c>
      <c r="R317" s="21">
        <v>2</v>
      </c>
      <c r="S317" s="28" t="str">
        <f>VLOOKUP($L317,怪物模板!$A:$N,MATCH(角色!S$1,模板表头,0),0)</f>
        <v>alliance</v>
      </c>
      <c r="T317" s="21" t="s">
        <v>85</v>
      </c>
      <c r="U317" s="21"/>
      <c r="V317" s="21"/>
      <c r="W317" s="21"/>
      <c r="X317" s="21"/>
      <c r="Y317" s="21"/>
      <c r="Z317" s="21"/>
      <c r="AA317" s="21"/>
      <c r="AB317" s="21">
        <v>4</v>
      </c>
      <c r="AC317" s="21">
        <v>6</v>
      </c>
      <c r="AD317" s="21"/>
      <c r="AE317" s="21">
        <f t="shared" si="55"/>
        <v>10</v>
      </c>
      <c r="AF317" s="21">
        <f t="shared" si="56"/>
        <v>25</v>
      </c>
      <c r="AG317" s="28" t="str">
        <f>VLOOKUP($L317,怪物模板!$A:$N,MATCH(角色!AG$1,模板表头,0),0)</f>
        <v>misc.5skills</v>
      </c>
      <c r="AH317" s="28">
        <f>VLOOKUP($L317,怪物模板!$A:$N,MATCH(角色!AH$1,模板表头,0),0)</f>
        <v>11980401</v>
      </c>
      <c r="AI317" s="28">
        <f>VLOOKUP($L317,怪物模板!$A:$N,MATCH(角色!AI$1,模板表头,0),0)</f>
        <v>11980402</v>
      </c>
      <c r="AJ317" s="28">
        <f>VLOOKUP($L317,怪物模板!$A:$N,MATCH(角色!AJ$1,模板表头,0),0)</f>
        <v>11999535</v>
      </c>
      <c r="AK317" s="28" t="str">
        <f>VLOOKUP($L317,怪物模板!$A:$N,MATCH(角色!AK$1,模板表头,0),0)</f>
        <v/>
      </c>
      <c r="AL317" s="28" t="str">
        <f>IF(VLOOKUP($L317,[1]怪物模板!$A:$N,MATCH([1]角色!AL$1,模板表头,0),0)=0,"",VLOOKUP($L317,[1]怪物模板!$A:$N,MATCH([1]角色!AL$1,模板表头,0),0))</f>
        <v/>
      </c>
      <c r="AM317" s="28" t="str">
        <f>VLOOKUP($L317,怪物模板!$A:$N,MATCH(角色!AM$1,模板表头,0),0)</f>
        <v>flame_npc</v>
      </c>
      <c r="AN317" s="21">
        <v>1</v>
      </c>
      <c r="AO317" s="21">
        <v>1</v>
      </c>
      <c r="AP317" s="21"/>
      <c r="AQ317" s="21"/>
      <c r="AR317" s="21"/>
      <c r="AS317" s="21"/>
      <c r="AT317" s="21"/>
      <c r="AU317" s="21">
        <v>230011</v>
      </c>
      <c r="AV317" s="21">
        <v>230302</v>
      </c>
      <c r="AW317" s="21"/>
      <c r="AX317" s="21"/>
      <c r="AY317" s="21"/>
      <c r="AZ317" s="21"/>
      <c r="BA317" s="21"/>
      <c r="BB317" s="22"/>
      <c r="BC317" s="22"/>
      <c r="BD317" s="22"/>
      <c r="BE317" s="22"/>
      <c r="BF317" s="22"/>
      <c r="BG317" s="22"/>
      <c r="BH317" s="22"/>
      <c r="BI317" s="22">
        <f t="shared" si="57"/>
        <v>10000</v>
      </c>
      <c r="BJ317" s="22">
        <f t="shared" si="60"/>
        <v>4000</v>
      </c>
      <c r="BK317" s="22">
        <f t="shared" si="60"/>
        <v>4000</v>
      </c>
      <c r="BL317" s="21"/>
      <c r="BM317" s="21"/>
      <c r="BN317" s="21"/>
      <c r="BO317" s="21"/>
      <c r="BP317" s="21"/>
      <c r="BQ317" s="21"/>
      <c r="BR317" s="21"/>
      <c r="BS317" s="21"/>
      <c r="BT317" s="21"/>
      <c r="BU317" s="23" t="s">
        <v>200</v>
      </c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 t="s">
        <v>200</v>
      </c>
      <c r="CH317" s="21" t="s">
        <v>200</v>
      </c>
      <c r="CI317" s="21" t="s">
        <v>200</v>
      </c>
      <c r="CJ317" s="21" t="s">
        <v>200</v>
      </c>
      <c r="CK317" s="21" t="s">
        <v>200</v>
      </c>
      <c r="CL317" s="21" t="s">
        <v>200</v>
      </c>
      <c r="CM317" s="21" t="s">
        <v>200</v>
      </c>
      <c r="CN317" s="21" t="s">
        <v>200</v>
      </c>
      <c r="CO317" s="21" t="s">
        <v>200</v>
      </c>
    </row>
    <row r="318" spans="1:93" s="3" customFormat="1" ht="16.5" customHeight="1" x14ac:dyDescent="0.3">
      <c r="A318" s="21">
        <v>31040316</v>
      </c>
      <c r="B318" s="21" t="s">
        <v>246</v>
      </c>
      <c r="C318" s="21"/>
      <c r="D318" s="21">
        <f t="shared" si="59"/>
        <v>64</v>
      </c>
      <c r="E318" s="21" t="s">
        <v>104</v>
      </c>
      <c r="F318" s="21">
        <v>24</v>
      </c>
      <c r="G318" s="21" t="s">
        <v>111</v>
      </c>
      <c r="H318" s="21">
        <f>VLOOKUP($L318,怪物模板!$A:$N,MATCH(角色!H$1,模板表头,0),0)</f>
        <v>3</v>
      </c>
      <c r="I318" s="28" t="str">
        <f>VLOOKUP($L318,怪物模板!$A:$N,MATCH(角色!I$1,模板表头,0),0)</f>
        <v>mag</v>
      </c>
      <c r="J318" s="22"/>
      <c r="K318" s="21"/>
      <c r="L318" s="21" t="s">
        <v>278</v>
      </c>
      <c r="M318" s="28" t="str">
        <f>VLOOKUP($L318,怪物模板!$A:$N,MATCH(角色!M$1,模板表头,0),0)</f>
        <v>无对应英雄</v>
      </c>
      <c r="N318" s="28" t="str">
        <f>VLOOKUP($L318,怪物模板!$A:$N,MATCH(角色!N$1,模板表头,0),0)</f>
        <v>统一BOSS模板</v>
      </c>
      <c r="O318" s="21" t="str">
        <f>VLOOKUP($L318,怪物模板!$A:$N,MATCH(角色!O$1,模板表头,0),0)</f>
        <v>male</v>
      </c>
      <c r="P318" s="22">
        <v>4</v>
      </c>
      <c r="Q318" s="21">
        <v>3</v>
      </c>
      <c r="R318" s="21">
        <v>3</v>
      </c>
      <c r="S318" s="28" t="str">
        <f>VLOOKUP($L318,怪物模板!$A:$N,MATCH(角色!S$1,模板表头,0),0)</f>
        <v>alliance</v>
      </c>
      <c r="T318" s="21" t="s">
        <v>199</v>
      </c>
      <c r="U318" s="21"/>
      <c r="V318" s="21"/>
      <c r="W318" s="21"/>
      <c r="X318" s="21"/>
      <c r="Y318" s="21"/>
      <c r="Z318" s="21"/>
      <c r="AA318" s="21"/>
      <c r="AB318" s="21">
        <v>4</v>
      </c>
      <c r="AC318" s="21">
        <v>6</v>
      </c>
      <c r="AD318" s="21"/>
      <c r="AE318" s="21">
        <f t="shared" si="55"/>
        <v>40</v>
      </c>
      <c r="AF318" s="21">
        <f t="shared" si="56"/>
        <v>100</v>
      </c>
      <c r="AG318" s="28" t="str">
        <f>VLOOKUP($L318,怪物模板!$A:$N,MATCH(角色!AG$1,模板表头,0),0)</f>
        <v>misc.5skills</v>
      </c>
      <c r="AH318" s="28">
        <f>VLOOKUP($L318,怪物模板!$A:$N,MATCH(角色!AH$1,模板表头,0),0)</f>
        <v>11960401</v>
      </c>
      <c r="AI318" s="28">
        <f>VLOOKUP($L318,怪物模板!$A:$N,MATCH(角色!AI$1,模板表头,0),0)</f>
        <v>11960403</v>
      </c>
      <c r="AJ318" s="28">
        <f>VLOOKUP($L318,怪物模板!$A:$N,MATCH(角色!AJ$1,模板表头,0),0)</f>
        <v>11999509</v>
      </c>
      <c r="AK318" s="28">
        <f>VLOOKUP($L318,怪物模板!$A:$N,MATCH(角色!AK$1,模板表头,0),0)</f>
        <v>11999527</v>
      </c>
      <c r="AL318" s="28" t="str">
        <f>IF(VLOOKUP($L318,[1]怪物模板!$A:$N,MATCH([1]角色!AL$1,模板表头,0),0)=0,"",VLOOKUP($L318,[1]怪物模板!$A:$N,MATCH([1]角色!AL$1,模板表头,0),0))</f>
        <v/>
      </c>
      <c r="AM318" s="28" t="str">
        <f>VLOOKUP($L318,怪物模板!$A:$N,MATCH(角色!AM$1,模板表头,0),0)</f>
        <v>mekkatorque_boss</v>
      </c>
      <c r="AN318" s="21">
        <v>1.2</v>
      </c>
      <c r="AO318" s="21">
        <v>1</v>
      </c>
      <c r="AP318" s="21" t="s">
        <v>261</v>
      </c>
      <c r="AQ318" s="21"/>
      <c r="AR318" s="21" t="s">
        <v>201</v>
      </c>
      <c r="AS318" s="21"/>
      <c r="AT318" s="21"/>
      <c r="AU318" s="21"/>
      <c r="AV318" s="21"/>
      <c r="AW318" s="21"/>
      <c r="AX318" s="21"/>
      <c r="AY318" s="21"/>
      <c r="AZ318" s="21"/>
      <c r="BA318" s="21"/>
      <c r="BB318" s="22"/>
      <c r="BC318" s="22"/>
      <c r="BD318" s="22"/>
      <c r="BE318" s="22"/>
      <c r="BF318" s="22"/>
      <c r="BG318" s="22"/>
      <c r="BH318" s="22"/>
      <c r="BI318" s="22">
        <f t="shared" si="57"/>
        <v>10000</v>
      </c>
      <c r="BJ318" s="22">
        <f t="shared" si="60"/>
        <v>4000</v>
      </c>
      <c r="BK318" s="22">
        <f t="shared" si="60"/>
        <v>4000</v>
      </c>
      <c r="BL318" s="21"/>
      <c r="BM318" s="21"/>
      <c r="BN318" s="21"/>
      <c r="BO318" s="21"/>
      <c r="BP318" s="21"/>
      <c r="BQ318" s="21"/>
      <c r="BR318" s="21"/>
      <c r="BS318" s="21"/>
      <c r="BT318" s="21"/>
      <c r="BU318" s="23" t="s">
        <v>200</v>
      </c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 t="s">
        <v>200</v>
      </c>
      <c r="CH318" s="21" t="s">
        <v>200</v>
      </c>
      <c r="CI318" s="21" t="s">
        <v>200</v>
      </c>
      <c r="CJ318" s="21" t="s">
        <v>200</v>
      </c>
      <c r="CK318" s="21" t="s">
        <v>200</v>
      </c>
      <c r="CL318" s="21" t="s">
        <v>200</v>
      </c>
      <c r="CM318" s="21" t="s">
        <v>200</v>
      </c>
      <c r="CN318" s="21" t="s">
        <v>200</v>
      </c>
      <c r="CO318" s="21" t="s">
        <v>200</v>
      </c>
    </row>
    <row r="319" spans="1:93" ht="16.5" customHeight="1" x14ac:dyDescent="0.3">
      <c r="A319" s="21">
        <v>31040317</v>
      </c>
      <c r="B319" s="21" t="s">
        <v>207</v>
      </c>
      <c r="C319" s="21"/>
      <c r="D319" s="21">
        <f t="shared" si="59"/>
        <v>64</v>
      </c>
      <c r="E319" s="21" t="s">
        <v>104</v>
      </c>
      <c r="F319" s="21">
        <v>24</v>
      </c>
      <c r="G319" s="21" t="s">
        <v>110</v>
      </c>
      <c r="H319" s="21">
        <f>VLOOKUP($L319,怪物模板!$A:$N,MATCH(角色!H$1,模板表头,0),0)</f>
        <v>1</v>
      </c>
      <c r="I319" s="28" t="str">
        <f>VLOOKUP($L319,怪物模板!$A:$N,MATCH(角色!I$1,模板表头,0),0)</f>
        <v>mag</v>
      </c>
      <c r="J319" s="22"/>
      <c r="K319" s="21"/>
      <c r="L319" s="21" t="s">
        <v>207</v>
      </c>
      <c r="M319" s="28" t="str">
        <f>VLOOKUP($L319,怪物模板!$A:$N,MATCH(角色!M$1,模板表头,0),0)</f>
        <v>无对应英雄</v>
      </c>
      <c r="N319" s="28" t="str">
        <f>VLOOKUP($L319,怪物模板!$A:$N,MATCH(角色!N$1,模板表头,0),0)</f>
        <v>统一模板</v>
      </c>
      <c r="O319" s="21" t="str">
        <f>VLOOKUP($L319,怪物模板!$A:$N,MATCH(角色!O$1,模板表头,0),0)</f>
        <v>male</v>
      </c>
      <c r="P319" s="22">
        <v>4</v>
      </c>
      <c r="Q319" s="21">
        <v>2</v>
      </c>
      <c r="R319" s="21">
        <v>3</v>
      </c>
      <c r="S319" s="28" t="str">
        <f>VLOOKUP($L319,怪物模板!$A:$N,MATCH(角色!S$1,模板表头,0),0)</f>
        <v>horde</v>
      </c>
      <c r="T319" s="21" t="s">
        <v>199</v>
      </c>
      <c r="U319" s="21"/>
      <c r="V319" s="21"/>
      <c r="W319" s="21"/>
      <c r="X319" s="21"/>
      <c r="Y319" s="21"/>
      <c r="Z319" s="21"/>
      <c r="AA319" s="21"/>
      <c r="AB319" s="21">
        <v>4</v>
      </c>
      <c r="AC319" s="21">
        <v>6</v>
      </c>
      <c r="AD319" s="21"/>
      <c r="AE319" s="21">
        <f t="shared" si="55"/>
        <v>10</v>
      </c>
      <c r="AF319" s="21">
        <f t="shared" si="56"/>
        <v>25</v>
      </c>
      <c r="AG319" s="28" t="str">
        <f>VLOOKUP($L319,怪物模板!$A:$N,MATCH(角色!AG$1,模板表头,0),0)</f>
        <v>misc.5skills_third_target_is_valid</v>
      </c>
      <c r="AH319" s="28">
        <f>VLOOKUP($L319,怪物模板!$A:$N,MATCH(角色!AH$1,模板表头,0),0)</f>
        <v>11870101</v>
      </c>
      <c r="AI319" s="28">
        <f>VLOOKUP($L319,怪物模板!$A:$N,MATCH(角色!AI$1,模板表头,0),0)</f>
        <v>11999518</v>
      </c>
      <c r="AJ319" s="28">
        <f>VLOOKUP($L319,怪物模板!$A:$N,MATCH(角色!AJ$1,模板表头,0),0)</f>
        <v>11870103</v>
      </c>
      <c r="AK319" s="28" t="str">
        <f>VLOOKUP($L319,怪物模板!$A:$N,MATCH(角色!AK$1,模板表头,0),0)</f>
        <v/>
      </c>
      <c r="AL319" s="28" t="str">
        <f>IF(VLOOKUP($L319,[1]怪物模板!$A:$N,MATCH([1]角色!AL$1,模板表头,0),0)=0,"",VLOOKUP($L319,[1]怪物模板!$A:$N,MATCH([1]角色!AL$1,模板表头,0),0))</f>
        <v/>
      </c>
      <c r="AM319" s="28" t="str">
        <f>VLOOKUP($L319,怪物模板!$A:$N,MATCH(角色!AM$1,模板表头,0),0)</f>
        <v>senjin_shieldman_boss</v>
      </c>
      <c r="AN319" s="21">
        <v>1</v>
      </c>
      <c r="AO319" s="21">
        <v>1</v>
      </c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2"/>
      <c r="BC319" s="22"/>
      <c r="BD319" s="22"/>
      <c r="BE319" s="22"/>
      <c r="BF319" s="22"/>
      <c r="BG319" s="22"/>
      <c r="BH319" s="22"/>
      <c r="BI319" s="22">
        <f t="shared" si="57"/>
        <v>10000</v>
      </c>
      <c r="BJ319" s="22">
        <f t="shared" si="60"/>
        <v>4000</v>
      </c>
      <c r="BK319" s="22">
        <f t="shared" si="60"/>
        <v>4000</v>
      </c>
      <c r="BL319" s="21"/>
      <c r="BM319" s="21"/>
      <c r="BN319" s="21"/>
      <c r="BO319" s="21"/>
      <c r="BP319" s="21"/>
      <c r="BQ319" s="21"/>
      <c r="BR319" s="21"/>
      <c r="BS319" s="21"/>
      <c r="BT319" s="21"/>
      <c r="BU319" s="23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 t="s">
        <v>200</v>
      </c>
      <c r="CH319" s="21" t="s">
        <v>200</v>
      </c>
      <c r="CI319" s="21" t="s">
        <v>200</v>
      </c>
      <c r="CJ319" s="21" t="s">
        <v>200</v>
      </c>
      <c r="CK319" s="21" t="s">
        <v>200</v>
      </c>
      <c r="CL319" s="21" t="s">
        <v>200</v>
      </c>
      <c r="CM319" s="21" t="s">
        <v>200</v>
      </c>
      <c r="CN319" s="21" t="s">
        <v>200</v>
      </c>
      <c r="CO319" s="21" t="s">
        <v>200</v>
      </c>
    </row>
    <row r="320" spans="1:93" ht="16.5" customHeight="1" x14ac:dyDescent="0.3">
      <c r="A320" s="21">
        <v>31040318</v>
      </c>
      <c r="B320" s="21" t="s">
        <v>207</v>
      </c>
      <c r="C320" s="21"/>
      <c r="D320" s="21">
        <f t="shared" si="59"/>
        <v>64</v>
      </c>
      <c r="E320" s="21" t="s">
        <v>104</v>
      </c>
      <c r="F320" s="21">
        <v>24</v>
      </c>
      <c r="G320" s="21" t="s">
        <v>110</v>
      </c>
      <c r="H320" s="21">
        <f>VLOOKUP($L320,怪物模板!$A:$N,MATCH(角色!H$1,模板表头,0),0)</f>
        <v>1</v>
      </c>
      <c r="I320" s="28" t="str">
        <f>VLOOKUP($L320,怪物模板!$A:$N,MATCH(角色!I$1,模板表头,0),0)</f>
        <v>mag</v>
      </c>
      <c r="J320" s="22"/>
      <c r="K320" s="21"/>
      <c r="L320" s="21" t="s">
        <v>207</v>
      </c>
      <c r="M320" s="28" t="str">
        <f>VLOOKUP($L320,怪物模板!$A:$N,MATCH(角色!M$1,模板表头,0),0)</f>
        <v>无对应英雄</v>
      </c>
      <c r="N320" s="28" t="str">
        <f>VLOOKUP($L320,怪物模板!$A:$N,MATCH(角色!N$1,模板表头,0),0)</f>
        <v>统一模板</v>
      </c>
      <c r="O320" s="21" t="str">
        <f>VLOOKUP($L320,怪物模板!$A:$N,MATCH(角色!O$1,模板表头,0),0)</f>
        <v>male</v>
      </c>
      <c r="P320" s="22">
        <v>4</v>
      </c>
      <c r="Q320" s="21">
        <v>2</v>
      </c>
      <c r="R320" s="21">
        <v>3</v>
      </c>
      <c r="S320" s="28" t="str">
        <f>VLOOKUP($L320,怪物模板!$A:$N,MATCH(角色!S$1,模板表头,0),0)</f>
        <v>horde</v>
      </c>
      <c r="T320" s="21" t="s">
        <v>199</v>
      </c>
      <c r="U320" s="21"/>
      <c r="V320" s="21"/>
      <c r="W320" s="21"/>
      <c r="X320" s="21"/>
      <c r="Y320" s="21"/>
      <c r="Z320" s="21"/>
      <c r="AA320" s="21"/>
      <c r="AB320" s="21">
        <v>4</v>
      </c>
      <c r="AC320" s="21">
        <v>6</v>
      </c>
      <c r="AD320" s="21"/>
      <c r="AE320" s="21">
        <f t="shared" si="55"/>
        <v>10</v>
      </c>
      <c r="AF320" s="21">
        <f t="shared" si="56"/>
        <v>25</v>
      </c>
      <c r="AG320" s="28" t="str">
        <f>VLOOKUP($L320,怪物模板!$A:$N,MATCH(角色!AG$1,模板表头,0),0)</f>
        <v>misc.5skills_third_target_is_valid</v>
      </c>
      <c r="AH320" s="28">
        <f>VLOOKUP($L320,怪物模板!$A:$N,MATCH(角色!AH$1,模板表头,0),0)</f>
        <v>11870101</v>
      </c>
      <c r="AI320" s="28">
        <f>VLOOKUP($L320,怪物模板!$A:$N,MATCH(角色!AI$1,模板表头,0),0)</f>
        <v>11999518</v>
      </c>
      <c r="AJ320" s="28">
        <f>VLOOKUP($L320,怪物模板!$A:$N,MATCH(角色!AJ$1,模板表头,0),0)</f>
        <v>11870103</v>
      </c>
      <c r="AK320" s="28" t="str">
        <f>VLOOKUP($L320,怪物模板!$A:$N,MATCH(角色!AK$1,模板表头,0),0)</f>
        <v/>
      </c>
      <c r="AL320" s="28" t="str">
        <f>IF(VLOOKUP($L320,[1]怪物模板!$A:$N,MATCH([1]角色!AL$1,模板表头,0),0)=0,"",VLOOKUP($L320,[1]怪物模板!$A:$N,MATCH([1]角色!AL$1,模板表头,0),0))</f>
        <v/>
      </c>
      <c r="AM320" s="28" t="str">
        <f>VLOOKUP($L320,怪物模板!$A:$N,MATCH(角色!AM$1,模板表头,0),0)</f>
        <v>senjin_shieldman_boss</v>
      </c>
      <c r="AN320" s="21">
        <v>1</v>
      </c>
      <c r="AO320" s="21">
        <v>1</v>
      </c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2"/>
      <c r="BC320" s="22"/>
      <c r="BD320" s="22"/>
      <c r="BE320" s="22"/>
      <c r="BF320" s="22"/>
      <c r="BG320" s="22"/>
      <c r="BH320" s="22"/>
      <c r="BI320" s="22">
        <f t="shared" si="57"/>
        <v>10000</v>
      </c>
      <c r="BJ320" s="22">
        <f t="shared" si="60"/>
        <v>4000</v>
      </c>
      <c r="BK320" s="22">
        <f t="shared" si="60"/>
        <v>4000</v>
      </c>
      <c r="BL320" s="21"/>
      <c r="BM320" s="21"/>
      <c r="BN320" s="21"/>
      <c r="BO320" s="21"/>
      <c r="BP320" s="21"/>
      <c r="BQ320" s="21"/>
      <c r="BR320" s="21"/>
      <c r="BS320" s="21"/>
      <c r="BT320" s="21"/>
      <c r="BU320" s="23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 t="s">
        <v>200</v>
      </c>
      <c r="CH320" s="21" t="s">
        <v>200</v>
      </c>
      <c r="CI320" s="21" t="s">
        <v>200</v>
      </c>
      <c r="CJ320" s="21" t="s">
        <v>200</v>
      </c>
      <c r="CK320" s="21" t="s">
        <v>200</v>
      </c>
      <c r="CL320" s="21" t="s">
        <v>200</v>
      </c>
      <c r="CM320" s="21" t="s">
        <v>200</v>
      </c>
      <c r="CN320" s="21" t="s">
        <v>200</v>
      </c>
      <c r="CO320" s="21" t="s">
        <v>200</v>
      </c>
    </row>
    <row r="321" spans="1:93" ht="16.5" customHeight="1" x14ac:dyDescent="0.3">
      <c r="A321" s="21">
        <v>31040319</v>
      </c>
      <c r="B321" s="21" t="s">
        <v>257</v>
      </c>
      <c r="C321" s="21"/>
      <c r="D321" s="21">
        <f t="shared" si="59"/>
        <v>64</v>
      </c>
      <c r="E321" s="21" t="s">
        <v>104</v>
      </c>
      <c r="F321" s="21">
        <v>24</v>
      </c>
      <c r="G321" s="21" t="s">
        <v>110</v>
      </c>
      <c r="H321" s="21">
        <f>VLOOKUP($L321,怪物模板!$A:$N,MATCH(角色!H$1,模板表头,0),0)</f>
        <v>2</v>
      </c>
      <c r="I321" s="28" t="str">
        <f>VLOOKUP($L321,怪物模板!$A:$N,MATCH(角色!I$1,模板表头,0),0)</f>
        <v>phy</v>
      </c>
      <c r="J321" s="22"/>
      <c r="K321" s="21"/>
      <c r="L321" s="21" t="s">
        <v>257</v>
      </c>
      <c r="M321" s="28" t="str">
        <f>VLOOKUP($L321,怪物模板!$A:$N,MATCH(角色!M$1,模板表头,0),0)</f>
        <v>无对应英雄</v>
      </c>
      <c r="N321" s="28" t="str">
        <f>VLOOKUP($L321,怪物模板!$A:$N,MATCH(角色!N$1,模板表头,0),0)</f>
        <v>统一模板</v>
      </c>
      <c r="O321" s="21" t="str">
        <f>VLOOKUP($L321,怪物模板!$A:$N,MATCH(角色!O$1,模板表头,0),0)</f>
        <v>male</v>
      </c>
      <c r="P321" s="22">
        <v>3</v>
      </c>
      <c r="Q321" s="21">
        <v>3</v>
      </c>
      <c r="R321" s="21">
        <v>2</v>
      </c>
      <c r="S321" s="28" t="str">
        <f>VLOOKUP($L321,怪物模板!$A:$N,MATCH(角色!S$1,模板表头,0),0)</f>
        <v>chaos</v>
      </c>
      <c r="T321" s="21" t="s">
        <v>199</v>
      </c>
      <c r="U321" s="21"/>
      <c r="V321" s="21"/>
      <c r="W321" s="21"/>
      <c r="X321" s="21"/>
      <c r="Y321" s="21"/>
      <c r="Z321" s="21"/>
      <c r="AA321" s="21"/>
      <c r="AB321" s="21">
        <v>4</v>
      </c>
      <c r="AC321" s="21">
        <v>6</v>
      </c>
      <c r="AD321" s="21"/>
      <c r="AE321" s="21">
        <f t="shared" si="55"/>
        <v>10</v>
      </c>
      <c r="AF321" s="21">
        <f t="shared" si="56"/>
        <v>25</v>
      </c>
      <c r="AG321" s="28" t="str">
        <f>VLOOKUP($L321,怪物模板!$A:$N,MATCH(角色!AG$1,模板表头,0),0)</f>
        <v>misc.5skills</v>
      </c>
      <c r="AH321" s="28">
        <f>VLOOKUP($L321,怪物模板!$A:$N,MATCH(角色!AH$1,模板表头,0),0)</f>
        <v>11999026</v>
      </c>
      <c r="AI321" s="28">
        <f>VLOOKUP($L321,怪物模板!$A:$N,MATCH(角色!AI$1,模板表头,0),0)</f>
        <v>11999027</v>
      </c>
      <c r="AJ321" s="28" t="str">
        <f>VLOOKUP($L321,怪物模板!$A:$N,MATCH(角色!AJ$1,模板表头,0),0)</f>
        <v/>
      </c>
      <c r="AK321" s="28" t="str">
        <f>VLOOKUP($L321,怪物模板!$A:$N,MATCH(角色!AK$1,模板表头,0),0)</f>
        <v/>
      </c>
      <c r="AL321" s="28" t="str">
        <f>IF(VLOOKUP($L321,[1]怪物模板!$A:$N,MATCH([1]角色!AL$1,模板表头,0),0)=0,"",VLOOKUP($L321,[1]怪物模板!$A:$N,MATCH([1]角色!AL$1,模板表头,0),0))</f>
        <v/>
      </c>
      <c r="AM321" s="28" t="str">
        <f>VLOOKUP($L321,怪物模板!$A:$N,MATCH(角色!AM$1,模板表头,0),0)</f>
        <v>spider</v>
      </c>
      <c r="AN321" s="21">
        <v>0.8</v>
      </c>
      <c r="AO321" s="21">
        <v>1</v>
      </c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2"/>
      <c r="BC321" s="22"/>
      <c r="BD321" s="22"/>
      <c r="BE321" s="22"/>
      <c r="BF321" s="22"/>
      <c r="BG321" s="22"/>
      <c r="BH321" s="22"/>
      <c r="BI321" s="22">
        <f t="shared" si="57"/>
        <v>10000</v>
      </c>
      <c r="BJ321" s="22">
        <f t="shared" si="60"/>
        <v>4000</v>
      </c>
      <c r="BK321" s="22">
        <f t="shared" si="60"/>
        <v>4000</v>
      </c>
      <c r="BL321" s="21"/>
      <c r="BM321" s="21"/>
      <c r="BN321" s="21"/>
      <c r="BO321" s="21"/>
      <c r="BP321" s="21"/>
      <c r="BQ321" s="21"/>
      <c r="BR321" s="21"/>
      <c r="BS321" s="21"/>
      <c r="BT321" s="21"/>
      <c r="BU321" s="23"/>
      <c r="BV321" s="21"/>
      <c r="BW321" s="21"/>
      <c r="BX321" s="21"/>
      <c r="BY321" s="21"/>
      <c r="BZ321" s="21"/>
      <c r="CA321" s="21"/>
      <c r="CB321" s="21"/>
      <c r="CC321" s="21"/>
      <c r="CD321" s="21"/>
      <c r="CE321" s="21"/>
      <c r="CF321" s="21"/>
      <c r="CG321" s="21" t="s">
        <v>200</v>
      </c>
      <c r="CH321" s="21" t="s">
        <v>200</v>
      </c>
      <c r="CI321" s="21" t="s">
        <v>200</v>
      </c>
      <c r="CJ321" s="21" t="s">
        <v>200</v>
      </c>
      <c r="CK321" s="21" t="s">
        <v>200</v>
      </c>
      <c r="CL321" s="21" t="s">
        <v>200</v>
      </c>
      <c r="CM321" s="21" t="s">
        <v>200</v>
      </c>
      <c r="CN321" s="21" t="s">
        <v>200</v>
      </c>
      <c r="CO321" s="21" t="s">
        <v>200</v>
      </c>
    </row>
    <row r="322" spans="1:93" ht="16.5" customHeight="1" x14ac:dyDescent="0.3">
      <c r="A322" s="21">
        <v>31040320</v>
      </c>
      <c r="B322" s="21" t="s">
        <v>257</v>
      </c>
      <c r="C322" s="21"/>
      <c r="D322" s="21">
        <f t="shared" si="59"/>
        <v>64</v>
      </c>
      <c r="E322" s="21" t="s">
        <v>104</v>
      </c>
      <c r="F322" s="21">
        <v>24</v>
      </c>
      <c r="G322" s="21" t="s">
        <v>110</v>
      </c>
      <c r="H322" s="21">
        <f>VLOOKUP($L322,怪物模板!$A:$N,MATCH(角色!H$1,模板表头,0),0)</f>
        <v>2</v>
      </c>
      <c r="I322" s="28" t="str">
        <f>VLOOKUP($L322,怪物模板!$A:$N,MATCH(角色!I$1,模板表头,0),0)</f>
        <v>phy</v>
      </c>
      <c r="J322" s="22"/>
      <c r="K322" s="21"/>
      <c r="L322" s="21" t="s">
        <v>257</v>
      </c>
      <c r="M322" s="28" t="str">
        <f>VLOOKUP($L322,怪物模板!$A:$N,MATCH(角色!M$1,模板表头,0),0)</f>
        <v>无对应英雄</v>
      </c>
      <c r="N322" s="28" t="str">
        <f>VLOOKUP($L322,怪物模板!$A:$N,MATCH(角色!N$1,模板表头,0),0)</f>
        <v>统一模板</v>
      </c>
      <c r="O322" s="21" t="str">
        <f>VLOOKUP($L322,怪物模板!$A:$N,MATCH(角色!O$1,模板表头,0),0)</f>
        <v>male</v>
      </c>
      <c r="P322" s="22">
        <v>3</v>
      </c>
      <c r="Q322" s="21">
        <v>3</v>
      </c>
      <c r="R322" s="21">
        <v>2</v>
      </c>
      <c r="S322" s="28" t="str">
        <f>VLOOKUP($L322,怪物模板!$A:$N,MATCH(角色!S$1,模板表头,0),0)</f>
        <v>chaos</v>
      </c>
      <c r="T322" s="21" t="s">
        <v>199</v>
      </c>
      <c r="U322" s="21"/>
      <c r="V322" s="21"/>
      <c r="W322" s="21"/>
      <c r="X322" s="21"/>
      <c r="Y322" s="21"/>
      <c r="Z322" s="21"/>
      <c r="AA322" s="21"/>
      <c r="AB322" s="21">
        <v>4</v>
      </c>
      <c r="AC322" s="21">
        <v>6</v>
      </c>
      <c r="AD322" s="21"/>
      <c r="AE322" s="21">
        <f t="shared" si="55"/>
        <v>10</v>
      </c>
      <c r="AF322" s="21">
        <f t="shared" si="56"/>
        <v>25</v>
      </c>
      <c r="AG322" s="28" t="str">
        <f>VLOOKUP($L322,怪物模板!$A:$N,MATCH(角色!AG$1,模板表头,0),0)</f>
        <v>misc.5skills</v>
      </c>
      <c r="AH322" s="28">
        <f>VLOOKUP($L322,怪物模板!$A:$N,MATCH(角色!AH$1,模板表头,0),0)</f>
        <v>11999026</v>
      </c>
      <c r="AI322" s="28">
        <f>VLOOKUP($L322,怪物模板!$A:$N,MATCH(角色!AI$1,模板表头,0),0)</f>
        <v>11999027</v>
      </c>
      <c r="AJ322" s="28" t="str">
        <f>VLOOKUP($L322,怪物模板!$A:$N,MATCH(角色!AJ$1,模板表头,0),0)</f>
        <v/>
      </c>
      <c r="AK322" s="28" t="str">
        <f>VLOOKUP($L322,怪物模板!$A:$N,MATCH(角色!AK$1,模板表头,0),0)</f>
        <v/>
      </c>
      <c r="AL322" s="28" t="str">
        <f>IF(VLOOKUP($L322,[1]怪物模板!$A:$N,MATCH([1]角色!AL$1,模板表头,0),0)=0,"",VLOOKUP($L322,[1]怪物模板!$A:$N,MATCH([1]角色!AL$1,模板表头,0),0))</f>
        <v/>
      </c>
      <c r="AM322" s="28" t="str">
        <f>VLOOKUP($L322,怪物模板!$A:$N,MATCH(角色!AM$1,模板表头,0),0)</f>
        <v>spider</v>
      </c>
      <c r="AN322" s="21">
        <v>0.8</v>
      </c>
      <c r="AO322" s="21">
        <v>1</v>
      </c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2"/>
      <c r="BC322" s="22"/>
      <c r="BD322" s="22"/>
      <c r="BE322" s="22"/>
      <c r="BF322" s="22"/>
      <c r="BG322" s="22"/>
      <c r="BH322" s="22"/>
      <c r="BI322" s="22">
        <f t="shared" si="57"/>
        <v>10000</v>
      </c>
      <c r="BJ322" s="22">
        <f t="shared" si="60"/>
        <v>4000</v>
      </c>
      <c r="BK322" s="22">
        <f t="shared" si="60"/>
        <v>4000</v>
      </c>
      <c r="BL322" s="21"/>
      <c r="BM322" s="21"/>
      <c r="BN322" s="21"/>
      <c r="BO322" s="21"/>
      <c r="BP322" s="21"/>
      <c r="BQ322" s="21"/>
      <c r="BR322" s="21"/>
      <c r="BS322" s="21"/>
      <c r="BT322" s="21"/>
      <c r="BU322" s="23"/>
      <c r="BV322" s="21"/>
      <c r="BW322" s="21"/>
      <c r="BX322" s="21"/>
      <c r="BY322" s="21"/>
      <c r="BZ322" s="21"/>
      <c r="CA322" s="21"/>
      <c r="CB322" s="21"/>
      <c r="CC322" s="21"/>
      <c r="CD322" s="21"/>
      <c r="CE322" s="21"/>
      <c r="CF322" s="21"/>
      <c r="CG322" s="21" t="s">
        <v>200</v>
      </c>
      <c r="CH322" s="21" t="s">
        <v>200</v>
      </c>
      <c r="CI322" s="21" t="s">
        <v>200</v>
      </c>
      <c r="CJ322" s="21" t="s">
        <v>200</v>
      </c>
      <c r="CK322" s="21" t="s">
        <v>200</v>
      </c>
      <c r="CL322" s="21" t="s">
        <v>200</v>
      </c>
      <c r="CM322" s="21" t="s">
        <v>200</v>
      </c>
      <c r="CN322" s="21" t="s">
        <v>200</v>
      </c>
      <c r="CO322" s="21" t="s">
        <v>200</v>
      </c>
    </row>
    <row r="323" spans="1:93" s="6" customFormat="1" x14ac:dyDescent="0.3">
      <c r="A323" s="21">
        <v>31040321</v>
      </c>
      <c r="B323" s="21" t="s">
        <v>262</v>
      </c>
      <c r="C323" s="21"/>
      <c r="D323" s="21">
        <f t="shared" si="59"/>
        <v>65</v>
      </c>
      <c r="E323" s="21" t="s">
        <v>104</v>
      </c>
      <c r="F323" s="21">
        <v>25</v>
      </c>
      <c r="G323" s="21" t="s">
        <v>110</v>
      </c>
      <c r="H323" s="21">
        <f>VLOOKUP($L323,怪物模板!$A:$N,MATCH(角色!H$1,模板表头,0),0)</f>
        <v>3</v>
      </c>
      <c r="I323" s="28" t="str">
        <f>VLOOKUP($L323,怪物模板!$A:$N,MATCH(角色!I$1,模板表头,0),0)</f>
        <v>phy</v>
      </c>
      <c r="J323" s="22"/>
      <c r="K323" s="21"/>
      <c r="L323" s="21" t="s">
        <v>287</v>
      </c>
      <c r="M323" s="28" t="str">
        <f>VLOOKUP($L323,怪物模板!$A:$N,MATCH(角色!M$1,模板表头,0),0)</f>
        <v>无对应英雄</v>
      </c>
      <c r="N323" s="28" t="str">
        <f>VLOOKUP($L323,怪物模板!$A:$N,MATCH(角色!N$1,模板表头,0),0)</f>
        <v>统一模板</v>
      </c>
      <c r="O323" s="21" t="str">
        <f>VLOOKUP($L323,怪物模板!$A:$N,MATCH(角色!O$1,模板表头,0),0)</f>
        <v>male</v>
      </c>
      <c r="P323" s="21">
        <v>1</v>
      </c>
      <c r="Q323" s="21">
        <v>1</v>
      </c>
      <c r="R323" s="21">
        <v>1</v>
      </c>
      <c r="S323" s="28" t="str">
        <f>VLOOKUP($L323,怪物模板!$A:$N,MATCH(角色!S$1,模板表头,0),0)</f>
        <v>horde</v>
      </c>
      <c r="T323" s="21" t="s">
        <v>199</v>
      </c>
      <c r="U323" s="21"/>
      <c r="V323" s="21"/>
      <c r="W323" s="21"/>
      <c r="X323" s="21"/>
      <c r="Y323" s="21"/>
      <c r="Z323" s="21"/>
      <c r="AA323" s="21"/>
      <c r="AB323" s="21">
        <v>4</v>
      </c>
      <c r="AC323" s="21">
        <v>6</v>
      </c>
      <c r="AD323" s="21"/>
      <c r="AE323" s="21">
        <f t="shared" ref="AE323:AE386" si="61">VLOOKUP(G323,命能,2,0)</f>
        <v>10</v>
      </c>
      <c r="AF323" s="21">
        <f t="shared" si="56"/>
        <v>25</v>
      </c>
      <c r="AG323" s="28" t="str">
        <f>VLOOKUP($L323,怪物模板!$A:$N,MATCH(角色!AG$1,模板表头,0),0)</f>
        <v>misc.5skills</v>
      </c>
      <c r="AH323" s="28">
        <f>VLOOKUP($L323,怪物模板!$A:$N,MATCH(角色!AH$1,模板表头,0),0)</f>
        <v>11999024</v>
      </c>
      <c r="AI323" s="28">
        <f>VLOOKUP($L323,怪物模板!$A:$N,MATCH(角色!AI$1,模板表头,0),0)</f>
        <v>11999025</v>
      </c>
      <c r="AJ323" s="28" t="str">
        <f>VLOOKUP($L323,怪物模板!$A:$N,MATCH(角色!AJ$1,模板表头,0),0)</f>
        <v/>
      </c>
      <c r="AK323" s="28" t="str">
        <f>VLOOKUP($L323,怪物模板!$A:$N,MATCH(角色!AK$1,模板表头,0),0)</f>
        <v/>
      </c>
      <c r="AL323" s="28" t="str">
        <f>IF(VLOOKUP($L323,[1]怪物模板!$A:$N,MATCH([1]角色!AL$1,模板表头,0),0)=0,"",VLOOKUP($L323,[1]怪物模板!$A:$N,MATCH([1]角色!AL$1,模板表头,0),0))</f>
        <v/>
      </c>
      <c r="AM323" s="28" t="str">
        <f>VLOOKUP($L323,怪物模板!$A:$N,MATCH(角色!AM$1,模板表头,0),0)</f>
        <v>goblin_slaves</v>
      </c>
      <c r="AN323" s="21">
        <v>1</v>
      </c>
      <c r="AO323" s="21">
        <v>1</v>
      </c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2"/>
      <c r="BC323" s="22"/>
      <c r="BD323" s="22"/>
      <c r="BE323" s="22"/>
      <c r="BF323" s="22"/>
      <c r="BG323" s="22"/>
      <c r="BH323" s="22"/>
      <c r="BI323" s="22">
        <f t="shared" si="57"/>
        <v>10000</v>
      </c>
      <c r="BJ323" s="22">
        <f t="shared" si="60"/>
        <v>4000</v>
      </c>
      <c r="BK323" s="22">
        <f t="shared" si="60"/>
        <v>4000</v>
      </c>
      <c r="BL323" s="21"/>
      <c r="BM323" s="21"/>
      <c r="BN323" s="21"/>
      <c r="BO323" s="21"/>
      <c r="BP323" s="21"/>
      <c r="BQ323" s="21"/>
      <c r="BR323" s="21"/>
      <c r="BS323" s="21"/>
      <c r="BT323" s="21"/>
      <c r="BU323" s="23"/>
      <c r="BV323" s="21"/>
      <c r="BW323" s="21"/>
      <c r="BX323" s="21"/>
      <c r="BY323" s="21"/>
      <c r="BZ323" s="21"/>
      <c r="CA323" s="21"/>
      <c r="CB323" s="21"/>
      <c r="CC323" s="21"/>
      <c r="CD323" s="21"/>
      <c r="CE323" s="21"/>
      <c r="CF323" s="21"/>
      <c r="CG323" s="21" t="s">
        <v>200</v>
      </c>
      <c r="CH323" s="21" t="s">
        <v>200</v>
      </c>
      <c r="CI323" s="21" t="s">
        <v>200</v>
      </c>
      <c r="CJ323" s="21" t="s">
        <v>200</v>
      </c>
      <c r="CK323" s="21" t="s">
        <v>200</v>
      </c>
      <c r="CL323" s="21" t="s">
        <v>200</v>
      </c>
      <c r="CM323" s="21" t="s">
        <v>200</v>
      </c>
      <c r="CN323" s="21" t="s">
        <v>200</v>
      </c>
      <c r="CO323" s="21" t="s">
        <v>200</v>
      </c>
    </row>
    <row r="324" spans="1:93" s="5" customFormat="1" ht="16.5" customHeight="1" x14ac:dyDescent="0.3">
      <c r="A324" s="21">
        <v>31040322</v>
      </c>
      <c r="B324" s="21" t="s">
        <v>262</v>
      </c>
      <c r="C324" s="21"/>
      <c r="D324" s="21">
        <f t="shared" si="59"/>
        <v>65</v>
      </c>
      <c r="E324" s="21" t="s">
        <v>104</v>
      </c>
      <c r="F324" s="21">
        <v>25</v>
      </c>
      <c r="G324" s="21" t="s">
        <v>110</v>
      </c>
      <c r="H324" s="21">
        <f>VLOOKUP($L324,怪物模板!$A:$N,MATCH(角色!H$1,模板表头,0),0)</f>
        <v>3</v>
      </c>
      <c r="I324" s="28" t="str">
        <f>VLOOKUP($L324,怪物模板!$A:$N,MATCH(角色!I$1,模板表头,0),0)</f>
        <v>phy</v>
      </c>
      <c r="J324" s="22"/>
      <c r="K324" s="21"/>
      <c r="L324" s="21" t="s">
        <v>287</v>
      </c>
      <c r="M324" s="28" t="str">
        <f>VLOOKUP($L324,怪物模板!$A:$N,MATCH(角色!M$1,模板表头,0),0)</f>
        <v>无对应英雄</v>
      </c>
      <c r="N324" s="28" t="str">
        <f>VLOOKUP($L324,怪物模板!$A:$N,MATCH(角色!N$1,模板表头,0),0)</f>
        <v>统一模板</v>
      </c>
      <c r="O324" s="21" t="str">
        <f>VLOOKUP($L324,怪物模板!$A:$N,MATCH(角色!O$1,模板表头,0),0)</f>
        <v>male</v>
      </c>
      <c r="P324" s="22">
        <v>1</v>
      </c>
      <c r="Q324" s="21">
        <v>1</v>
      </c>
      <c r="R324" s="21">
        <v>1</v>
      </c>
      <c r="S324" s="28" t="str">
        <f>VLOOKUP($L324,怪物模板!$A:$N,MATCH(角色!S$1,模板表头,0),0)</f>
        <v>horde</v>
      </c>
      <c r="T324" s="21" t="s">
        <v>199</v>
      </c>
      <c r="U324" s="21"/>
      <c r="V324" s="21"/>
      <c r="W324" s="21"/>
      <c r="X324" s="21"/>
      <c r="Y324" s="21"/>
      <c r="Z324" s="21"/>
      <c r="AA324" s="21"/>
      <c r="AB324" s="21">
        <v>4</v>
      </c>
      <c r="AC324" s="21">
        <v>6</v>
      </c>
      <c r="AD324" s="21"/>
      <c r="AE324" s="21">
        <f t="shared" si="61"/>
        <v>10</v>
      </c>
      <c r="AF324" s="21">
        <f t="shared" ref="AF324:AF387" si="62">INT(AE324*2.5)</f>
        <v>25</v>
      </c>
      <c r="AG324" s="28" t="str">
        <f>VLOOKUP($L324,怪物模板!$A:$N,MATCH(角色!AG$1,模板表头,0),0)</f>
        <v>misc.5skills</v>
      </c>
      <c r="AH324" s="28">
        <f>VLOOKUP($L324,怪物模板!$A:$N,MATCH(角色!AH$1,模板表头,0),0)</f>
        <v>11999024</v>
      </c>
      <c r="AI324" s="28">
        <f>VLOOKUP($L324,怪物模板!$A:$N,MATCH(角色!AI$1,模板表头,0),0)</f>
        <v>11999025</v>
      </c>
      <c r="AJ324" s="28" t="str">
        <f>VLOOKUP($L324,怪物模板!$A:$N,MATCH(角色!AJ$1,模板表头,0),0)</f>
        <v/>
      </c>
      <c r="AK324" s="28" t="str">
        <f>VLOOKUP($L324,怪物模板!$A:$N,MATCH(角色!AK$1,模板表头,0),0)</f>
        <v/>
      </c>
      <c r="AL324" s="28" t="str">
        <f>IF(VLOOKUP($L324,[1]怪物模板!$A:$N,MATCH([1]角色!AL$1,模板表头,0),0)=0,"",VLOOKUP($L324,[1]怪物模板!$A:$N,MATCH([1]角色!AL$1,模板表头,0),0))</f>
        <v/>
      </c>
      <c r="AM324" s="28" t="str">
        <f>VLOOKUP($L324,怪物模板!$A:$N,MATCH(角色!AM$1,模板表头,0),0)</f>
        <v>goblin_slaves</v>
      </c>
      <c r="AN324" s="21">
        <v>1</v>
      </c>
      <c r="AO324" s="21">
        <v>1</v>
      </c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2"/>
      <c r="BC324" s="22"/>
      <c r="BD324" s="22"/>
      <c r="BE324" s="22"/>
      <c r="BF324" s="22"/>
      <c r="BG324" s="22"/>
      <c r="BH324" s="22"/>
      <c r="BI324" s="22">
        <f t="shared" ref="BI324:BI387" si="63">IF($G324="boss",0,10000)</f>
        <v>10000</v>
      </c>
      <c r="BJ324" s="22">
        <f t="shared" ref="BJ324:BK355" si="64">IF($G324="boss",0,4000)</f>
        <v>4000</v>
      </c>
      <c r="BK324" s="22">
        <f t="shared" si="64"/>
        <v>4000</v>
      </c>
      <c r="BL324" s="21"/>
      <c r="BM324" s="21"/>
      <c r="BN324" s="21"/>
      <c r="BO324" s="21"/>
      <c r="BP324" s="21"/>
      <c r="BQ324" s="21"/>
      <c r="BR324" s="21"/>
      <c r="BS324" s="21"/>
      <c r="BT324" s="21"/>
      <c r="BU324" s="23"/>
      <c r="BV324" s="21"/>
      <c r="BW324" s="21"/>
      <c r="BX324" s="21"/>
      <c r="BY324" s="21"/>
      <c r="BZ324" s="21"/>
      <c r="CA324" s="21"/>
      <c r="CB324" s="21"/>
      <c r="CC324" s="21"/>
      <c r="CD324" s="21"/>
      <c r="CE324" s="21"/>
      <c r="CF324" s="21"/>
      <c r="CG324" s="21" t="s">
        <v>200</v>
      </c>
      <c r="CH324" s="21" t="s">
        <v>200</v>
      </c>
      <c r="CI324" s="21" t="s">
        <v>200</v>
      </c>
      <c r="CJ324" s="21" t="s">
        <v>200</v>
      </c>
      <c r="CK324" s="21" t="s">
        <v>200</v>
      </c>
      <c r="CL324" s="21" t="s">
        <v>200</v>
      </c>
      <c r="CM324" s="21" t="s">
        <v>200</v>
      </c>
      <c r="CN324" s="21" t="s">
        <v>200</v>
      </c>
      <c r="CO324" s="21" t="s">
        <v>200</v>
      </c>
    </row>
    <row r="325" spans="1:93" s="5" customFormat="1" ht="16.5" customHeight="1" x14ac:dyDescent="0.3">
      <c r="A325" s="21">
        <v>31040323</v>
      </c>
      <c r="B325" s="21" t="s">
        <v>257</v>
      </c>
      <c r="C325" s="21"/>
      <c r="D325" s="21">
        <f t="shared" si="59"/>
        <v>65</v>
      </c>
      <c r="E325" s="21" t="s">
        <v>104</v>
      </c>
      <c r="F325" s="21">
        <v>25</v>
      </c>
      <c r="G325" s="21" t="s">
        <v>110</v>
      </c>
      <c r="H325" s="21">
        <f>VLOOKUP($L325,怪物模板!$A:$N,MATCH(角色!H$1,模板表头,0),0)</f>
        <v>2</v>
      </c>
      <c r="I325" s="28" t="str">
        <f>VLOOKUP($L325,怪物模板!$A:$N,MATCH(角色!I$1,模板表头,0),0)</f>
        <v>phy</v>
      </c>
      <c r="J325" s="22"/>
      <c r="K325" s="21"/>
      <c r="L325" s="21" t="s">
        <v>257</v>
      </c>
      <c r="M325" s="28" t="str">
        <f>VLOOKUP($L325,怪物模板!$A:$N,MATCH(角色!M$1,模板表头,0),0)</f>
        <v>无对应英雄</v>
      </c>
      <c r="N325" s="28" t="str">
        <f>VLOOKUP($L325,怪物模板!$A:$N,MATCH(角色!N$1,模板表头,0),0)</f>
        <v>统一模板</v>
      </c>
      <c r="O325" s="21" t="str">
        <f>VLOOKUP($L325,怪物模板!$A:$N,MATCH(角色!O$1,模板表头,0),0)</f>
        <v>male</v>
      </c>
      <c r="P325" s="22">
        <v>3</v>
      </c>
      <c r="Q325" s="21">
        <v>3</v>
      </c>
      <c r="R325" s="21">
        <v>2</v>
      </c>
      <c r="S325" s="28" t="str">
        <f>VLOOKUP($L325,怪物模板!$A:$N,MATCH(角色!S$1,模板表头,0),0)</f>
        <v>chaos</v>
      </c>
      <c r="T325" s="21" t="s">
        <v>199</v>
      </c>
      <c r="U325" s="21"/>
      <c r="V325" s="21"/>
      <c r="W325" s="21"/>
      <c r="X325" s="21"/>
      <c r="Y325" s="21"/>
      <c r="Z325" s="21"/>
      <c r="AA325" s="21"/>
      <c r="AB325" s="21">
        <v>4</v>
      </c>
      <c r="AC325" s="21">
        <v>6</v>
      </c>
      <c r="AD325" s="21"/>
      <c r="AE325" s="21">
        <f t="shared" si="61"/>
        <v>10</v>
      </c>
      <c r="AF325" s="21">
        <f t="shared" si="62"/>
        <v>25</v>
      </c>
      <c r="AG325" s="28" t="str">
        <f>VLOOKUP($L325,怪物模板!$A:$N,MATCH(角色!AG$1,模板表头,0),0)</f>
        <v>misc.5skills</v>
      </c>
      <c r="AH325" s="28">
        <f>VLOOKUP($L325,怪物模板!$A:$N,MATCH(角色!AH$1,模板表头,0),0)</f>
        <v>11999026</v>
      </c>
      <c r="AI325" s="28">
        <f>VLOOKUP($L325,怪物模板!$A:$N,MATCH(角色!AI$1,模板表头,0),0)</f>
        <v>11999027</v>
      </c>
      <c r="AJ325" s="28" t="str">
        <f>VLOOKUP($L325,怪物模板!$A:$N,MATCH(角色!AJ$1,模板表头,0),0)</f>
        <v/>
      </c>
      <c r="AK325" s="28" t="str">
        <f>VLOOKUP($L325,怪物模板!$A:$N,MATCH(角色!AK$1,模板表头,0),0)</f>
        <v/>
      </c>
      <c r="AL325" s="28" t="str">
        <f>IF(VLOOKUP($L325,[1]怪物模板!$A:$N,MATCH([1]角色!AL$1,模板表头,0),0)=0,"",VLOOKUP($L325,[1]怪物模板!$A:$N,MATCH([1]角色!AL$1,模板表头,0),0))</f>
        <v/>
      </c>
      <c r="AM325" s="28" t="str">
        <f>VLOOKUP($L325,怪物模板!$A:$N,MATCH(角色!AM$1,模板表头,0),0)</f>
        <v>spider</v>
      </c>
      <c r="AN325" s="21">
        <v>0.8</v>
      </c>
      <c r="AO325" s="21">
        <v>1</v>
      </c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2"/>
      <c r="BC325" s="22"/>
      <c r="BD325" s="22"/>
      <c r="BE325" s="22"/>
      <c r="BF325" s="22"/>
      <c r="BG325" s="22"/>
      <c r="BH325" s="22"/>
      <c r="BI325" s="22">
        <f t="shared" si="63"/>
        <v>10000</v>
      </c>
      <c r="BJ325" s="22">
        <f t="shared" si="64"/>
        <v>4000</v>
      </c>
      <c r="BK325" s="22">
        <f t="shared" si="64"/>
        <v>4000</v>
      </c>
      <c r="BL325" s="21"/>
      <c r="BM325" s="21"/>
      <c r="BN325" s="21"/>
      <c r="BO325" s="21"/>
      <c r="BP325" s="21"/>
      <c r="BQ325" s="21"/>
      <c r="BR325" s="21"/>
      <c r="BS325" s="21"/>
      <c r="BT325" s="21"/>
      <c r="BU325" s="23"/>
      <c r="BV325" s="21"/>
      <c r="BW325" s="21"/>
      <c r="BX325" s="21"/>
      <c r="BY325" s="21"/>
      <c r="BZ325" s="21"/>
      <c r="CA325" s="21"/>
      <c r="CB325" s="21"/>
      <c r="CC325" s="21"/>
      <c r="CD325" s="21"/>
      <c r="CE325" s="21"/>
      <c r="CF325" s="21"/>
      <c r="CG325" s="21" t="s">
        <v>200</v>
      </c>
      <c r="CH325" s="21" t="s">
        <v>200</v>
      </c>
      <c r="CI325" s="21" t="s">
        <v>200</v>
      </c>
      <c r="CJ325" s="21" t="s">
        <v>200</v>
      </c>
      <c r="CK325" s="21" t="s">
        <v>200</v>
      </c>
      <c r="CL325" s="21" t="s">
        <v>200</v>
      </c>
      <c r="CM325" s="21" t="s">
        <v>200</v>
      </c>
      <c r="CN325" s="21" t="s">
        <v>200</v>
      </c>
      <c r="CO325" s="21" t="s">
        <v>200</v>
      </c>
    </row>
    <row r="326" spans="1:93" s="5" customFormat="1" x14ac:dyDescent="0.3">
      <c r="A326" s="21">
        <v>31040324</v>
      </c>
      <c r="B326" s="21" t="s">
        <v>257</v>
      </c>
      <c r="C326" s="21"/>
      <c r="D326" s="21">
        <f t="shared" si="59"/>
        <v>65</v>
      </c>
      <c r="E326" s="21" t="s">
        <v>104</v>
      </c>
      <c r="F326" s="21">
        <v>25</v>
      </c>
      <c r="G326" s="21" t="s">
        <v>110</v>
      </c>
      <c r="H326" s="21">
        <f>VLOOKUP($L326,怪物模板!$A:$N,MATCH(角色!H$1,模板表头,0),0)</f>
        <v>2</v>
      </c>
      <c r="I326" s="28" t="str">
        <f>VLOOKUP($L326,怪物模板!$A:$N,MATCH(角色!I$1,模板表头,0),0)</f>
        <v>phy</v>
      </c>
      <c r="J326" s="22"/>
      <c r="K326" s="21"/>
      <c r="L326" s="21" t="s">
        <v>257</v>
      </c>
      <c r="M326" s="28" t="str">
        <f>VLOOKUP($L326,怪物模板!$A:$N,MATCH(角色!M$1,模板表头,0),0)</f>
        <v>无对应英雄</v>
      </c>
      <c r="N326" s="28" t="str">
        <f>VLOOKUP($L326,怪物模板!$A:$N,MATCH(角色!N$1,模板表头,0),0)</f>
        <v>统一模板</v>
      </c>
      <c r="O326" s="21" t="str">
        <f>VLOOKUP($L326,怪物模板!$A:$N,MATCH(角色!O$1,模板表头,0),0)</f>
        <v>male</v>
      </c>
      <c r="P326" s="21">
        <v>3</v>
      </c>
      <c r="Q326" s="21">
        <v>3</v>
      </c>
      <c r="R326" s="21">
        <v>2</v>
      </c>
      <c r="S326" s="28" t="str">
        <f>VLOOKUP($L326,怪物模板!$A:$N,MATCH(角色!S$1,模板表头,0),0)</f>
        <v>chaos</v>
      </c>
      <c r="T326" s="21" t="s">
        <v>199</v>
      </c>
      <c r="U326" s="21"/>
      <c r="V326" s="21"/>
      <c r="W326" s="21"/>
      <c r="X326" s="21"/>
      <c r="Y326" s="21"/>
      <c r="Z326" s="21"/>
      <c r="AA326" s="21"/>
      <c r="AB326" s="21">
        <v>4</v>
      </c>
      <c r="AC326" s="21">
        <v>6</v>
      </c>
      <c r="AD326" s="21"/>
      <c r="AE326" s="21">
        <f t="shared" si="61"/>
        <v>10</v>
      </c>
      <c r="AF326" s="21">
        <f t="shared" si="62"/>
        <v>25</v>
      </c>
      <c r="AG326" s="28" t="str">
        <f>VLOOKUP($L326,怪物模板!$A:$N,MATCH(角色!AG$1,模板表头,0),0)</f>
        <v>misc.5skills</v>
      </c>
      <c r="AH326" s="28">
        <f>VLOOKUP($L326,怪物模板!$A:$N,MATCH(角色!AH$1,模板表头,0),0)</f>
        <v>11999026</v>
      </c>
      <c r="AI326" s="28">
        <f>VLOOKUP($L326,怪物模板!$A:$N,MATCH(角色!AI$1,模板表头,0),0)</f>
        <v>11999027</v>
      </c>
      <c r="AJ326" s="28" t="str">
        <f>VLOOKUP($L326,怪物模板!$A:$N,MATCH(角色!AJ$1,模板表头,0),0)</f>
        <v/>
      </c>
      <c r="AK326" s="28" t="str">
        <f>VLOOKUP($L326,怪物模板!$A:$N,MATCH(角色!AK$1,模板表头,0),0)</f>
        <v/>
      </c>
      <c r="AL326" s="28" t="str">
        <f>IF(VLOOKUP($L326,[1]怪物模板!$A:$N,MATCH([1]角色!AL$1,模板表头,0),0)=0,"",VLOOKUP($L326,[1]怪物模板!$A:$N,MATCH([1]角色!AL$1,模板表头,0),0))</f>
        <v/>
      </c>
      <c r="AM326" s="28" t="str">
        <f>VLOOKUP($L326,怪物模板!$A:$N,MATCH(角色!AM$1,模板表头,0),0)</f>
        <v>spider</v>
      </c>
      <c r="AN326" s="21">
        <v>0.8</v>
      </c>
      <c r="AO326" s="21">
        <v>1</v>
      </c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2"/>
      <c r="BC326" s="22"/>
      <c r="BD326" s="22"/>
      <c r="BE326" s="22"/>
      <c r="BF326" s="22"/>
      <c r="BG326" s="22"/>
      <c r="BH326" s="22"/>
      <c r="BI326" s="22">
        <f t="shared" si="63"/>
        <v>10000</v>
      </c>
      <c r="BJ326" s="22">
        <f t="shared" si="64"/>
        <v>4000</v>
      </c>
      <c r="BK326" s="22">
        <f t="shared" si="64"/>
        <v>4000</v>
      </c>
      <c r="BL326" s="21"/>
      <c r="BM326" s="21"/>
      <c r="BN326" s="21"/>
      <c r="BO326" s="21"/>
      <c r="BP326" s="21"/>
      <c r="BQ326" s="21"/>
      <c r="BR326" s="21"/>
      <c r="BS326" s="21"/>
      <c r="BT326" s="21"/>
      <c r="BU326" s="23"/>
      <c r="BV326" s="21"/>
      <c r="BW326" s="21"/>
      <c r="BX326" s="21"/>
      <c r="BY326" s="21"/>
      <c r="BZ326" s="21"/>
      <c r="CA326" s="21"/>
      <c r="CB326" s="21"/>
      <c r="CC326" s="21"/>
      <c r="CD326" s="21"/>
      <c r="CE326" s="21"/>
      <c r="CF326" s="21"/>
      <c r="CG326" s="21" t="s">
        <v>200</v>
      </c>
      <c r="CH326" s="21" t="s">
        <v>200</v>
      </c>
      <c r="CI326" s="21" t="s">
        <v>200</v>
      </c>
      <c r="CJ326" s="21" t="s">
        <v>200</v>
      </c>
      <c r="CK326" s="21" t="s">
        <v>200</v>
      </c>
      <c r="CL326" s="21" t="s">
        <v>200</v>
      </c>
      <c r="CM326" s="21" t="s">
        <v>200</v>
      </c>
      <c r="CN326" s="21" t="s">
        <v>200</v>
      </c>
      <c r="CO326" s="21" t="s">
        <v>200</v>
      </c>
    </row>
    <row r="327" spans="1:93" s="5" customFormat="1" x14ac:dyDescent="0.3">
      <c r="A327" s="21">
        <v>31040325</v>
      </c>
      <c r="B327" s="21" t="s">
        <v>244</v>
      </c>
      <c r="C327" s="21"/>
      <c r="D327" s="21">
        <f t="shared" si="59"/>
        <v>65</v>
      </c>
      <c r="E327" s="21" t="s">
        <v>104</v>
      </c>
      <c r="F327" s="21">
        <v>25</v>
      </c>
      <c r="G327" s="21" t="s">
        <v>101</v>
      </c>
      <c r="H327" s="21">
        <f>VLOOKUP($L327,怪物模板!$A:$N,MATCH(角色!H$1,模板表头,0),0)</f>
        <v>3</v>
      </c>
      <c r="I327" s="28" t="str">
        <f>VLOOKUP($L327,怪物模板!$A:$N,MATCH(角色!I$1,模板表头,0),0)</f>
        <v>mag</v>
      </c>
      <c r="J327" s="22"/>
      <c r="K327" s="21"/>
      <c r="L327" s="21" t="s">
        <v>288</v>
      </c>
      <c r="M327" s="28" t="str">
        <f>VLOOKUP($L327,怪物模板!$A:$N,MATCH(角色!M$1,模板表头,0),0)</f>
        <v>哥布林亲王</v>
      </c>
      <c r="N327" s="28" t="str">
        <f>VLOOKUP($L327,怪物模板!$A:$N,MATCH(角色!N$1,模板表头,0),0)</f>
        <v>统一模板，boss</v>
      </c>
      <c r="O327" s="21" t="str">
        <f>VLOOKUP($L327,怪物模板!$A:$N,MATCH(角色!O$1,模板表头,0),0)</f>
        <v>male</v>
      </c>
      <c r="P327" s="21">
        <v>6</v>
      </c>
      <c r="Q327" s="21">
        <v>3</v>
      </c>
      <c r="R327" s="21">
        <v>4</v>
      </c>
      <c r="S327" s="28" t="str">
        <f>VLOOKUP($L327,怪物模板!$A:$N,MATCH(角色!S$1,模板表头,0),0)</f>
        <v>horde</v>
      </c>
      <c r="T327" s="21" t="s">
        <v>101</v>
      </c>
      <c r="U327" s="21"/>
      <c r="V327" s="21"/>
      <c r="W327" s="21"/>
      <c r="X327" s="21"/>
      <c r="Y327" s="21"/>
      <c r="Z327" s="21"/>
      <c r="AA327" s="21"/>
      <c r="AB327" s="21">
        <v>4</v>
      </c>
      <c r="AC327" s="21">
        <v>6</v>
      </c>
      <c r="AD327" s="21"/>
      <c r="AE327" s="21">
        <f t="shared" si="61"/>
        <v>100</v>
      </c>
      <c r="AF327" s="21">
        <f t="shared" si="62"/>
        <v>250</v>
      </c>
      <c r="AG327" s="28" t="str">
        <f>VLOOKUP($L327,怪物模板!$A:$N,MATCH(角色!AG$1,模板表头,0),0)</f>
        <v>range.gallywix</v>
      </c>
      <c r="AH327" s="28">
        <f>VLOOKUP($L327,怪物模板!$A:$N,MATCH(角色!AH$1,模板表头,0),0)</f>
        <v>11860401</v>
      </c>
      <c r="AI327" s="28">
        <f>VLOOKUP($L327,怪物模板!$A:$N,MATCH(角色!AI$1,模板表头,0),0)</f>
        <v>11860402</v>
      </c>
      <c r="AJ327" s="28">
        <f>VLOOKUP($L327,怪物模板!$A:$N,MATCH(角色!AJ$1,模板表头,0),0)</f>
        <v>11860403</v>
      </c>
      <c r="AK327" s="28" t="str">
        <f>VLOOKUP($L327,怪物模板!$A:$N,MATCH(角色!AK$1,模板表头,0),0)</f>
        <v/>
      </c>
      <c r="AL327" s="28" t="str">
        <f>IF(VLOOKUP($L327,[1]怪物模板!$A:$N,MATCH([1]角色!AL$1,模板表头,0),0)=0,"",VLOOKUP($L327,[1]怪物模板!$A:$N,MATCH([1]角色!AL$1,模板表头,0),0))</f>
        <v/>
      </c>
      <c r="AM327" s="28" t="str">
        <f>VLOOKUP($L327,怪物模板!$A:$N,MATCH(角色!AM$1,模板表头,0),0)</f>
        <v>gallywix_boss</v>
      </c>
      <c r="AN327" s="21">
        <v>1.5</v>
      </c>
      <c r="AO327" s="21">
        <v>1</v>
      </c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2"/>
      <c r="BC327" s="22"/>
      <c r="BD327" s="22"/>
      <c r="BE327" s="22"/>
      <c r="BF327" s="22"/>
      <c r="BG327" s="22"/>
      <c r="BH327" s="22"/>
      <c r="BI327" s="22">
        <f t="shared" si="63"/>
        <v>0</v>
      </c>
      <c r="BJ327" s="22">
        <f t="shared" si="64"/>
        <v>0</v>
      </c>
      <c r="BK327" s="22">
        <f t="shared" si="64"/>
        <v>0</v>
      </c>
      <c r="BL327" s="21"/>
      <c r="BM327" s="21"/>
      <c r="BN327" s="21"/>
      <c r="BO327" s="21"/>
      <c r="BP327" s="21"/>
      <c r="BQ327" s="21"/>
      <c r="BR327" s="21"/>
      <c r="BS327" s="21"/>
      <c r="BT327" s="21"/>
      <c r="BU327" s="23" t="s">
        <v>200</v>
      </c>
      <c r="BV327" s="21"/>
      <c r="BW327" s="21"/>
      <c r="BX327" s="21"/>
      <c r="BY327" s="21"/>
      <c r="BZ327" s="21"/>
      <c r="CA327" s="21"/>
      <c r="CB327" s="21"/>
      <c r="CC327" s="21"/>
      <c r="CD327" s="21"/>
      <c r="CE327" s="21"/>
      <c r="CF327" s="21"/>
      <c r="CG327" s="21" t="s">
        <v>200</v>
      </c>
      <c r="CH327" s="21" t="s">
        <v>200</v>
      </c>
      <c r="CI327" s="21" t="s">
        <v>200</v>
      </c>
      <c r="CJ327" s="21" t="s">
        <v>200</v>
      </c>
      <c r="CK327" s="21" t="s">
        <v>200</v>
      </c>
      <c r="CL327" s="21" t="s">
        <v>200</v>
      </c>
      <c r="CM327" s="21" t="s">
        <v>200</v>
      </c>
      <c r="CN327" s="21" t="s">
        <v>200</v>
      </c>
      <c r="CO327" s="21" t="s">
        <v>200</v>
      </c>
    </row>
    <row r="328" spans="1:93" ht="16.5" customHeight="1" x14ac:dyDescent="0.3">
      <c r="A328" s="21">
        <v>31040326</v>
      </c>
      <c r="B328" s="21" t="s">
        <v>97</v>
      </c>
      <c r="C328" s="21"/>
      <c r="D328" s="21">
        <f t="shared" si="59"/>
        <v>66</v>
      </c>
      <c r="E328" s="21" t="s">
        <v>104</v>
      </c>
      <c r="F328" s="21">
        <v>26</v>
      </c>
      <c r="G328" s="21" t="s">
        <v>111</v>
      </c>
      <c r="H328" s="21">
        <f>VLOOKUP($L328,怪物模板!$A:$N,MATCH(角色!H$1,模板表头,0),0)</f>
        <v>2</v>
      </c>
      <c r="I328" s="28" t="str">
        <f>VLOOKUP($L328,怪物模板!$A:$N,MATCH(角色!I$1,模板表头,0),0)</f>
        <v>phy</v>
      </c>
      <c r="J328" s="22"/>
      <c r="K328" s="21"/>
      <c r="L328" s="21" t="s">
        <v>97</v>
      </c>
      <c r="M328" s="28" t="str">
        <f>VLOOKUP($L328,怪物模板!$A:$N,MATCH(角色!M$1,模板表头,0),0)</f>
        <v>无对应英雄</v>
      </c>
      <c r="N328" s="28" t="str">
        <f>VLOOKUP($L328,怪物模板!$A:$N,MATCH(角色!N$1,模板表头,0),0)</f>
        <v>统一模板</v>
      </c>
      <c r="O328" s="21" t="str">
        <f>VLOOKUP($L328,怪物模板!$A:$N,MATCH(角色!O$1,模板表头,0),0)</f>
        <v>male</v>
      </c>
      <c r="P328" s="22">
        <v>5</v>
      </c>
      <c r="Q328" s="21">
        <v>3</v>
      </c>
      <c r="R328" s="21">
        <v>3</v>
      </c>
      <c r="S328" s="28" t="str">
        <f>VLOOKUP($L328,怪物模板!$A:$N,MATCH(角色!S$1,模板表头,0),0)</f>
        <v>chaos</v>
      </c>
      <c r="T328" s="21" t="s">
        <v>85</v>
      </c>
      <c r="U328" s="21"/>
      <c r="V328" s="21"/>
      <c r="W328" s="21"/>
      <c r="X328" s="21"/>
      <c r="Y328" s="21"/>
      <c r="Z328" s="21"/>
      <c r="AA328" s="21"/>
      <c r="AB328" s="21">
        <v>4</v>
      </c>
      <c r="AC328" s="21">
        <v>6</v>
      </c>
      <c r="AD328" s="21"/>
      <c r="AE328" s="21">
        <f t="shared" si="61"/>
        <v>40</v>
      </c>
      <c r="AF328" s="21">
        <f t="shared" si="62"/>
        <v>100</v>
      </c>
      <c r="AG328" s="28" t="str">
        <f>VLOOKUP($L328,怪物模板!$A:$N,MATCH(角色!AG$1,模板表头,0),0)</f>
        <v>misc.5skills</v>
      </c>
      <c r="AH328" s="28">
        <f>VLOOKUP($L328,怪物模板!$A:$N,MATCH(角色!AH$1,模板表头,0),0)</f>
        <v>11980601</v>
      </c>
      <c r="AI328" s="28">
        <f>VLOOKUP($L328,怪物模板!$A:$N,MATCH(角色!AI$1,模板表头,0),0)</f>
        <v>11999526</v>
      </c>
      <c r="AJ328" s="28" t="str">
        <f>VLOOKUP($L328,怪物模板!$A:$N,MATCH(角色!AJ$1,模板表头,0),0)</f>
        <v/>
      </c>
      <c r="AK328" s="28" t="str">
        <f>VLOOKUP($L328,怪物模板!$A:$N,MATCH(角色!AK$1,模板表头,0),0)</f>
        <v/>
      </c>
      <c r="AL328" s="28" t="str">
        <f>IF(VLOOKUP($L328,[1]怪物模板!$A:$N,MATCH([1]角色!AL$1,模板表头,0),0)=0,"",VLOOKUP($L328,[1]怪物模板!$A:$N,MATCH([1]角色!AL$1,模板表头,0),0))</f>
        <v/>
      </c>
      <c r="AM328" s="28" t="str">
        <f>VLOOKUP($L328,怪物模板!$A:$N,MATCH(角色!AM$1,模板表头,0),0)</f>
        <v>scarlet_crusade_boss</v>
      </c>
      <c r="AN328" s="21">
        <v>1.2</v>
      </c>
      <c r="AO328" s="21">
        <v>1</v>
      </c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2"/>
      <c r="BC328" s="22"/>
      <c r="BD328" s="22"/>
      <c r="BE328" s="22"/>
      <c r="BF328" s="22"/>
      <c r="BG328" s="22"/>
      <c r="BH328" s="22"/>
      <c r="BI328" s="22">
        <f t="shared" si="63"/>
        <v>10000</v>
      </c>
      <c r="BJ328" s="22">
        <f t="shared" si="64"/>
        <v>4000</v>
      </c>
      <c r="BK328" s="22">
        <f t="shared" si="64"/>
        <v>4000</v>
      </c>
      <c r="BL328" s="21"/>
      <c r="BM328" s="21"/>
      <c r="BN328" s="21"/>
      <c r="BO328" s="21"/>
      <c r="BP328" s="21"/>
      <c r="BQ328" s="21"/>
      <c r="BR328" s="21"/>
      <c r="BS328" s="21"/>
      <c r="BT328" s="21"/>
      <c r="BU328" s="23" t="s">
        <v>200</v>
      </c>
      <c r="BV328" s="21"/>
      <c r="BW328" s="21"/>
      <c r="BX328" s="21"/>
      <c r="BY328" s="21"/>
      <c r="BZ328" s="21"/>
      <c r="CA328" s="21"/>
      <c r="CB328" s="21"/>
      <c r="CC328" s="21"/>
      <c r="CD328" s="21"/>
      <c r="CE328" s="21"/>
      <c r="CF328" s="21"/>
      <c r="CG328" s="21" t="s">
        <v>200</v>
      </c>
      <c r="CH328" s="21" t="s">
        <v>200</v>
      </c>
      <c r="CI328" s="21" t="s">
        <v>200</v>
      </c>
      <c r="CJ328" s="21" t="s">
        <v>200</v>
      </c>
      <c r="CK328" s="21" t="s">
        <v>200</v>
      </c>
      <c r="CL328" s="21" t="s">
        <v>200</v>
      </c>
      <c r="CM328" s="21" t="s">
        <v>200</v>
      </c>
      <c r="CN328" s="21" t="s">
        <v>200</v>
      </c>
      <c r="CO328" s="21" t="s">
        <v>200</v>
      </c>
    </row>
    <row r="329" spans="1:93" ht="16.5" customHeight="1" x14ac:dyDescent="0.3">
      <c r="A329" s="21">
        <v>31040327</v>
      </c>
      <c r="B329" s="21" t="s">
        <v>248</v>
      </c>
      <c r="C329" s="21"/>
      <c r="D329" s="21">
        <f t="shared" si="59"/>
        <v>66</v>
      </c>
      <c r="E329" s="21" t="s">
        <v>104</v>
      </c>
      <c r="F329" s="21">
        <v>26</v>
      </c>
      <c r="G329" s="21" t="s">
        <v>110</v>
      </c>
      <c r="H329" s="21">
        <f>VLOOKUP($L329,怪物模板!$A:$N,MATCH(角色!H$1,模板表头,0),0)</f>
        <v>1</v>
      </c>
      <c r="I329" s="28" t="str">
        <f>VLOOKUP($L329,怪物模板!$A:$N,MATCH(角色!I$1,模板表头,0),0)</f>
        <v>phy</v>
      </c>
      <c r="J329" s="22"/>
      <c r="K329" s="21"/>
      <c r="L329" s="21" t="s">
        <v>248</v>
      </c>
      <c r="M329" s="28" t="str">
        <f>VLOOKUP($L329,怪物模板!$A:$N,MATCH(角色!M$1,模板表头,0),0)</f>
        <v>顶盾步兵</v>
      </c>
      <c r="N329" s="28" t="str">
        <f>VLOOKUP($L329,怪物模板!$A:$N,MATCH(角色!N$1,模板表头,0),0)</f>
        <v>统一模板</v>
      </c>
      <c r="O329" s="21" t="str">
        <f>VLOOKUP($L329,怪物模板!$A:$N,MATCH(角色!O$1,模板表头,0),0)</f>
        <v>male</v>
      </c>
      <c r="P329" s="22">
        <v>2</v>
      </c>
      <c r="Q329" s="21">
        <v>3</v>
      </c>
      <c r="R329" s="21">
        <v>2</v>
      </c>
      <c r="S329" s="28" t="str">
        <f>VLOOKUP($L329,怪物模板!$A:$N,MATCH(角色!S$1,模板表头,0),0)</f>
        <v>alliance</v>
      </c>
      <c r="T329" s="21" t="s">
        <v>85</v>
      </c>
      <c r="U329" s="21"/>
      <c r="V329" s="21"/>
      <c r="W329" s="21"/>
      <c r="X329" s="21"/>
      <c r="Y329" s="21"/>
      <c r="Z329" s="21"/>
      <c r="AA329" s="21"/>
      <c r="AB329" s="21">
        <v>4</v>
      </c>
      <c r="AC329" s="21">
        <v>6</v>
      </c>
      <c r="AD329" s="21"/>
      <c r="AE329" s="21">
        <f t="shared" si="61"/>
        <v>10</v>
      </c>
      <c r="AF329" s="21">
        <f t="shared" si="62"/>
        <v>25</v>
      </c>
      <c r="AG329" s="28" t="str">
        <f>VLOOKUP($L329,怪物模板!$A:$N,MATCH(角色!AG$1,模板表头,0),0)</f>
        <v>misc.5skills_target_is_valid</v>
      </c>
      <c r="AH329" s="28">
        <f>VLOOKUP($L329,怪物模板!$A:$N,MATCH(角色!AH$1,模板表头,0),0)</f>
        <v>11980301</v>
      </c>
      <c r="AI329" s="28">
        <f>VLOOKUP($L329,怪物模板!$A:$N,MATCH(角色!AI$1,模板表头,0),0)</f>
        <v>11980302</v>
      </c>
      <c r="AJ329" s="28" t="str">
        <f>VLOOKUP($L329,怪物模板!$A:$N,MATCH(角色!AJ$1,模板表头,0),0)</f>
        <v/>
      </c>
      <c r="AK329" s="28" t="str">
        <f>VLOOKUP($L329,怪物模板!$A:$N,MATCH(角色!AK$1,模板表头,0),0)</f>
        <v/>
      </c>
      <c r="AL329" s="28" t="str">
        <f>IF(VLOOKUP($L329,[1]怪物模板!$A:$N,MATCH([1]角色!AL$1,模板表头,0),0)=0,"",VLOOKUP($L329,[1]怪物模板!$A:$N,MATCH([1]角色!AL$1,模板表头,0),0))</f>
        <v/>
      </c>
      <c r="AM329" s="28" t="str">
        <f>VLOOKUP($L329,怪物模板!$A:$N,MATCH(角色!AM$1,模板表头,0),0)</f>
        <v>shield_infantry_npc</v>
      </c>
      <c r="AN329" s="21">
        <v>1</v>
      </c>
      <c r="AO329" s="21">
        <v>1</v>
      </c>
      <c r="AP329" s="21"/>
      <c r="AQ329" s="21"/>
      <c r="AR329" s="21"/>
      <c r="AS329" s="21"/>
      <c r="AT329" s="21"/>
      <c r="AU329" s="21">
        <v>230041</v>
      </c>
      <c r="AV329" s="21">
        <v>230242</v>
      </c>
      <c r="AW329" s="21"/>
      <c r="AX329" s="21"/>
      <c r="AY329" s="21"/>
      <c r="AZ329" s="21"/>
      <c r="BA329" s="21"/>
      <c r="BB329" s="22"/>
      <c r="BC329" s="22"/>
      <c r="BD329" s="22"/>
      <c r="BE329" s="22"/>
      <c r="BF329" s="22"/>
      <c r="BG329" s="22"/>
      <c r="BH329" s="22"/>
      <c r="BI329" s="22">
        <f t="shared" si="63"/>
        <v>10000</v>
      </c>
      <c r="BJ329" s="22">
        <f t="shared" si="64"/>
        <v>4000</v>
      </c>
      <c r="BK329" s="22">
        <f t="shared" si="64"/>
        <v>4000</v>
      </c>
      <c r="BL329" s="21"/>
      <c r="BM329" s="21"/>
      <c r="BN329" s="21"/>
      <c r="BO329" s="21"/>
      <c r="BP329" s="21"/>
      <c r="BQ329" s="21"/>
      <c r="BR329" s="21"/>
      <c r="BS329" s="21"/>
      <c r="BT329" s="21"/>
      <c r="BU329" s="23" t="s">
        <v>200</v>
      </c>
      <c r="BV329" s="21"/>
      <c r="BW329" s="21"/>
      <c r="BX329" s="21"/>
      <c r="BY329" s="21"/>
      <c r="BZ329" s="21"/>
      <c r="CA329" s="21"/>
      <c r="CB329" s="21"/>
      <c r="CC329" s="21"/>
      <c r="CD329" s="21"/>
      <c r="CE329" s="21"/>
      <c r="CF329" s="21"/>
      <c r="CG329" s="21" t="s">
        <v>200</v>
      </c>
      <c r="CH329" s="21" t="s">
        <v>200</v>
      </c>
      <c r="CI329" s="21" t="s">
        <v>200</v>
      </c>
      <c r="CJ329" s="21" t="s">
        <v>200</v>
      </c>
      <c r="CK329" s="21" t="s">
        <v>200</v>
      </c>
      <c r="CL329" s="21" t="s">
        <v>200</v>
      </c>
      <c r="CM329" s="21" t="s">
        <v>200</v>
      </c>
      <c r="CN329" s="21" t="s">
        <v>200</v>
      </c>
      <c r="CO329" s="21" t="s">
        <v>200</v>
      </c>
    </row>
    <row r="330" spans="1:93" ht="16.5" customHeight="1" x14ac:dyDescent="0.3">
      <c r="A330" s="21">
        <v>31040328</v>
      </c>
      <c r="B330" s="21" t="s">
        <v>248</v>
      </c>
      <c r="C330" s="21"/>
      <c r="D330" s="21">
        <f t="shared" si="59"/>
        <v>66</v>
      </c>
      <c r="E330" s="21" t="s">
        <v>104</v>
      </c>
      <c r="F330" s="21">
        <v>26</v>
      </c>
      <c r="G330" s="21" t="s">
        <v>110</v>
      </c>
      <c r="H330" s="21">
        <f>VLOOKUP($L330,怪物模板!$A:$N,MATCH(角色!H$1,模板表头,0),0)</f>
        <v>1</v>
      </c>
      <c r="I330" s="28" t="str">
        <f>VLOOKUP($L330,怪物模板!$A:$N,MATCH(角色!I$1,模板表头,0),0)</f>
        <v>phy</v>
      </c>
      <c r="J330" s="22"/>
      <c r="K330" s="21"/>
      <c r="L330" s="21" t="s">
        <v>248</v>
      </c>
      <c r="M330" s="28" t="str">
        <f>VLOOKUP($L330,怪物模板!$A:$N,MATCH(角色!M$1,模板表头,0),0)</f>
        <v>顶盾步兵</v>
      </c>
      <c r="N330" s="28" t="str">
        <f>VLOOKUP($L330,怪物模板!$A:$N,MATCH(角色!N$1,模板表头,0),0)</f>
        <v>统一模板</v>
      </c>
      <c r="O330" s="21" t="str">
        <f>VLOOKUP($L330,怪物模板!$A:$N,MATCH(角色!O$1,模板表头,0),0)</f>
        <v>male</v>
      </c>
      <c r="P330" s="22">
        <v>2</v>
      </c>
      <c r="Q330" s="21">
        <v>2</v>
      </c>
      <c r="R330" s="21">
        <v>2</v>
      </c>
      <c r="S330" s="28" t="str">
        <f>VLOOKUP($L330,怪物模板!$A:$N,MATCH(角色!S$1,模板表头,0),0)</f>
        <v>alliance</v>
      </c>
      <c r="T330" s="21" t="s">
        <v>85</v>
      </c>
      <c r="U330" s="21"/>
      <c r="V330" s="21"/>
      <c r="W330" s="21"/>
      <c r="X330" s="21"/>
      <c r="Y330" s="21"/>
      <c r="Z330" s="21"/>
      <c r="AA330" s="21"/>
      <c r="AB330" s="21">
        <v>4</v>
      </c>
      <c r="AC330" s="21">
        <v>6</v>
      </c>
      <c r="AD330" s="21"/>
      <c r="AE330" s="21">
        <f t="shared" si="61"/>
        <v>10</v>
      </c>
      <c r="AF330" s="21">
        <f t="shared" si="62"/>
        <v>25</v>
      </c>
      <c r="AG330" s="28" t="str">
        <f>VLOOKUP($L330,怪物模板!$A:$N,MATCH(角色!AG$1,模板表头,0),0)</f>
        <v>misc.5skills_target_is_valid</v>
      </c>
      <c r="AH330" s="28">
        <f>VLOOKUP($L330,怪物模板!$A:$N,MATCH(角色!AH$1,模板表头,0),0)</f>
        <v>11980301</v>
      </c>
      <c r="AI330" s="28">
        <f>VLOOKUP($L330,怪物模板!$A:$N,MATCH(角色!AI$1,模板表头,0),0)</f>
        <v>11980302</v>
      </c>
      <c r="AJ330" s="28" t="str">
        <f>VLOOKUP($L330,怪物模板!$A:$N,MATCH(角色!AJ$1,模板表头,0),0)</f>
        <v/>
      </c>
      <c r="AK330" s="28" t="str">
        <f>VLOOKUP($L330,怪物模板!$A:$N,MATCH(角色!AK$1,模板表头,0),0)</f>
        <v/>
      </c>
      <c r="AL330" s="28" t="str">
        <f>IF(VLOOKUP($L330,[1]怪物模板!$A:$N,MATCH([1]角色!AL$1,模板表头,0),0)=0,"",VLOOKUP($L330,[1]怪物模板!$A:$N,MATCH([1]角色!AL$1,模板表头,0),0))</f>
        <v/>
      </c>
      <c r="AM330" s="28" t="str">
        <f>VLOOKUP($L330,怪物模板!$A:$N,MATCH(角色!AM$1,模板表头,0),0)</f>
        <v>shield_infantry_npc</v>
      </c>
      <c r="AN330" s="21">
        <v>1</v>
      </c>
      <c r="AO330" s="21">
        <v>1</v>
      </c>
      <c r="AP330" s="21"/>
      <c r="AQ330" s="21"/>
      <c r="AR330" s="21"/>
      <c r="AS330" s="21"/>
      <c r="AT330" s="21"/>
      <c r="AU330" s="21">
        <v>230041</v>
      </c>
      <c r="AV330" s="21">
        <v>230242</v>
      </c>
      <c r="AW330" s="21"/>
      <c r="AX330" s="21"/>
      <c r="AY330" s="21"/>
      <c r="AZ330" s="21"/>
      <c r="BA330" s="21"/>
      <c r="BB330" s="22"/>
      <c r="BC330" s="22"/>
      <c r="BD330" s="22"/>
      <c r="BE330" s="22"/>
      <c r="BF330" s="22"/>
      <c r="BG330" s="22"/>
      <c r="BH330" s="22"/>
      <c r="BI330" s="22">
        <f t="shared" si="63"/>
        <v>10000</v>
      </c>
      <c r="BJ330" s="22">
        <f t="shared" si="64"/>
        <v>4000</v>
      </c>
      <c r="BK330" s="22">
        <f t="shared" si="64"/>
        <v>4000</v>
      </c>
      <c r="BL330" s="21"/>
      <c r="BM330" s="21"/>
      <c r="BN330" s="21"/>
      <c r="BO330" s="21"/>
      <c r="BP330" s="21"/>
      <c r="BQ330" s="21"/>
      <c r="BR330" s="21"/>
      <c r="BS330" s="21"/>
      <c r="BT330" s="21"/>
      <c r="BU330" s="23" t="s">
        <v>200</v>
      </c>
      <c r="BV330" s="21"/>
      <c r="BW330" s="21"/>
      <c r="BX330" s="21"/>
      <c r="BY330" s="21"/>
      <c r="BZ330" s="21"/>
      <c r="CA330" s="21"/>
      <c r="CB330" s="21"/>
      <c r="CC330" s="21"/>
      <c r="CD330" s="21"/>
      <c r="CE330" s="21"/>
      <c r="CF330" s="21"/>
      <c r="CG330" s="21" t="s">
        <v>200</v>
      </c>
      <c r="CH330" s="21" t="s">
        <v>200</v>
      </c>
      <c r="CI330" s="21" t="s">
        <v>200</v>
      </c>
      <c r="CJ330" s="21" t="s">
        <v>200</v>
      </c>
      <c r="CK330" s="21" t="s">
        <v>200</v>
      </c>
      <c r="CL330" s="21" t="s">
        <v>200</v>
      </c>
      <c r="CM330" s="21" t="s">
        <v>200</v>
      </c>
      <c r="CN330" s="21" t="s">
        <v>200</v>
      </c>
      <c r="CO330" s="21" t="s">
        <v>200</v>
      </c>
    </row>
    <row r="331" spans="1:93" ht="16.5" customHeight="1" x14ac:dyDescent="0.3">
      <c r="A331" s="21">
        <v>31040329</v>
      </c>
      <c r="B331" s="21" t="s">
        <v>98</v>
      </c>
      <c r="C331" s="21"/>
      <c r="D331" s="21">
        <f t="shared" si="59"/>
        <v>66</v>
      </c>
      <c r="E331" s="21" t="s">
        <v>104</v>
      </c>
      <c r="F331" s="21">
        <v>26</v>
      </c>
      <c r="G331" s="21" t="s">
        <v>110</v>
      </c>
      <c r="H331" s="21">
        <f>VLOOKUP($L331,怪物模板!$A:$N,MATCH(角色!H$1,模板表头,0),0)</f>
        <v>4</v>
      </c>
      <c r="I331" s="28" t="str">
        <f>VLOOKUP($L331,怪物模板!$A:$N,MATCH(角色!I$1,模板表头,0),0)</f>
        <v>mag</v>
      </c>
      <c r="J331" s="22"/>
      <c r="K331" s="21"/>
      <c r="L331" s="21" t="s">
        <v>98</v>
      </c>
      <c r="M331" s="28" t="str">
        <f>VLOOKUP($L331,怪物模板!$A:$N,MATCH(角色!M$1,模板表头,0),0)</f>
        <v>无对应英雄</v>
      </c>
      <c r="N331" s="28" t="str">
        <f>VLOOKUP($L331,怪物模板!$A:$N,MATCH(角色!N$1,模板表头,0),0)</f>
        <v>统一模板</v>
      </c>
      <c r="O331" s="21" t="str">
        <f>VLOOKUP($L331,怪物模板!$A:$N,MATCH(角色!O$1,模板表头,0),0)</f>
        <v>female</v>
      </c>
      <c r="P331" s="21">
        <v>4</v>
      </c>
      <c r="Q331" s="21">
        <v>3</v>
      </c>
      <c r="R331" s="21">
        <v>3</v>
      </c>
      <c r="S331" s="28" t="str">
        <f>VLOOKUP($L331,怪物模板!$A:$N,MATCH(角色!S$1,模板表头,0),0)</f>
        <v>chaos</v>
      </c>
      <c r="T331" s="21" t="s">
        <v>85</v>
      </c>
      <c r="U331" s="21"/>
      <c r="V331" s="21"/>
      <c r="W331" s="21"/>
      <c r="X331" s="21"/>
      <c r="Y331" s="21"/>
      <c r="Z331" s="21"/>
      <c r="AA331" s="21"/>
      <c r="AB331" s="21">
        <v>4</v>
      </c>
      <c r="AC331" s="21">
        <v>6</v>
      </c>
      <c r="AD331" s="21"/>
      <c r="AE331" s="21">
        <f t="shared" si="61"/>
        <v>10</v>
      </c>
      <c r="AF331" s="21">
        <f t="shared" si="62"/>
        <v>25</v>
      </c>
      <c r="AG331" s="28" t="str">
        <f>VLOOKUP($L331,怪物模板!$A:$N,MATCH(角色!AG$1,模板表头,0),0)</f>
        <v>misc.5skills_friendly_ratio</v>
      </c>
      <c r="AH331" s="28">
        <f>VLOOKUP($L331,怪物模板!$A:$N,MATCH(角色!AH$1,模板表头,0),0)</f>
        <v>11670201</v>
      </c>
      <c r="AI331" s="28">
        <f>VLOOKUP($L331,怪物模板!$A:$N,MATCH(角色!AI$1,模板表头,0),0)</f>
        <v>11670202</v>
      </c>
      <c r="AJ331" s="28">
        <f>VLOOKUP($L331,怪物模板!$A:$N,MATCH(角色!AJ$1,模板表头,0),0)</f>
        <v>11670203</v>
      </c>
      <c r="AK331" s="28" t="str">
        <f>VLOOKUP($L331,怪物模板!$A:$N,MATCH(角色!AK$1,模板表头,0),0)</f>
        <v/>
      </c>
      <c r="AL331" s="28" t="str">
        <f>IF(VLOOKUP($L331,[1]怪物模板!$A:$N,MATCH([1]角色!AL$1,模板表头,0),0)=0,"",VLOOKUP($L331,[1]怪物模板!$A:$N,MATCH([1]角色!AL$1,模板表头,0),0))</f>
        <v/>
      </c>
      <c r="AM331" s="28" t="str">
        <f>VLOOKUP($L331,怪物模板!$A:$N,MATCH(角色!AM$1,模板表头,0),0)</f>
        <v>scarlet_priest</v>
      </c>
      <c r="AN331" s="21">
        <v>1</v>
      </c>
      <c r="AO331" s="21">
        <v>1</v>
      </c>
      <c r="AP331" s="21"/>
      <c r="AQ331" s="21"/>
      <c r="AR331" s="21"/>
      <c r="AS331" s="21"/>
      <c r="AT331" s="21"/>
      <c r="AU331" s="21">
        <v>230031</v>
      </c>
      <c r="AV331" s="21">
        <v>230242</v>
      </c>
      <c r="AW331" s="21"/>
      <c r="AX331" s="21"/>
      <c r="AY331" s="21"/>
      <c r="AZ331" s="21"/>
      <c r="BA331" s="21"/>
      <c r="BB331" s="22"/>
      <c r="BC331" s="22"/>
      <c r="BD331" s="22"/>
      <c r="BE331" s="22"/>
      <c r="BF331" s="22"/>
      <c r="BG331" s="22"/>
      <c r="BH331" s="22"/>
      <c r="BI331" s="22">
        <f t="shared" si="63"/>
        <v>10000</v>
      </c>
      <c r="BJ331" s="22">
        <f t="shared" si="64"/>
        <v>4000</v>
      </c>
      <c r="BK331" s="22">
        <f t="shared" si="64"/>
        <v>4000</v>
      </c>
      <c r="BL331" s="21"/>
      <c r="BM331" s="21"/>
      <c r="BN331" s="21"/>
      <c r="BO331" s="21"/>
      <c r="BP331" s="21"/>
      <c r="BQ331" s="21"/>
      <c r="BR331" s="21"/>
      <c r="BS331" s="21"/>
      <c r="BT331" s="21"/>
      <c r="BU331" s="23" t="s">
        <v>200</v>
      </c>
      <c r="BV331" s="21"/>
      <c r="BW331" s="21"/>
      <c r="BX331" s="21"/>
      <c r="BY331" s="21"/>
      <c r="BZ331" s="21"/>
      <c r="CA331" s="21"/>
      <c r="CB331" s="21"/>
      <c r="CC331" s="21"/>
      <c r="CD331" s="21"/>
      <c r="CE331" s="21"/>
      <c r="CF331" s="21"/>
      <c r="CG331" s="21" t="s">
        <v>200</v>
      </c>
      <c r="CH331" s="21" t="s">
        <v>200</v>
      </c>
      <c r="CI331" s="21" t="s">
        <v>200</v>
      </c>
      <c r="CJ331" s="21" t="s">
        <v>200</v>
      </c>
      <c r="CK331" s="21" t="s">
        <v>200</v>
      </c>
      <c r="CL331" s="21" t="s">
        <v>200</v>
      </c>
      <c r="CM331" s="21" t="s">
        <v>200</v>
      </c>
      <c r="CN331" s="21" t="s">
        <v>200</v>
      </c>
      <c r="CO331" s="21" t="s">
        <v>200</v>
      </c>
    </row>
    <row r="332" spans="1:93" ht="16.5" customHeight="1" x14ac:dyDescent="0.3">
      <c r="A332" s="21">
        <v>31040330</v>
      </c>
      <c r="B332" s="21" t="s">
        <v>202</v>
      </c>
      <c r="C332" s="21"/>
      <c r="D332" s="21">
        <f t="shared" ref="D332:D392" si="65">D327+1</f>
        <v>66</v>
      </c>
      <c r="E332" s="21" t="s">
        <v>104</v>
      </c>
      <c r="F332" s="21">
        <v>26</v>
      </c>
      <c r="G332" s="21" t="s">
        <v>110</v>
      </c>
      <c r="H332" s="21">
        <f>VLOOKUP($L332,怪物模板!$A:$N,MATCH(角色!H$1,模板表头,0),0)</f>
        <v>3</v>
      </c>
      <c r="I332" s="28" t="str">
        <f>VLOOKUP($L332,怪物模板!$A:$N,MATCH(角色!I$1,模板表头,0),0)</f>
        <v>mag</v>
      </c>
      <c r="J332" s="22"/>
      <c r="K332" s="21"/>
      <c r="L332" s="21" t="s">
        <v>275</v>
      </c>
      <c r="M332" s="28" t="str">
        <f>VLOOKUP($L332,怪物模板!$A:$N,MATCH(角色!M$1,模板表头,0),0)</f>
        <v>火焰术士</v>
      </c>
      <c r="N332" s="28" t="str">
        <f>VLOOKUP($L332,怪物模板!$A:$N,MATCH(角色!N$1,模板表头,0),0)</f>
        <v>大招加引导版，加酒利用</v>
      </c>
      <c r="O332" s="21" t="str">
        <f>VLOOKUP($L332,怪物模板!$A:$N,MATCH(角色!O$1,模板表头,0),0)</f>
        <v>female</v>
      </c>
      <c r="P332" s="22">
        <v>3</v>
      </c>
      <c r="Q332" s="21">
        <v>3</v>
      </c>
      <c r="R332" s="21">
        <v>2</v>
      </c>
      <c r="S332" s="28" t="str">
        <f>VLOOKUP($L332,怪物模板!$A:$N,MATCH(角色!S$1,模板表头,0),0)</f>
        <v>alliance</v>
      </c>
      <c r="T332" s="21" t="s">
        <v>85</v>
      </c>
      <c r="U332" s="21"/>
      <c r="V332" s="21"/>
      <c r="W332" s="21"/>
      <c r="X332" s="21"/>
      <c r="Y332" s="21"/>
      <c r="Z332" s="21"/>
      <c r="AA332" s="21"/>
      <c r="AB332" s="21">
        <v>4</v>
      </c>
      <c r="AC332" s="21">
        <v>6</v>
      </c>
      <c r="AD332" s="21"/>
      <c r="AE332" s="21">
        <f t="shared" si="61"/>
        <v>10</v>
      </c>
      <c r="AF332" s="21">
        <f t="shared" si="62"/>
        <v>25</v>
      </c>
      <c r="AG332" s="28" t="str">
        <f>VLOOKUP($L332,怪物模板!$A:$N,MATCH(角色!AG$1,模板表头,0),0)</f>
        <v>misc.5skills</v>
      </c>
      <c r="AH332" s="28">
        <f>VLOOKUP($L332,怪物模板!$A:$N,MATCH(角色!AH$1,模板表头,0),0)</f>
        <v>11980401</v>
      </c>
      <c r="AI332" s="28">
        <f>VLOOKUP($L332,怪物模板!$A:$N,MATCH(角色!AI$1,模板表头,0),0)</f>
        <v>11980402</v>
      </c>
      <c r="AJ332" s="28">
        <f>VLOOKUP($L332,怪物模板!$A:$N,MATCH(角色!AJ$1,模板表头,0),0)</f>
        <v>11999535</v>
      </c>
      <c r="AK332" s="28" t="str">
        <f>VLOOKUP($L332,怪物模板!$A:$N,MATCH(角色!AK$1,模板表头,0),0)</f>
        <v/>
      </c>
      <c r="AL332" s="28" t="str">
        <f>IF(VLOOKUP($L332,[1]怪物模板!$A:$N,MATCH([1]角色!AL$1,模板表头,0),0)=0,"",VLOOKUP($L332,[1]怪物模板!$A:$N,MATCH([1]角色!AL$1,模板表头,0),0))</f>
        <v/>
      </c>
      <c r="AM332" s="28" t="str">
        <f>VLOOKUP($L332,怪物模板!$A:$N,MATCH(角色!AM$1,模板表头,0),0)</f>
        <v>flame_npc</v>
      </c>
      <c r="AN332" s="21">
        <v>1</v>
      </c>
      <c r="AO332" s="21">
        <v>1</v>
      </c>
      <c r="AP332" s="21"/>
      <c r="AQ332" s="21"/>
      <c r="AR332" s="21"/>
      <c r="AS332" s="21"/>
      <c r="AT332" s="21"/>
      <c r="AU332" s="21">
        <v>230011</v>
      </c>
      <c r="AV332" s="21">
        <v>230302</v>
      </c>
      <c r="AW332" s="21"/>
      <c r="AX332" s="21"/>
      <c r="AY332" s="21"/>
      <c r="AZ332" s="21"/>
      <c r="BA332" s="21"/>
      <c r="BB332" s="22"/>
      <c r="BC332" s="22"/>
      <c r="BD332" s="22"/>
      <c r="BE332" s="22"/>
      <c r="BF332" s="22"/>
      <c r="BG332" s="22"/>
      <c r="BH332" s="22"/>
      <c r="BI332" s="22">
        <f t="shared" si="63"/>
        <v>10000</v>
      </c>
      <c r="BJ332" s="22">
        <f t="shared" si="64"/>
        <v>4000</v>
      </c>
      <c r="BK332" s="22">
        <f t="shared" si="64"/>
        <v>4000</v>
      </c>
      <c r="BL332" s="21"/>
      <c r="BM332" s="21"/>
      <c r="BN332" s="21"/>
      <c r="BO332" s="21"/>
      <c r="BP332" s="21"/>
      <c r="BQ332" s="21"/>
      <c r="BR332" s="21"/>
      <c r="BS332" s="21"/>
      <c r="BT332" s="21"/>
      <c r="BU332" s="23" t="s">
        <v>200</v>
      </c>
      <c r="BV332" s="21"/>
      <c r="BW332" s="21"/>
      <c r="BX332" s="21"/>
      <c r="BY332" s="21"/>
      <c r="BZ332" s="21"/>
      <c r="CA332" s="21"/>
      <c r="CB332" s="21"/>
      <c r="CC332" s="21"/>
      <c r="CD332" s="21"/>
      <c r="CE332" s="21"/>
      <c r="CF332" s="21"/>
      <c r="CG332" s="21" t="s">
        <v>200</v>
      </c>
      <c r="CH332" s="21" t="s">
        <v>200</v>
      </c>
      <c r="CI332" s="21" t="s">
        <v>200</v>
      </c>
      <c r="CJ332" s="21" t="s">
        <v>200</v>
      </c>
      <c r="CK332" s="21" t="s">
        <v>200</v>
      </c>
      <c r="CL332" s="21" t="s">
        <v>200</v>
      </c>
      <c r="CM332" s="21" t="s">
        <v>200</v>
      </c>
      <c r="CN332" s="21" t="s">
        <v>200</v>
      </c>
      <c r="CO332" s="21" t="s">
        <v>200</v>
      </c>
    </row>
    <row r="333" spans="1:93" s="5" customFormat="1" ht="16.5" customHeight="1" x14ac:dyDescent="0.3">
      <c r="A333" s="21">
        <v>31040331</v>
      </c>
      <c r="B333" s="21" t="s">
        <v>86</v>
      </c>
      <c r="C333" s="21"/>
      <c r="D333" s="21">
        <f t="shared" si="65"/>
        <v>67</v>
      </c>
      <c r="E333" s="21" t="s">
        <v>104</v>
      </c>
      <c r="F333" s="21">
        <v>27</v>
      </c>
      <c r="G333" s="21" t="s">
        <v>110</v>
      </c>
      <c r="H333" s="21">
        <f>VLOOKUP($L333,怪物模板!$A:$N,MATCH(角色!H$1,模板表头,0),0)</f>
        <v>2</v>
      </c>
      <c r="I333" s="28" t="str">
        <f>VLOOKUP($L333,怪物模板!$A:$N,MATCH(角色!I$1,模板表头,0),0)</f>
        <v>phy</v>
      </c>
      <c r="J333" s="22"/>
      <c r="K333" s="21"/>
      <c r="L333" s="21" t="s">
        <v>86</v>
      </c>
      <c r="M333" s="28" t="str">
        <f>VLOOKUP($L333,怪物模板!$A:$N,MATCH(角色!M$1,模板表头,0),0)</f>
        <v>无对应英雄</v>
      </c>
      <c r="N333" s="28" t="str">
        <f>VLOOKUP($L333,怪物模板!$A:$N,MATCH(角色!N$1,模板表头,0),0)</f>
        <v>新增突袭小招，大招改为引导</v>
      </c>
      <c r="O333" s="21" t="str">
        <f>VLOOKUP($L333,怪物模板!$A:$N,MATCH(角色!O$1,模板表头,0),0)</f>
        <v>male</v>
      </c>
      <c r="P333" s="22">
        <v>3</v>
      </c>
      <c r="Q333" s="21">
        <v>2</v>
      </c>
      <c r="R333" s="21">
        <v>2</v>
      </c>
      <c r="S333" s="28" t="str">
        <f>VLOOKUP($L333,怪物模板!$A:$N,MATCH(角色!S$1,模板表头,0),0)</f>
        <v>horde</v>
      </c>
      <c r="T333" s="21" t="s">
        <v>85</v>
      </c>
      <c r="U333" s="21"/>
      <c r="V333" s="21"/>
      <c r="W333" s="21"/>
      <c r="X333" s="21"/>
      <c r="Y333" s="21"/>
      <c r="Z333" s="21"/>
      <c r="AA333" s="21"/>
      <c r="AB333" s="21">
        <v>4</v>
      </c>
      <c r="AC333" s="21">
        <v>6</v>
      </c>
      <c r="AD333" s="21"/>
      <c r="AE333" s="21">
        <f t="shared" si="61"/>
        <v>10</v>
      </c>
      <c r="AF333" s="21">
        <f t="shared" si="62"/>
        <v>25</v>
      </c>
      <c r="AG333" s="28" t="str">
        <f>VLOOKUP($L333,怪物模板!$A:$N,MATCH(角色!AG$1,模板表头,0),0)</f>
        <v>misc.5skills</v>
      </c>
      <c r="AH333" s="28">
        <f>VLOOKUP($L333,怪物模板!$A:$N,MATCH(角色!AH$1,模板表头,0),0)</f>
        <v>11980101</v>
      </c>
      <c r="AI333" s="28">
        <f>VLOOKUP($L333,怪物模板!$A:$N,MATCH(角色!AI$1,模板表头,0),0)</f>
        <v>11999536</v>
      </c>
      <c r="AJ333" s="28">
        <f>VLOOKUP($L333,怪物模板!$A:$N,MATCH(角色!AJ$1,模板表头,0),0)</f>
        <v>11999537</v>
      </c>
      <c r="AK333" s="28" t="str">
        <f>VLOOKUP($L333,怪物模板!$A:$N,MATCH(角色!AK$1,模板表头,0),0)</f>
        <v/>
      </c>
      <c r="AL333" s="28" t="str">
        <f>IF(VLOOKUP($L333,[1]怪物模板!$A:$N,MATCH([1]角色!AL$1,模板表头,0),0)=0,"",VLOOKUP($L333,[1]怪物模板!$A:$N,MATCH([1]角色!AL$1,模板表头,0),0))</f>
        <v/>
      </c>
      <c r="AM333" s="28" t="str">
        <f>VLOOKUP($L333,怪物模板!$A:$N,MATCH(角色!AM$1,模板表头,0),0)</f>
        <v>rogue</v>
      </c>
      <c r="AN333" s="21">
        <v>1</v>
      </c>
      <c r="AO333" s="21">
        <v>1</v>
      </c>
      <c r="AP333" s="21"/>
      <c r="AQ333" s="21"/>
      <c r="AR333" s="21"/>
      <c r="AS333" s="21"/>
      <c r="AT333" s="21"/>
      <c r="AU333" s="21">
        <v>230011</v>
      </c>
      <c r="AV333" s="21">
        <v>230302</v>
      </c>
      <c r="AW333" s="21"/>
      <c r="AX333" s="21"/>
      <c r="AY333" s="21"/>
      <c r="AZ333" s="21"/>
      <c r="BA333" s="21"/>
      <c r="BB333" s="22"/>
      <c r="BC333" s="22"/>
      <c r="BD333" s="22"/>
      <c r="BE333" s="22"/>
      <c r="BF333" s="22"/>
      <c r="BG333" s="22"/>
      <c r="BH333" s="22"/>
      <c r="BI333" s="22">
        <f t="shared" si="63"/>
        <v>10000</v>
      </c>
      <c r="BJ333" s="22">
        <f t="shared" si="64"/>
        <v>4000</v>
      </c>
      <c r="BK333" s="22">
        <f t="shared" si="64"/>
        <v>4000</v>
      </c>
      <c r="BL333" s="21"/>
      <c r="BM333" s="21"/>
      <c r="BN333" s="21"/>
      <c r="BO333" s="21"/>
      <c r="BP333" s="21"/>
      <c r="BQ333" s="21"/>
      <c r="BR333" s="21"/>
      <c r="BS333" s="21"/>
      <c r="BT333" s="21"/>
      <c r="BU333" s="23" t="s">
        <v>200</v>
      </c>
      <c r="BV333" s="21"/>
      <c r="BW333" s="21"/>
      <c r="BX333" s="21"/>
      <c r="BY333" s="21"/>
      <c r="BZ333" s="21"/>
      <c r="CA333" s="21"/>
      <c r="CB333" s="21"/>
      <c r="CC333" s="21"/>
      <c r="CD333" s="21"/>
      <c r="CE333" s="21"/>
      <c r="CF333" s="21"/>
      <c r="CG333" s="21" t="s">
        <v>200</v>
      </c>
      <c r="CH333" s="21" t="s">
        <v>200</v>
      </c>
      <c r="CI333" s="21" t="s">
        <v>200</v>
      </c>
      <c r="CJ333" s="21" t="s">
        <v>200</v>
      </c>
      <c r="CK333" s="21" t="s">
        <v>200</v>
      </c>
      <c r="CL333" s="21" t="s">
        <v>200</v>
      </c>
      <c r="CM333" s="21" t="s">
        <v>200</v>
      </c>
      <c r="CN333" s="21" t="s">
        <v>200</v>
      </c>
      <c r="CO333" s="21" t="s">
        <v>200</v>
      </c>
    </row>
    <row r="334" spans="1:93" s="5" customFormat="1" ht="16.5" customHeight="1" x14ac:dyDescent="0.3">
      <c r="A334" s="21">
        <v>31040332</v>
      </c>
      <c r="B334" s="21" t="s">
        <v>93</v>
      </c>
      <c r="C334" s="21"/>
      <c r="D334" s="21">
        <f t="shared" si="65"/>
        <v>67</v>
      </c>
      <c r="E334" s="21" t="s">
        <v>104</v>
      </c>
      <c r="F334" s="21">
        <v>27</v>
      </c>
      <c r="G334" s="21" t="s">
        <v>110</v>
      </c>
      <c r="H334" s="21">
        <f>VLOOKUP($L334,怪物模板!$A:$N,MATCH(角色!H$1,模板表头,0),0)</f>
        <v>2</v>
      </c>
      <c r="I334" s="28" t="str">
        <f>VLOOKUP($L334,怪物模板!$A:$N,MATCH(角色!I$1,模板表头,0),0)</f>
        <v>phy</v>
      </c>
      <c r="J334" s="22"/>
      <c r="K334" s="21"/>
      <c r="L334" s="21" t="s">
        <v>93</v>
      </c>
      <c r="M334" s="28" t="str">
        <f>VLOOKUP($L334,怪物模板!$A:$N,MATCH(角色!M$1,模板表头,0),0)</f>
        <v>狂战士</v>
      </c>
      <c r="N334" s="28" t="str">
        <f>VLOOKUP($L334,怪物模板!$A:$N,MATCH(角色!N$1,模板表头,0),0)</f>
        <v>同英雄技能</v>
      </c>
      <c r="O334" s="21" t="str">
        <f>VLOOKUP($L334,怪物模板!$A:$N,MATCH(角色!O$1,模板表头,0),0)</f>
        <v>male</v>
      </c>
      <c r="P334" s="22">
        <v>5</v>
      </c>
      <c r="Q334" s="21">
        <v>3</v>
      </c>
      <c r="R334" s="21">
        <v>3</v>
      </c>
      <c r="S334" s="28" t="str">
        <f>VLOOKUP($L334,怪物模板!$A:$N,MATCH(角色!S$1,模板表头,0),0)</f>
        <v>horde</v>
      </c>
      <c r="T334" s="21" t="s">
        <v>85</v>
      </c>
      <c r="U334" s="21"/>
      <c r="V334" s="21"/>
      <c r="W334" s="21"/>
      <c r="X334" s="21"/>
      <c r="Y334" s="21"/>
      <c r="Z334" s="21"/>
      <c r="AA334" s="21"/>
      <c r="AB334" s="21">
        <v>4</v>
      </c>
      <c r="AC334" s="21">
        <v>6</v>
      </c>
      <c r="AD334" s="21"/>
      <c r="AE334" s="21">
        <f t="shared" si="61"/>
        <v>10</v>
      </c>
      <c r="AF334" s="21">
        <f t="shared" si="62"/>
        <v>25</v>
      </c>
      <c r="AG334" s="28" t="str">
        <f>VLOOKUP($L334,怪物模板!$A:$N,MATCH(角色!AG$1,模板表头,0),0)</f>
        <v>misc.5skills_target_is_valid</v>
      </c>
      <c r="AH334" s="28">
        <f>VLOOKUP($L334,怪物模板!$A:$N,MATCH(角色!AH$1,模板表头,0),0)</f>
        <v>11970101</v>
      </c>
      <c r="AI334" s="28">
        <f>VLOOKUP($L334,怪物模板!$A:$N,MATCH(角色!AI$1,模板表头,0),0)</f>
        <v>11970102</v>
      </c>
      <c r="AJ334" s="28" t="str">
        <f>VLOOKUP($L334,怪物模板!$A:$N,MATCH(角色!AJ$1,模板表头,0),0)</f>
        <v/>
      </c>
      <c r="AK334" s="28" t="str">
        <f>VLOOKUP($L334,怪物模板!$A:$N,MATCH(角色!AK$1,模板表头,0),0)</f>
        <v/>
      </c>
      <c r="AL334" s="28" t="str">
        <f>IF(VLOOKUP($L334,[1]怪物模板!$A:$N,MATCH([1]角色!AL$1,模板表头,0),0)=0,"",VLOOKUP($L334,[1]怪物模板!$A:$N,MATCH([1]角色!AL$1,模板表头,0),0))</f>
        <v/>
      </c>
      <c r="AM334" s="28" t="str">
        <f>VLOOKUP($L334,怪物模板!$A:$N,MATCH(角色!AM$1,模板表头,0),0)</f>
        <v>berserk_npc</v>
      </c>
      <c r="AN334" s="21">
        <v>1</v>
      </c>
      <c r="AO334" s="21">
        <v>1</v>
      </c>
      <c r="AP334" s="21"/>
      <c r="AQ334" s="21"/>
      <c r="AR334" s="21"/>
      <c r="AS334" s="21"/>
      <c r="AT334" s="21"/>
      <c r="AU334" s="21">
        <v>230051</v>
      </c>
      <c r="AV334" s="21">
        <v>230282</v>
      </c>
      <c r="AW334" s="21"/>
      <c r="AX334" s="21"/>
      <c r="AY334" s="21"/>
      <c r="AZ334" s="21"/>
      <c r="BA334" s="21"/>
      <c r="BB334" s="22"/>
      <c r="BC334" s="22"/>
      <c r="BD334" s="22"/>
      <c r="BE334" s="22"/>
      <c r="BF334" s="22"/>
      <c r="BG334" s="22"/>
      <c r="BH334" s="22"/>
      <c r="BI334" s="22">
        <f t="shared" si="63"/>
        <v>10000</v>
      </c>
      <c r="BJ334" s="22">
        <f t="shared" si="64"/>
        <v>4000</v>
      </c>
      <c r="BK334" s="22">
        <f t="shared" si="64"/>
        <v>4000</v>
      </c>
      <c r="BL334" s="21"/>
      <c r="BM334" s="21"/>
      <c r="BN334" s="21"/>
      <c r="BO334" s="21"/>
      <c r="BP334" s="21"/>
      <c r="BQ334" s="21"/>
      <c r="BR334" s="21"/>
      <c r="BS334" s="21"/>
      <c r="BT334" s="21"/>
      <c r="BU334" s="23" t="s">
        <v>200</v>
      </c>
      <c r="BV334" s="21"/>
      <c r="BW334" s="21"/>
      <c r="BX334" s="21"/>
      <c r="BY334" s="21"/>
      <c r="BZ334" s="21"/>
      <c r="CA334" s="21"/>
      <c r="CB334" s="21"/>
      <c r="CC334" s="21"/>
      <c r="CD334" s="21"/>
      <c r="CE334" s="21"/>
      <c r="CF334" s="21"/>
      <c r="CG334" s="21" t="s">
        <v>200</v>
      </c>
      <c r="CH334" s="21" t="s">
        <v>200</v>
      </c>
      <c r="CI334" s="21" t="s">
        <v>200</v>
      </c>
      <c r="CJ334" s="21" t="s">
        <v>200</v>
      </c>
      <c r="CK334" s="21" t="s">
        <v>200</v>
      </c>
      <c r="CL334" s="21" t="s">
        <v>200</v>
      </c>
      <c r="CM334" s="21" t="s">
        <v>200</v>
      </c>
      <c r="CN334" s="21" t="s">
        <v>200</v>
      </c>
      <c r="CO334" s="21" t="s">
        <v>200</v>
      </c>
    </row>
    <row r="335" spans="1:93" s="5" customFormat="1" ht="16.5" customHeight="1" x14ac:dyDescent="0.3">
      <c r="A335" s="21">
        <v>31040333</v>
      </c>
      <c r="B335" s="21" t="s">
        <v>93</v>
      </c>
      <c r="C335" s="21"/>
      <c r="D335" s="21">
        <f t="shared" si="65"/>
        <v>67</v>
      </c>
      <c r="E335" s="21" t="s">
        <v>104</v>
      </c>
      <c r="F335" s="21">
        <v>27</v>
      </c>
      <c r="G335" s="21" t="s">
        <v>110</v>
      </c>
      <c r="H335" s="21">
        <f>VLOOKUP($L335,怪物模板!$A:$N,MATCH(角色!H$1,模板表头,0),0)</f>
        <v>2</v>
      </c>
      <c r="I335" s="28" t="str">
        <f>VLOOKUP($L335,怪物模板!$A:$N,MATCH(角色!I$1,模板表头,0),0)</f>
        <v>phy</v>
      </c>
      <c r="J335" s="22"/>
      <c r="K335" s="21"/>
      <c r="L335" s="21" t="s">
        <v>93</v>
      </c>
      <c r="M335" s="28" t="str">
        <f>VLOOKUP($L335,怪物模板!$A:$N,MATCH(角色!M$1,模板表头,0),0)</f>
        <v>狂战士</v>
      </c>
      <c r="N335" s="28" t="str">
        <f>VLOOKUP($L335,怪物模板!$A:$N,MATCH(角色!N$1,模板表头,0),0)</f>
        <v>同英雄技能</v>
      </c>
      <c r="O335" s="21" t="str">
        <f>VLOOKUP($L335,怪物模板!$A:$N,MATCH(角色!O$1,模板表头,0),0)</f>
        <v>male</v>
      </c>
      <c r="P335" s="22">
        <v>5</v>
      </c>
      <c r="Q335" s="21">
        <v>2</v>
      </c>
      <c r="R335" s="21">
        <v>3</v>
      </c>
      <c r="S335" s="28" t="str">
        <f>VLOOKUP($L335,怪物模板!$A:$N,MATCH(角色!S$1,模板表头,0),0)</f>
        <v>horde</v>
      </c>
      <c r="T335" s="21" t="s">
        <v>85</v>
      </c>
      <c r="U335" s="21"/>
      <c r="V335" s="21"/>
      <c r="W335" s="21"/>
      <c r="X335" s="21"/>
      <c r="Y335" s="21"/>
      <c r="Z335" s="21"/>
      <c r="AA335" s="21"/>
      <c r="AB335" s="21">
        <v>4</v>
      </c>
      <c r="AC335" s="21">
        <v>6</v>
      </c>
      <c r="AD335" s="21"/>
      <c r="AE335" s="21">
        <f t="shared" si="61"/>
        <v>10</v>
      </c>
      <c r="AF335" s="21">
        <f t="shared" si="62"/>
        <v>25</v>
      </c>
      <c r="AG335" s="28" t="str">
        <f>VLOOKUP($L335,怪物模板!$A:$N,MATCH(角色!AG$1,模板表头,0),0)</f>
        <v>misc.5skills_target_is_valid</v>
      </c>
      <c r="AH335" s="28">
        <f>VLOOKUP($L335,怪物模板!$A:$N,MATCH(角色!AH$1,模板表头,0),0)</f>
        <v>11970101</v>
      </c>
      <c r="AI335" s="28">
        <f>VLOOKUP($L335,怪物模板!$A:$N,MATCH(角色!AI$1,模板表头,0),0)</f>
        <v>11970102</v>
      </c>
      <c r="AJ335" s="28" t="str">
        <f>VLOOKUP($L335,怪物模板!$A:$N,MATCH(角色!AJ$1,模板表头,0),0)</f>
        <v/>
      </c>
      <c r="AK335" s="28" t="str">
        <f>VLOOKUP($L335,怪物模板!$A:$N,MATCH(角色!AK$1,模板表头,0),0)</f>
        <v/>
      </c>
      <c r="AL335" s="28" t="str">
        <f>IF(VLOOKUP($L335,[1]怪物模板!$A:$N,MATCH([1]角色!AL$1,模板表头,0),0)=0,"",VLOOKUP($L335,[1]怪物模板!$A:$N,MATCH([1]角色!AL$1,模板表头,0),0))</f>
        <v/>
      </c>
      <c r="AM335" s="28" t="str">
        <f>VLOOKUP($L335,怪物模板!$A:$N,MATCH(角色!AM$1,模板表头,0),0)</f>
        <v>berserk_npc</v>
      </c>
      <c r="AN335" s="21">
        <v>1</v>
      </c>
      <c r="AO335" s="21">
        <v>1</v>
      </c>
      <c r="AP335" s="21"/>
      <c r="AQ335" s="21"/>
      <c r="AR335" s="21"/>
      <c r="AS335" s="21"/>
      <c r="AT335" s="21"/>
      <c r="AU335" s="21">
        <v>230051</v>
      </c>
      <c r="AV335" s="21">
        <v>230282</v>
      </c>
      <c r="AW335" s="21"/>
      <c r="AX335" s="21"/>
      <c r="AY335" s="21"/>
      <c r="AZ335" s="21"/>
      <c r="BA335" s="21"/>
      <c r="BB335" s="22"/>
      <c r="BC335" s="22"/>
      <c r="BD335" s="22"/>
      <c r="BE335" s="22"/>
      <c r="BF335" s="22"/>
      <c r="BG335" s="22"/>
      <c r="BH335" s="22"/>
      <c r="BI335" s="22">
        <f t="shared" si="63"/>
        <v>10000</v>
      </c>
      <c r="BJ335" s="22">
        <f t="shared" si="64"/>
        <v>4000</v>
      </c>
      <c r="BK335" s="22">
        <f t="shared" si="64"/>
        <v>4000</v>
      </c>
      <c r="BL335" s="21"/>
      <c r="BM335" s="21"/>
      <c r="BN335" s="21"/>
      <c r="BO335" s="21"/>
      <c r="BP335" s="21"/>
      <c r="BQ335" s="21"/>
      <c r="BR335" s="21"/>
      <c r="BS335" s="21"/>
      <c r="BT335" s="21"/>
      <c r="BU335" s="23" t="s">
        <v>200</v>
      </c>
      <c r="BV335" s="21"/>
      <c r="BW335" s="21"/>
      <c r="BX335" s="21"/>
      <c r="BY335" s="21"/>
      <c r="BZ335" s="21"/>
      <c r="CA335" s="21"/>
      <c r="CB335" s="21"/>
      <c r="CC335" s="21"/>
      <c r="CD335" s="21"/>
      <c r="CE335" s="21"/>
      <c r="CF335" s="21"/>
      <c r="CG335" s="21" t="s">
        <v>200</v>
      </c>
      <c r="CH335" s="21" t="s">
        <v>200</v>
      </c>
      <c r="CI335" s="21" t="s">
        <v>200</v>
      </c>
      <c r="CJ335" s="21" t="s">
        <v>200</v>
      </c>
      <c r="CK335" s="21" t="s">
        <v>200</v>
      </c>
      <c r="CL335" s="21" t="s">
        <v>200</v>
      </c>
      <c r="CM335" s="21" t="s">
        <v>200</v>
      </c>
      <c r="CN335" s="21" t="s">
        <v>200</v>
      </c>
      <c r="CO335" s="21" t="s">
        <v>200</v>
      </c>
    </row>
    <row r="336" spans="1:93" s="5" customFormat="1" ht="16.5" customHeight="1" x14ac:dyDescent="0.3">
      <c r="A336" s="21">
        <v>31040334</v>
      </c>
      <c r="B336" s="21" t="s">
        <v>202</v>
      </c>
      <c r="C336" s="21"/>
      <c r="D336" s="21">
        <f t="shared" si="65"/>
        <v>67</v>
      </c>
      <c r="E336" s="21" t="s">
        <v>104</v>
      </c>
      <c r="F336" s="21">
        <v>27</v>
      </c>
      <c r="G336" s="21" t="s">
        <v>110</v>
      </c>
      <c r="H336" s="21">
        <f>VLOOKUP($L336,怪物模板!$A:$N,MATCH(角色!H$1,模板表头,0),0)</f>
        <v>3</v>
      </c>
      <c r="I336" s="28" t="str">
        <f>VLOOKUP($L336,怪物模板!$A:$N,MATCH(角色!I$1,模板表头,0),0)</f>
        <v>mag</v>
      </c>
      <c r="J336" s="22"/>
      <c r="K336" s="21"/>
      <c r="L336" s="21" t="s">
        <v>275</v>
      </c>
      <c r="M336" s="28" t="str">
        <f>VLOOKUP($L336,怪物模板!$A:$N,MATCH(角色!M$1,模板表头,0),0)</f>
        <v>火焰术士</v>
      </c>
      <c r="N336" s="28" t="str">
        <f>VLOOKUP($L336,怪物模板!$A:$N,MATCH(角色!N$1,模板表头,0),0)</f>
        <v>大招加引导版，加酒利用</v>
      </c>
      <c r="O336" s="21" t="str">
        <f>VLOOKUP($L336,怪物模板!$A:$N,MATCH(角色!O$1,模板表头,0),0)</f>
        <v>female</v>
      </c>
      <c r="P336" s="22">
        <v>3</v>
      </c>
      <c r="Q336" s="21">
        <v>3</v>
      </c>
      <c r="R336" s="21">
        <v>2</v>
      </c>
      <c r="S336" s="28" t="str">
        <f>VLOOKUP($L336,怪物模板!$A:$N,MATCH(角色!S$1,模板表头,0),0)</f>
        <v>alliance</v>
      </c>
      <c r="T336" s="21" t="s">
        <v>85</v>
      </c>
      <c r="U336" s="21"/>
      <c r="V336" s="21"/>
      <c r="W336" s="21"/>
      <c r="X336" s="21"/>
      <c r="Y336" s="21"/>
      <c r="Z336" s="21"/>
      <c r="AA336" s="21"/>
      <c r="AB336" s="21">
        <v>4</v>
      </c>
      <c r="AC336" s="21">
        <v>6</v>
      </c>
      <c r="AD336" s="21"/>
      <c r="AE336" s="21">
        <f t="shared" si="61"/>
        <v>10</v>
      </c>
      <c r="AF336" s="21">
        <f t="shared" si="62"/>
        <v>25</v>
      </c>
      <c r="AG336" s="28" t="str">
        <f>VLOOKUP($L336,怪物模板!$A:$N,MATCH(角色!AG$1,模板表头,0),0)</f>
        <v>misc.5skills</v>
      </c>
      <c r="AH336" s="28">
        <f>VLOOKUP($L336,怪物模板!$A:$N,MATCH(角色!AH$1,模板表头,0),0)</f>
        <v>11980401</v>
      </c>
      <c r="AI336" s="28">
        <f>VLOOKUP($L336,怪物模板!$A:$N,MATCH(角色!AI$1,模板表头,0),0)</f>
        <v>11980402</v>
      </c>
      <c r="AJ336" s="28">
        <f>VLOOKUP($L336,怪物模板!$A:$N,MATCH(角色!AJ$1,模板表头,0),0)</f>
        <v>11999535</v>
      </c>
      <c r="AK336" s="28" t="str">
        <f>VLOOKUP($L336,怪物模板!$A:$N,MATCH(角色!AK$1,模板表头,0),0)</f>
        <v/>
      </c>
      <c r="AL336" s="28" t="str">
        <f>IF(VLOOKUP($L336,[1]怪物模板!$A:$N,MATCH([1]角色!AL$1,模板表头,0),0)=0,"",VLOOKUP($L336,[1]怪物模板!$A:$N,MATCH([1]角色!AL$1,模板表头,0),0))</f>
        <v/>
      </c>
      <c r="AM336" s="28" t="str">
        <f>VLOOKUP($L336,怪物模板!$A:$N,MATCH(角色!AM$1,模板表头,0),0)</f>
        <v>flame_npc</v>
      </c>
      <c r="AN336" s="21">
        <v>1</v>
      </c>
      <c r="AO336" s="21">
        <v>1</v>
      </c>
      <c r="AP336" s="21"/>
      <c r="AQ336" s="21"/>
      <c r="AR336" s="21"/>
      <c r="AS336" s="21"/>
      <c r="AT336" s="21"/>
      <c r="AU336" s="21">
        <v>230011</v>
      </c>
      <c r="AV336" s="21">
        <v>230302</v>
      </c>
      <c r="AW336" s="21"/>
      <c r="AX336" s="21"/>
      <c r="AY336" s="21"/>
      <c r="AZ336" s="21"/>
      <c r="BA336" s="21"/>
      <c r="BB336" s="22"/>
      <c r="BC336" s="22"/>
      <c r="BD336" s="22"/>
      <c r="BE336" s="22"/>
      <c r="BF336" s="22"/>
      <c r="BG336" s="22"/>
      <c r="BH336" s="22"/>
      <c r="BI336" s="22">
        <f t="shared" si="63"/>
        <v>10000</v>
      </c>
      <c r="BJ336" s="22">
        <f t="shared" si="64"/>
        <v>4000</v>
      </c>
      <c r="BK336" s="22">
        <f t="shared" si="64"/>
        <v>4000</v>
      </c>
      <c r="BL336" s="21"/>
      <c r="BM336" s="21"/>
      <c r="BN336" s="21"/>
      <c r="BO336" s="21"/>
      <c r="BP336" s="21"/>
      <c r="BQ336" s="21"/>
      <c r="BR336" s="21"/>
      <c r="BS336" s="21"/>
      <c r="BT336" s="21"/>
      <c r="BU336" s="23" t="s">
        <v>200</v>
      </c>
      <c r="BV336" s="21"/>
      <c r="BW336" s="21"/>
      <c r="BX336" s="21"/>
      <c r="BY336" s="21"/>
      <c r="BZ336" s="21"/>
      <c r="CA336" s="21"/>
      <c r="CB336" s="21"/>
      <c r="CC336" s="21"/>
      <c r="CD336" s="21"/>
      <c r="CE336" s="21"/>
      <c r="CF336" s="21"/>
      <c r="CG336" s="21" t="s">
        <v>200</v>
      </c>
      <c r="CH336" s="21" t="s">
        <v>200</v>
      </c>
      <c r="CI336" s="21" t="s">
        <v>200</v>
      </c>
      <c r="CJ336" s="21" t="s">
        <v>200</v>
      </c>
      <c r="CK336" s="21" t="s">
        <v>200</v>
      </c>
      <c r="CL336" s="21" t="s">
        <v>200</v>
      </c>
      <c r="CM336" s="21" t="s">
        <v>200</v>
      </c>
      <c r="CN336" s="21" t="s">
        <v>200</v>
      </c>
      <c r="CO336" s="21" t="s">
        <v>200</v>
      </c>
    </row>
    <row r="337" spans="1:93" s="5" customFormat="1" x14ac:dyDescent="0.3">
      <c r="A337" s="21">
        <v>31040335</v>
      </c>
      <c r="B337" s="21" t="s">
        <v>204</v>
      </c>
      <c r="C337" s="21"/>
      <c r="D337" s="21">
        <f t="shared" si="65"/>
        <v>67</v>
      </c>
      <c r="E337" s="21" t="s">
        <v>104</v>
      </c>
      <c r="F337" s="21">
        <v>27</v>
      </c>
      <c r="G337" s="21" t="s">
        <v>110</v>
      </c>
      <c r="H337" s="21">
        <f>VLOOKUP($L337,怪物模板!$A:$N,MATCH(角色!H$1,模板表头,0),0)</f>
        <v>3</v>
      </c>
      <c r="I337" s="28" t="str">
        <f>VLOOKUP($L337,怪物模板!$A:$N,MATCH(角色!I$1,模板表头,0),0)</f>
        <v>phy</v>
      </c>
      <c r="J337" s="22"/>
      <c r="K337" s="21"/>
      <c r="L337" s="21" t="s">
        <v>204</v>
      </c>
      <c r="M337" s="28" t="str">
        <f>VLOOKUP($L337,怪物模板!$A:$N,MATCH(角色!M$1,模板表头,0),0)</f>
        <v>骷髅射手</v>
      </c>
      <c r="N337" s="28" t="str">
        <f>VLOOKUP($L337,怪物模板!$A:$N,MATCH(角色!N$1,模板表头,0),0)</f>
        <v>统一模板</v>
      </c>
      <c r="O337" s="21" t="str">
        <f>VLOOKUP($L337,怪物模板!$A:$N,MATCH(角色!O$1,模板表头,0),0)</f>
        <v>male</v>
      </c>
      <c r="P337" s="21">
        <v>1</v>
      </c>
      <c r="Q337" s="21">
        <v>1</v>
      </c>
      <c r="R337" s="21">
        <v>1</v>
      </c>
      <c r="S337" s="28" t="str">
        <f>VLOOKUP($L337,怪物模板!$A:$N,MATCH(角色!S$1,模板表头,0),0)</f>
        <v>horde</v>
      </c>
      <c r="T337" s="21" t="s">
        <v>85</v>
      </c>
      <c r="U337" s="21"/>
      <c r="V337" s="21"/>
      <c r="W337" s="21"/>
      <c r="X337" s="21"/>
      <c r="Y337" s="21"/>
      <c r="Z337" s="21"/>
      <c r="AA337" s="21"/>
      <c r="AB337" s="21">
        <v>4</v>
      </c>
      <c r="AC337" s="21">
        <v>6</v>
      </c>
      <c r="AD337" s="21"/>
      <c r="AE337" s="21">
        <f t="shared" si="61"/>
        <v>10</v>
      </c>
      <c r="AF337" s="21">
        <f t="shared" si="62"/>
        <v>25</v>
      </c>
      <c r="AG337" s="28" t="str">
        <f>VLOOKUP($L337,怪物模板!$A:$N,MATCH(角色!AG$1,模板表头,0),0)</f>
        <v>misc.5skills</v>
      </c>
      <c r="AH337" s="28">
        <f>VLOOKUP($L337,怪物模板!$A:$N,MATCH(角色!AH$1,模板表头,0),0)</f>
        <v>11690101</v>
      </c>
      <c r="AI337" s="28">
        <f>VLOOKUP($L337,怪物模板!$A:$N,MATCH(角色!AI$1,模板表头,0),0)</f>
        <v>11690102</v>
      </c>
      <c r="AJ337" s="28" t="str">
        <f>VLOOKUP($L337,怪物模板!$A:$N,MATCH(角色!AJ$1,模板表头,0),0)</f>
        <v/>
      </c>
      <c r="AK337" s="28" t="str">
        <f>VLOOKUP($L337,怪物模板!$A:$N,MATCH(角色!AK$1,模板表头,0),0)</f>
        <v/>
      </c>
      <c r="AL337" s="28" t="str">
        <f>IF(VLOOKUP($L337,[1]怪物模板!$A:$N,MATCH([1]角色!AL$1,模板表头,0),0)=0,"",VLOOKUP($L337,[1]怪物模板!$A:$N,MATCH([1]角色!AL$1,模板表头,0),0))</f>
        <v/>
      </c>
      <c r="AM337" s="28" t="str">
        <f>VLOOKUP($L337,怪物模板!$A:$N,MATCH(角色!AM$1,模板表头,0),0)</f>
        <v>skeleton_archer_npc</v>
      </c>
      <c r="AN337" s="21">
        <v>1</v>
      </c>
      <c r="AO337" s="21">
        <v>1</v>
      </c>
      <c r="AP337" s="21"/>
      <c r="AQ337" s="21"/>
      <c r="AR337" s="21"/>
      <c r="AS337" s="21"/>
      <c r="AT337" s="21"/>
      <c r="AU337" s="21">
        <v>230051</v>
      </c>
      <c r="AV337" s="21">
        <v>230282</v>
      </c>
      <c r="AW337" s="21"/>
      <c r="AX337" s="21"/>
      <c r="AY337" s="21"/>
      <c r="AZ337" s="21"/>
      <c r="BA337" s="21"/>
      <c r="BB337" s="22"/>
      <c r="BC337" s="22"/>
      <c r="BD337" s="22"/>
      <c r="BE337" s="22"/>
      <c r="BF337" s="22"/>
      <c r="BG337" s="22"/>
      <c r="BH337" s="22"/>
      <c r="BI337" s="22">
        <f t="shared" si="63"/>
        <v>10000</v>
      </c>
      <c r="BJ337" s="22">
        <f t="shared" si="64"/>
        <v>4000</v>
      </c>
      <c r="BK337" s="22">
        <f t="shared" si="64"/>
        <v>4000</v>
      </c>
      <c r="BL337" s="21"/>
      <c r="BM337" s="21"/>
      <c r="BN337" s="21"/>
      <c r="BO337" s="21"/>
      <c r="BP337" s="21"/>
      <c r="BQ337" s="21"/>
      <c r="BR337" s="21"/>
      <c r="BS337" s="21"/>
      <c r="BT337" s="21"/>
      <c r="BU337" s="23" t="s">
        <v>200</v>
      </c>
      <c r="BV337" s="21"/>
      <c r="BW337" s="21"/>
      <c r="BX337" s="21"/>
      <c r="BY337" s="21"/>
      <c r="BZ337" s="21"/>
      <c r="CA337" s="21"/>
      <c r="CB337" s="21"/>
      <c r="CC337" s="21"/>
      <c r="CD337" s="21"/>
      <c r="CE337" s="21"/>
      <c r="CF337" s="21"/>
      <c r="CG337" s="21" t="s">
        <v>200</v>
      </c>
      <c r="CH337" s="21" t="s">
        <v>200</v>
      </c>
      <c r="CI337" s="21" t="s">
        <v>200</v>
      </c>
      <c r="CJ337" s="21" t="s">
        <v>200</v>
      </c>
      <c r="CK337" s="21" t="s">
        <v>200</v>
      </c>
      <c r="CL337" s="21" t="s">
        <v>200</v>
      </c>
      <c r="CM337" s="21" t="s">
        <v>200</v>
      </c>
      <c r="CN337" s="21" t="s">
        <v>200</v>
      </c>
      <c r="CO337" s="21" t="s">
        <v>200</v>
      </c>
    </row>
    <row r="338" spans="1:93" s="3" customFormat="1" ht="16.5" customHeight="1" x14ac:dyDescent="0.3">
      <c r="A338" s="21">
        <v>31040336</v>
      </c>
      <c r="B338" s="21" t="s">
        <v>84</v>
      </c>
      <c r="C338" s="21"/>
      <c r="D338" s="21">
        <f t="shared" si="65"/>
        <v>68</v>
      </c>
      <c r="E338" s="21" t="s">
        <v>104</v>
      </c>
      <c r="F338" s="21">
        <v>28</v>
      </c>
      <c r="G338" s="21" t="s">
        <v>110</v>
      </c>
      <c r="H338" s="21">
        <f>VLOOKUP($L338,怪物模板!$A:$N,MATCH(角色!H$1,模板表头,0),0)</f>
        <v>2</v>
      </c>
      <c r="I338" s="28" t="str">
        <f>VLOOKUP($L338,怪物模板!$A:$N,MATCH(角色!I$1,模板表头,0),0)</f>
        <v>phy</v>
      </c>
      <c r="J338" s="22"/>
      <c r="K338" s="21"/>
      <c r="L338" s="21" t="s">
        <v>277</v>
      </c>
      <c r="M338" s="28" t="str">
        <f>VLOOKUP($L338,怪物模板!$A:$N,MATCH(角色!M$1,模板表头,0),0)</f>
        <v>无对应英雄</v>
      </c>
      <c r="N338" s="28" t="str">
        <f>VLOOKUP($L338,怪物模板!$A:$N,MATCH(角色!N$1,模板表头,0),0)</f>
        <v>统一模板</v>
      </c>
      <c r="O338" s="21" t="str">
        <f>VLOOKUP($L338,怪物模板!$A:$N,MATCH(角色!O$1,模板表头,0),0)</f>
        <v>male</v>
      </c>
      <c r="P338" s="22">
        <v>1</v>
      </c>
      <c r="Q338" s="21">
        <v>1</v>
      </c>
      <c r="R338" s="21">
        <v>1</v>
      </c>
      <c r="S338" s="28" t="str">
        <f>VLOOKUP($L338,怪物模板!$A:$N,MATCH(角色!S$1,模板表头,0),0)</f>
        <v>chaos</v>
      </c>
      <c r="T338" s="21" t="s">
        <v>85</v>
      </c>
      <c r="U338" s="21"/>
      <c r="V338" s="21"/>
      <c r="W338" s="21"/>
      <c r="X338" s="21"/>
      <c r="Y338" s="21"/>
      <c r="Z338" s="21"/>
      <c r="AA338" s="21"/>
      <c r="AB338" s="21">
        <v>4</v>
      </c>
      <c r="AC338" s="21">
        <v>6</v>
      </c>
      <c r="AD338" s="21"/>
      <c r="AE338" s="21">
        <f t="shared" si="61"/>
        <v>10</v>
      </c>
      <c r="AF338" s="21">
        <f t="shared" si="62"/>
        <v>25</v>
      </c>
      <c r="AG338" s="28" t="str">
        <f>VLOOKUP($L338,怪物模板!$A:$N,MATCH(角色!AG$1,模板表头,0),0)</f>
        <v>misc.5skills_self_hp_ratio</v>
      </c>
      <c r="AH338" s="28">
        <f>VLOOKUP($L338,怪物模板!$A:$N,MATCH(角色!AH$1,模板表头,0),0)</f>
        <v>11990101</v>
      </c>
      <c r="AI338" s="28">
        <f>VLOOKUP($L338,怪物模板!$A:$N,MATCH(角色!AI$1,模板表头,0),0)</f>
        <v>11990102</v>
      </c>
      <c r="AJ338" s="28" t="str">
        <f>VLOOKUP($L338,怪物模板!$A:$N,MATCH(角色!AJ$1,模板表头,0),0)</f>
        <v/>
      </c>
      <c r="AK338" s="28" t="str">
        <f>VLOOKUP($L338,怪物模板!$A:$N,MATCH(角色!AK$1,模板表头,0),0)</f>
        <v/>
      </c>
      <c r="AL338" s="28" t="str">
        <f>IF(VLOOKUP($L338,[1]怪物模板!$A:$N,MATCH([1]角色!AL$1,模板表头,0),0)=0,"",VLOOKUP($L338,[1]怪物模板!$A:$N,MATCH([1]角色!AL$1,模板表头,0),0))</f>
        <v/>
      </c>
      <c r="AM338" s="28" t="str">
        <f>VLOOKUP($L338,怪物模板!$A:$N,MATCH(角色!AM$1,模板表头,0),0)</f>
        <v>treant</v>
      </c>
      <c r="AN338" s="21">
        <v>1</v>
      </c>
      <c r="AO338" s="21">
        <v>1</v>
      </c>
      <c r="AP338" s="21"/>
      <c r="AQ338" s="21"/>
      <c r="AR338" s="21"/>
      <c r="AS338" s="21"/>
      <c r="AT338" s="21"/>
      <c r="AU338" s="21">
        <v>230021</v>
      </c>
      <c r="AV338" s="21">
        <v>230292</v>
      </c>
      <c r="AW338" s="21"/>
      <c r="AX338" s="21"/>
      <c r="AY338" s="21"/>
      <c r="AZ338" s="21"/>
      <c r="BA338" s="21"/>
      <c r="BB338" s="22"/>
      <c r="BC338" s="22"/>
      <c r="BD338" s="22"/>
      <c r="BE338" s="22"/>
      <c r="BF338" s="22"/>
      <c r="BG338" s="22"/>
      <c r="BH338" s="22"/>
      <c r="BI338" s="22">
        <f t="shared" si="63"/>
        <v>10000</v>
      </c>
      <c r="BJ338" s="22">
        <f t="shared" si="64"/>
        <v>4000</v>
      </c>
      <c r="BK338" s="22">
        <f t="shared" si="64"/>
        <v>4000</v>
      </c>
      <c r="BL338" s="21"/>
      <c r="BM338" s="21"/>
      <c r="BN338" s="21"/>
      <c r="BO338" s="21"/>
      <c r="BP338" s="21"/>
      <c r="BQ338" s="21"/>
      <c r="BR338" s="21"/>
      <c r="BS338" s="21"/>
      <c r="BT338" s="21"/>
      <c r="BU338" s="23" t="s">
        <v>200</v>
      </c>
      <c r="BV338" s="21"/>
      <c r="BW338" s="21"/>
      <c r="BX338" s="21"/>
      <c r="BY338" s="21"/>
      <c r="BZ338" s="21"/>
      <c r="CA338" s="21"/>
      <c r="CB338" s="21"/>
      <c r="CC338" s="21"/>
      <c r="CD338" s="21"/>
      <c r="CE338" s="21"/>
      <c r="CF338" s="21"/>
      <c r="CG338" s="21" t="s">
        <v>200</v>
      </c>
      <c r="CH338" s="21" t="s">
        <v>200</v>
      </c>
      <c r="CI338" s="21" t="s">
        <v>200</v>
      </c>
      <c r="CJ338" s="21" t="s">
        <v>200</v>
      </c>
      <c r="CK338" s="21" t="s">
        <v>200</v>
      </c>
      <c r="CL338" s="21" t="s">
        <v>200</v>
      </c>
      <c r="CM338" s="21" t="s">
        <v>200</v>
      </c>
      <c r="CN338" s="21" t="s">
        <v>200</v>
      </c>
      <c r="CO338" s="21" t="s">
        <v>200</v>
      </c>
    </row>
    <row r="339" spans="1:93" s="3" customFormat="1" ht="16.5" customHeight="1" x14ac:dyDescent="0.3">
      <c r="A339" s="21">
        <v>31040337</v>
      </c>
      <c r="B339" s="21" t="s">
        <v>93</v>
      </c>
      <c r="C339" s="21"/>
      <c r="D339" s="21">
        <f t="shared" si="65"/>
        <v>68</v>
      </c>
      <c r="E339" s="21" t="s">
        <v>104</v>
      </c>
      <c r="F339" s="21">
        <v>28</v>
      </c>
      <c r="G339" s="21" t="s">
        <v>110</v>
      </c>
      <c r="H339" s="21">
        <f>VLOOKUP($L339,怪物模板!$A:$N,MATCH(角色!H$1,模板表头,0),0)</f>
        <v>2</v>
      </c>
      <c r="I339" s="28" t="str">
        <f>VLOOKUP($L339,怪物模板!$A:$N,MATCH(角色!I$1,模板表头,0),0)</f>
        <v>phy</v>
      </c>
      <c r="J339" s="22"/>
      <c r="K339" s="21"/>
      <c r="L339" s="21" t="s">
        <v>93</v>
      </c>
      <c r="M339" s="28" t="str">
        <f>VLOOKUP($L339,怪物模板!$A:$N,MATCH(角色!M$1,模板表头,0),0)</f>
        <v>狂战士</v>
      </c>
      <c r="N339" s="28" t="str">
        <f>VLOOKUP($L339,怪物模板!$A:$N,MATCH(角色!N$1,模板表头,0),0)</f>
        <v>同英雄技能</v>
      </c>
      <c r="O339" s="21" t="str">
        <f>VLOOKUP($L339,怪物模板!$A:$N,MATCH(角色!O$1,模板表头,0),0)</f>
        <v>male</v>
      </c>
      <c r="P339" s="22">
        <v>5</v>
      </c>
      <c r="Q339" s="21">
        <v>3</v>
      </c>
      <c r="R339" s="21">
        <v>3</v>
      </c>
      <c r="S339" s="28" t="str">
        <f>VLOOKUP($L339,怪物模板!$A:$N,MATCH(角色!S$1,模板表头,0),0)</f>
        <v>horde</v>
      </c>
      <c r="T339" s="21" t="s">
        <v>85</v>
      </c>
      <c r="U339" s="21"/>
      <c r="V339" s="21"/>
      <c r="W339" s="21"/>
      <c r="X339" s="21"/>
      <c r="Y339" s="21"/>
      <c r="Z339" s="21"/>
      <c r="AA339" s="21"/>
      <c r="AB339" s="21">
        <v>4</v>
      </c>
      <c r="AC339" s="21">
        <v>6</v>
      </c>
      <c r="AD339" s="21"/>
      <c r="AE339" s="21">
        <f t="shared" si="61"/>
        <v>10</v>
      </c>
      <c r="AF339" s="21">
        <f t="shared" si="62"/>
        <v>25</v>
      </c>
      <c r="AG339" s="28" t="str">
        <f>VLOOKUP($L339,怪物模板!$A:$N,MATCH(角色!AG$1,模板表头,0),0)</f>
        <v>misc.5skills_target_is_valid</v>
      </c>
      <c r="AH339" s="28">
        <f>VLOOKUP($L339,怪物模板!$A:$N,MATCH(角色!AH$1,模板表头,0),0)</f>
        <v>11970101</v>
      </c>
      <c r="AI339" s="28">
        <f>VLOOKUP($L339,怪物模板!$A:$N,MATCH(角色!AI$1,模板表头,0),0)</f>
        <v>11970102</v>
      </c>
      <c r="AJ339" s="28" t="str">
        <f>VLOOKUP($L339,怪物模板!$A:$N,MATCH(角色!AJ$1,模板表头,0),0)</f>
        <v/>
      </c>
      <c r="AK339" s="28" t="str">
        <f>VLOOKUP($L339,怪物模板!$A:$N,MATCH(角色!AK$1,模板表头,0),0)</f>
        <v/>
      </c>
      <c r="AL339" s="28" t="str">
        <f>IF(VLOOKUP($L339,[1]怪物模板!$A:$N,MATCH([1]角色!AL$1,模板表头,0),0)=0,"",VLOOKUP($L339,[1]怪物模板!$A:$N,MATCH([1]角色!AL$1,模板表头,0),0))</f>
        <v/>
      </c>
      <c r="AM339" s="28" t="str">
        <f>VLOOKUP($L339,怪物模板!$A:$N,MATCH(角色!AM$1,模板表头,0),0)</f>
        <v>berserk_npc</v>
      </c>
      <c r="AN339" s="21">
        <v>1</v>
      </c>
      <c r="AO339" s="21">
        <v>1</v>
      </c>
      <c r="AP339" s="21"/>
      <c r="AQ339" s="21"/>
      <c r="AR339" s="21"/>
      <c r="AS339" s="21"/>
      <c r="AT339" s="21"/>
      <c r="AU339" s="21">
        <v>230051</v>
      </c>
      <c r="AV339" s="21">
        <v>230282</v>
      </c>
      <c r="AW339" s="21"/>
      <c r="AX339" s="21"/>
      <c r="AY339" s="21"/>
      <c r="AZ339" s="21"/>
      <c r="BA339" s="21"/>
      <c r="BB339" s="22"/>
      <c r="BC339" s="22"/>
      <c r="BD339" s="22"/>
      <c r="BE339" s="22"/>
      <c r="BF339" s="22"/>
      <c r="BG339" s="22"/>
      <c r="BH339" s="22"/>
      <c r="BI339" s="22">
        <f t="shared" si="63"/>
        <v>10000</v>
      </c>
      <c r="BJ339" s="22">
        <f t="shared" si="64"/>
        <v>4000</v>
      </c>
      <c r="BK339" s="22">
        <f t="shared" si="64"/>
        <v>4000</v>
      </c>
      <c r="BL339" s="21"/>
      <c r="BM339" s="21"/>
      <c r="BN339" s="21"/>
      <c r="BO339" s="21"/>
      <c r="BP339" s="21"/>
      <c r="BQ339" s="21"/>
      <c r="BR339" s="21"/>
      <c r="BS339" s="21"/>
      <c r="BT339" s="21"/>
      <c r="BU339" s="23" t="s">
        <v>200</v>
      </c>
      <c r="BV339" s="21"/>
      <c r="BW339" s="21"/>
      <c r="BX339" s="21"/>
      <c r="BY339" s="21"/>
      <c r="BZ339" s="21"/>
      <c r="CA339" s="21"/>
      <c r="CB339" s="21"/>
      <c r="CC339" s="21"/>
      <c r="CD339" s="21"/>
      <c r="CE339" s="21"/>
      <c r="CF339" s="21"/>
      <c r="CG339" s="21" t="s">
        <v>200</v>
      </c>
      <c r="CH339" s="21" t="s">
        <v>200</v>
      </c>
      <c r="CI339" s="21" t="s">
        <v>200</v>
      </c>
      <c r="CJ339" s="21" t="s">
        <v>200</v>
      </c>
      <c r="CK339" s="21" t="s">
        <v>200</v>
      </c>
      <c r="CL339" s="21" t="s">
        <v>200</v>
      </c>
      <c r="CM339" s="21" t="s">
        <v>200</v>
      </c>
      <c r="CN339" s="21" t="s">
        <v>200</v>
      </c>
      <c r="CO339" s="21" t="s">
        <v>200</v>
      </c>
    </row>
    <row r="340" spans="1:93" s="3" customFormat="1" ht="16.5" customHeight="1" x14ac:dyDescent="0.3">
      <c r="A340" s="21">
        <v>31040338</v>
      </c>
      <c r="B340" s="21" t="s">
        <v>93</v>
      </c>
      <c r="C340" s="21"/>
      <c r="D340" s="21">
        <f t="shared" si="65"/>
        <v>68</v>
      </c>
      <c r="E340" s="21" t="s">
        <v>104</v>
      </c>
      <c r="F340" s="21">
        <v>28</v>
      </c>
      <c r="G340" s="21" t="s">
        <v>110</v>
      </c>
      <c r="H340" s="21">
        <f>VLOOKUP($L340,怪物模板!$A:$N,MATCH(角色!H$1,模板表头,0),0)</f>
        <v>2</v>
      </c>
      <c r="I340" s="28" t="str">
        <f>VLOOKUP($L340,怪物模板!$A:$N,MATCH(角色!I$1,模板表头,0),0)</f>
        <v>phy</v>
      </c>
      <c r="J340" s="22"/>
      <c r="K340" s="21"/>
      <c r="L340" s="21" t="s">
        <v>93</v>
      </c>
      <c r="M340" s="28" t="str">
        <f>VLOOKUP($L340,怪物模板!$A:$N,MATCH(角色!M$1,模板表头,0),0)</f>
        <v>狂战士</v>
      </c>
      <c r="N340" s="28" t="str">
        <f>VLOOKUP($L340,怪物模板!$A:$N,MATCH(角色!N$1,模板表头,0),0)</f>
        <v>同英雄技能</v>
      </c>
      <c r="O340" s="21" t="str">
        <f>VLOOKUP($L340,怪物模板!$A:$N,MATCH(角色!O$1,模板表头,0),0)</f>
        <v>male</v>
      </c>
      <c r="P340" s="22">
        <v>5</v>
      </c>
      <c r="Q340" s="21">
        <v>3</v>
      </c>
      <c r="R340" s="21">
        <v>3</v>
      </c>
      <c r="S340" s="28" t="str">
        <f>VLOOKUP($L340,怪物模板!$A:$N,MATCH(角色!S$1,模板表头,0),0)</f>
        <v>horde</v>
      </c>
      <c r="T340" s="21" t="s">
        <v>85</v>
      </c>
      <c r="U340" s="21"/>
      <c r="V340" s="21"/>
      <c r="W340" s="21"/>
      <c r="X340" s="21"/>
      <c r="Y340" s="21"/>
      <c r="Z340" s="21"/>
      <c r="AA340" s="21"/>
      <c r="AB340" s="21">
        <v>4</v>
      </c>
      <c r="AC340" s="21">
        <v>6</v>
      </c>
      <c r="AD340" s="21"/>
      <c r="AE340" s="21">
        <f t="shared" si="61"/>
        <v>10</v>
      </c>
      <c r="AF340" s="21">
        <f t="shared" si="62"/>
        <v>25</v>
      </c>
      <c r="AG340" s="28" t="str">
        <f>VLOOKUP($L340,怪物模板!$A:$N,MATCH(角色!AG$1,模板表头,0),0)</f>
        <v>misc.5skills_target_is_valid</v>
      </c>
      <c r="AH340" s="28">
        <f>VLOOKUP($L340,怪物模板!$A:$N,MATCH(角色!AH$1,模板表头,0),0)</f>
        <v>11970101</v>
      </c>
      <c r="AI340" s="28">
        <f>VLOOKUP($L340,怪物模板!$A:$N,MATCH(角色!AI$1,模板表头,0),0)</f>
        <v>11970102</v>
      </c>
      <c r="AJ340" s="28" t="str">
        <f>VLOOKUP($L340,怪物模板!$A:$N,MATCH(角色!AJ$1,模板表头,0),0)</f>
        <v/>
      </c>
      <c r="AK340" s="28" t="str">
        <f>VLOOKUP($L340,怪物模板!$A:$N,MATCH(角色!AK$1,模板表头,0),0)</f>
        <v/>
      </c>
      <c r="AL340" s="28" t="str">
        <f>IF(VLOOKUP($L340,[1]怪物模板!$A:$N,MATCH([1]角色!AL$1,模板表头,0),0)=0,"",VLOOKUP($L340,[1]怪物模板!$A:$N,MATCH([1]角色!AL$1,模板表头,0),0))</f>
        <v/>
      </c>
      <c r="AM340" s="28" t="str">
        <f>VLOOKUP($L340,怪物模板!$A:$N,MATCH(角色!AM$1,模板表头,0),0)</f>
        <v>berserk_npc</v>
      </c>
      <c r="AN340" s="21">
        <v>1</v>
      </c>
      <c r="AO340" s="21">
        <v>1</v>
      </c>
      <c r="AP340" s="21"/>
      <c r="AQ340" s="21"/>
      <c r="AR340" s="21"/>
      <c r="AS340" s="21"/>
      <c r="AT340" s="21"/>
      <c r="AU340" s="21">
        <v>230051</v>
      </c>
      <c r="AV340" s="21">
        <v>230282</v>
      </c>
      <c r="AW340" s="21"/>
      <c r="AX340" s="21"/>
      <c r="AY340" s="21"/>
      <c r="AZ340" s="21"/>
      <c r="BA340" s="21"/>
      <c r="BB340" s="22"/>
      <c r="BC340" s="22"/>
      <c r="BD340" s="22"/>
      <c r="BE340" s="22"/>
      <c r="BF340" s="22"/>
      <c r="BG340" s="22"/>
      <c r="BH340" s="22"/>
      <c r="BI340" s="22">
        <f t="shared" si="63"/>
        <v>10000</v>
      </c>
      <c r="BJ340" s="22">
        <f t="shared" si="64"/>
        <v>4000</v>
      </c>
      <c r="BK340" s="22">
        <f t="shared" si="64"/>
        <v>4000</v>
      </c>
      <c r="BL340" s="21"/>
      <c r="BM340" s="21"/>
      <c r="BN340" s="21"/>
      <c r="BO340" s="21"/>
      <c r="BP340" s="21"/>
      <c r="BQ340" s="21"/>
      <c r="BR340" s="21"/>
      <c r="BS340" s="21"/>
      <c r="BT340" s="21"/>
      <c r="BU340" s="23" t="s">
        <v>200</v>
      </c>
      <c r="BV340" s="21"/>
      <c r="BW340" s="21"/>
      <c r="BX340" s="21"/>
      <c r="BY340" s="21"/>
      <c r="BZ340" s="21"/>
      <c r="CA340" s="21"/>
      <c r="CB340" s="21"/>
      <c r="CC340" s="21"/>
      <c r="CD340" s="21"/>
      <c r="CE340" s="21"/>
      <c r="CF340" s="21"/>
      <c r="CG340" s="21" t="s">
        <v>200</v>
      </c>
      <c r="CH340" s="21" t="s">
        <v>200</v>
      </c>
      <c r="CI340" s="21" t="s">
        <v>200</v>
      </c>
      <c r="CJ340" s="21" t="s">
        <v>200</v>
      </c>
      <c r="CK340" s="21" t="s">
        <v>200</v>
      </c>
      <c r="CL340" s="21" t="s">
        <v>200</v>
      </c>
      <c r="CM340" s="21" t="s">
        <v>200</v>
      </c>
      <c r="CN340" s="21" t="s">
        <v>200</v>
      </c>
      <c r="CO340" s="21" t="s">
        <v>200</v>
      </c>
    </row>
    <row r="341" spans="1:93" s="3" customFormat="1" ht="16.5" customHeight="1" x14ac:dyDescent="0.3">
      <c r="A341" s="21">
        <v>31040339</v>
      </c>
      <c r="B341" s="21" t="s">
        <v>98</v>
      </c>
      <c r="C341" s="21"/>
      <c r="D341" s="21">
        <f t="shared" si="65"/>
        <v>68</v>
      </c>
      <c r="E341" s="21" t="s">
        <v>104</v>
      </c>
      <c r="F341" s="21">
        <v>28</v>
      </c>
      <c r="G341" s="21" t="s">
        <v>110</v>
      </c>
      <c r="H341" s="21">
        <f>VLOOKUP($L341,怪物模板!$A:$N,MATCH(角色!H$1,模板表头,0),0)</f>
        <v>4</v>
      </c>
      <c r="I341" s="28" t="str">
        <f>VLOOKUP($L341,怪物模板!$A:$N,MATCH(角色!I$1,模板表头,0),0)</f>
        <v>mag</v>
      </c>
      <c r="J341" s="22"/>
      <c r="K341" s="21"/>
      <c r="L341" s="21" t="s">
        <v>98</v>
      </c>
      <c r="M341" s="28" t="str">
        <f>VLOOKUP($L341,怪物模板!$A:$N,MATCH(角色!M$1,模板表头,0),0)</f>
        <v>无对应英雄</v>
      </c>
      <c r="N341" s="28" t="str">
        <f>VLOOKUP($L341,怪物模板!$A:$N,MATCH(角色!N$1,模板表头,0),0)</f>
        <v>统一模板</v>
      </c>
      <c r="O341" s="21" t="str">
        <f>VLOOKUP($L341,怪物模板!$A:$N,MATCH(角色!O$1,模板表头,0),0)</f>
        <v>female</v>
      </c>
      <c r="P341" s="21">
        <v>4</v>
      </c>
      <c r="Q341" s="21">
        <v>3</v>
      </c>
      <c r="R341" s="21">
        <v>3</v>
      </c>
      <c r="S341" s="28" t="str">
        <f>VLOOKUP($L341,怪物模板!$A:$N,MATCH(角色!S$1,模板表头,0),0)</f>
        <v>chaos</v>
      </c>
      <c r="T341" s="21" t="s">
        <v>85</v>
      </c>
      <c r="U341" s="21"/>
      <c r="V341" s="21"/>
      <c r="W341" s="21"/>
      <c r="X341" s="21"/>
      <c r="Y341" s="21"/>
      <c r="Z341" s="21"/>
      <c r="AA341" s="21"/>
      <c r="AB341" s="21">
        <v>4</v>
      </c>
      <c r="AC341" s="21">
        <v>6</v>
      </c>
      <c r="AD341" s="21"/>
      <c r="AE341" s="21">
        <f t="shared" si="61"/>
        <v>10</v>
      </c>
      <c r="AF341" s="21">
        <f t="shared" si="62"/>
        <v>25</v>
      </c>
      <c r="AG341" s="28" t="str">
        <f>VLOOKUP($L341,怪物模板!$A:$N,MATCH(角色!AG$1,模板表头,0),0)</f>
        <v>misc.5skills_friendly_ratio</v>
      </c>
      <c r="AH341" s="28">
        <f>VLOOKUP($L341,怪物模板!$A:$N,MATCH(角色!AH$1,模板表头,0),0)</f>
        <v>11670201</v>
      </c>
      <c r="AI341" s="28">
        <f>VLOOKUP($L341,怪物模板!$A:$N,MATCH(角色!AI$1,模板表头,0),0)</f>
        <v>11670202</v>
      </c>
      <c r="AJ341" s="28">
        <f>VLOOKUP($L341,怪物模板!$A:$N,MATCH(角色!AJ$1,模板表头,0),0)</f>
        <v>11670203</v>
      </c>
      <c r="AK341" s="28" t="str">
        <f>VLOOKUP($L341,怪物模板!$A:$N,MATCH(角色!AK$1,模板表头,0),0)</f>
        <v/>
      </c>
      <c r="AL341" s="28" t="str">
        <f>IF(VLOOKUP($L341,[1]怪物模板!$A:$N,MATCH([1]角色!AL$1,模板表头,0),0)=0,"",VLOOKUP($L341,[1]怪物模板!$A:$N,MATCH([1]角色!AL$1,模板表头,0),0))</f>
        <v/>
      </c>
      <c r="AM341" s="28" t="str">
        <f>VLOOKUP($L341,怪物模板!$A:$N,MATCH(角色!AM$1,模板表头,0),0)</f>
        <v>scarlet_priest</v>
      </c>
      <c r="AN341" s="21">
        <v>1</v>
      </c>
      <c r="AO341" s="21">
        <v>1</v>
      </c>
      <c r="AP341" s="21"/>
      <c r="AQ341" s="21"/>
      <c r="AR341" s="21"/>
      <c r="AS341" s="21"/>
      <c r="AT341" s="21"/>
      <c r="AU341" s="21">
        <v>230031</v>
      </c>
      <c r="AV341" s="21">
        <v>230242</v>
      </c>
      <c r="AW341" s="21"/>
      <c r="AX341" s="21"/>
      <c r="AY341" s="21"/>
      <c r="AZ341" s="21"/>
      <c r="BA341" s="21"/>
      <c r="BB341" s="22"/>
      <c r="BC341" s="22"/>
      <c r="BD341" s="22"/>
      <c r="BE341" s="22"/>
      <c r="BF341" s="22"/>
      <c r="BG341" s="22"/>
      <c r="BH341" s="22"/>
      <c r="BI341" s="22">
        <f t="shared" si="63"/>
        <v>10000</v>
      </c>
      <c r="BJ341" s="22">
        <f t="shared" si="64"/>
        <v>4000</v>
      </c>
      <c r="BK341" s="22">
        <f t="shared" si="64"/>
        <v>4000</v>
      </c>
      <c r="BL341" s="21"/>
      <c r="BM341" s="21"/>
      <c r="BN341" s="21"/>
      <c r="BO341" s="21"/>
      <c r="BP341" s="21"/>
      <c r="BQ341" s="21"/>
      <c r="BR341" s="21"/>
      <c r="BS341" s="21"/>
      <c r="BT341" s="21"/>
      <c r="BU341" s="23" t="s">
        <v>200</v>
      </c>
      <c r="BV341" s="21"/>
      <c r="BW341" s="21"/>
      <c r="BX341" s="21"/>
      <c r="BY341" s="21"/>
      <c r="BZ341" s="21"/>
      <c r="CA341" s="21"/>
      <c r="CB341" s="21"/>
      <c r="CC341" s="21"/>
      <c r="CD341" s="21"/>
      <c r="CE341" s="21"/>
      <c r="CF341" s="21"/>
      <c r="CG341" s="21" t="s">
        <v>200</v>
      </c>
      <c r="CH341" s="21" t="s">
        <v>200</v>
      </c>
      <c r="CI341" s="21" t="s">
        <v>200</v>
      </c>
      <c r="CJ341" s="21" t="s">
        <v>200</v>
      </c>
      <c r="CK341" s="21" t="s">
        <v>200</v>
      </c>
      <c r="CL341" s="21" t="s">
        <v>200</v>
      </c>
      <c r="CM341" s="21" t="s">
        <v>200</v>
      </c>
      <c r="CN341" s="21" t="s">
        <v>200</v>
      </c>
      <c r="CO341" s="21" t="s">
        <v>200</v>
      </c>
    </row>
    <row r="342" spans="1:93" s="3" customFormat="1" ht="16.5" customHeight="1" x14ac:dyDescent="0.3">
      <c r="A342" s="21">
        <v>31040340</v>
      </c>
      <c r="B342" s="21" t="s">
        <v>98</v>
      </c>
      <c r="C342" s="21"/>
      <c r="D342" s="21">
        <f t="shared" si="65"/>
        <v>68</v>
      </c>
      <c r="E342" s="21" t="s">
        <v>104</v>
      </c>
      <c r="F342" s="21">
        <v>28</v>
      </c>
      <c r="G342" s="21" t="s">
        <v>110</v>
      </c>
      <c r="H342" s="21">
        <f>VLOOKUP($L342,怪物模板!$A:$N,MATCH(角色!H$1,模板表头,0),0)</f>
        <v>4</v>
      </c>
      <c r="I342" s="28" t="str">
        <f>VLOOKUP($L342,怪物模板!$A:$N,MATCH(角色!I$1,模板表头,0),0)</f>
        <v>mag</v>
      </c>
      <c r="J342" s="22"/>
      <c r="K342" s="21"/>
      <c r="L342" s="21" t="s">
        <v>98</v>
      </c>
      <c r="M342" s="28" t="str">
        <f>VLOOKUP($L342,怪物模板!$A:$N,MATCH(角色!M$1,模板表头,0),0)</f>
        <v>无对应英雄</v>
      </c>
      <c r="N342" s="28" t="str">
        <f>VLOOKUP($L342,怪物模板!$A:$N,MATCH(角色!N$1,模板表头,0),0)</f>
        <v>统一模板</v>
      </c>
      <c r="O342" s="21" t="str">
        <f>VLOOKUP($L342,怪物模板!$A:$N,MATCH(角色!O$1,模板表头,0),0)</f>
        <v>female</v>
      </c>
      <c r="P342" s="21">
        <v>4</v>
      </c>
      <c r="Q342" s="21">
        <v>3</v>
      </c>
      <c r="R342" s="21">
        <v>3</v>
      </c>
      <c r="S342" s="28" t="str">
        <f>VLOOKUP($L342,怪物模板!$A:$N,MATCH(角色!S$1,模板表头,0),0)</f>
        <v>chaos</v>
      </c>
      <c r="T342" s="21" t="s">
        <v>85</v>
      </c>
      <c r="U342" s="21"/>
      <c r="V342" s="21"/>
      <c r="W342" s="21"/>
      <c r="X342" s="21"/>
      <c r="Y342" s="21"/>
      <c r="Z342" s="21"/>
      <c r="AA342" s="21"/>
      <c r="AB342" s="21">
        <v>4</v>
      </c>
      <c r="AC342" s="21">
        <v>6</v>
      </c>
      <c r="AD342" s="21"/>
      <c r="AE342" s="21">
        <f t="shared" si="61"/>
        <v>10</v>
      </c>
      <c r="AF342" s="21">
        <f t="shared" si="62"/>
        <v>25</v>
      </c>
      <c r="AG342" s="28" t="str">
        <f>VLOOKUP($L342,怪物模板!$A:$N,MATCH(角色!AG$1,模板表头,0),0)</f>
        <v>misc.5skills_friendly_ratio</v>
      </c>
      <c r="AH342" s="28">
        <f>VLOOKUP($L342,怪物模板!$A:$N,MATCH(角色!AH$1,模板表头,0),0)</f>
        <v>11670201</v>
      </c>
      <c r="AI342" s="28">
        <f>VLOOKUP($L342,怪物模板!$A:$N,MATCH(角色!AI$1,模板表头,0),0)</f>
        <v>11670202</v>
      </c>
      <c r="AJ342" s="28">
        <f>VLOOKUP($L342,怪物模板!$A:$N,MATCH(角色!AJ$1,模板表头,0),0)</f>
        <v>11670203</v>
      </c>
      <c r="AK342" s="28" t="str">
        <f>VLOOKUP($L342,怪物模板!$A:$N,MATCH(角色!AK$1,模板表头,0),0)</f>
        <v/>
      </c>
      <c r="AL342" s="28" t="str">
        <f>IF(VLOOKUP($L342,[1]怪物模板!$A:$N,MATCH([1]角色!AL$1,模板表头,0),0)=0,"",VLOOKUP($L342,[1]怪物模板!$A:$N,MATCH([1]角色!AL$1,模板表头,0),0))</f>
        <v/>
      </c>
      <c r="AM342" s="28" t="str">
        <f>VLOOKUP($L342,怪物模板!$A:$N,MATCH(角色!AM$1,模板表头,0),0)</f>
        <v>scarlet_priest</v>
      </c>
      <c r="AN342" s="21">
        <v>1</v>
      </c>
      <c r="AO342" s="21">
        <v>1</v>
      </c>
      <c r="AP342" s="21"/>
      <c r="AQ342" s="21"/>
      <c r="AR342" s="21"/>
      <c r="AS342" s="21"/>
      <c r="AT342" s="21"/>
      <c r="AU342" s="21">
        <v>230031</v>
      </c>
      <c r="AV342" s="21">
        <v>230242</v>
      </c>
      <c r="AW342" s="21"/>
      <c r="AX342" s="21"/>
      <c r="AY342" s="21"/>
      <c r="AZ342" s="21"/>
      <c r="BA342" s="21"/>
      <c r="BB342" s="22"/>
      <c r="BC342" s="22"/>
      <c r="BD342" s="22"/>
      <c r="BE342" s="22"/>
      <c r="BF342" s="22"/>
      <c r="BG342" s="22"/>
      <c r="BH342" s="22"/>
      <c r="BI342" s="22">
        <f t="shared" si="63"/>
        <v>10000</v>
      </c>
      <c r="BJ342" s="22">
        <f t="shared" si="64"/>
        <v>4000</v>
      </c>
      <c r="BK342" s="22">
        <f t="shared" si="64"/>
        <v>4000</v>
      </c>
      <c r="BL342" s="21"/>
      <c r="BM342" s="21"/>
      <c r="BN342" s="21"/>
      <c r="BO342" s="21"/>
      <c r="BP342" s="21"/>
      <c r="BQ342" s="21"/>
      <c r="BR342" s="21"/>
      <c r="BS342" s="21"/>
      <c r="BT342" s="21"/>
      <c r="BU342" s="23" t="s">
        <v>200</v>
      </c>
      <c r="BV342" s="21"/>
      <c r="BW342" s="21"/>
      <c r="BX342" s="21"/>
      <c r="BY342" s="21"/>
      <c r="BZ342" s="21"/>
      <c r="CA342" s="21"/>
      <c r="CB342" s="21"/>
      <c r="CC342" s="21"/>
      <c r="CD342" s="21"/>
      <c r="CE342" s="21"/>
      <c r="CF342" s="21"/>
      <c r="CG342" s="21" t="s">
        <v>200</v>
      </c>
      <c r="CH342" s="21" t="s">
        <v>200</v>
      </c>
      <c r="CI342" s="21" t="s">
        <v>200</v>
      </c>
      <c r="CJ342" s="21" t="s">
        <v>200</v>
      </c>
      <c r="CK342" s="21" t="s">
        <v>200</v>
      </c>
      <c r="CL342" s="21" t="s">
        <v>200</v>
      </c>
      <c r="CM342" s="21" t="s">
        <v>200</v>
      </c>
      <c r="CN342" s="21" t="s">
        <v>200</v>
      </c>
      <c r="CO342" s="21" t="s">
        <v>200</v>
      </c>
    </row>
    <row r="343" spans="1:93" s="5" customFormat="1" ht="16.5" customHeight="1" x14ac:dyDescent="0.3">
      <c r="A343" s="21">
        <v>31040341</v>
      </c>
      <c r="B343" s="21" t="s">
        <v>203</v>
      </c>
      <c r="C343" s="21"/>
      <c r="D343" s="21">
        <f t="shared" si="65"/>
        <v>69</v>
      </c>
      <c r="E343" s="21" t="s">
        <v>104</v>
      </c>
      <c r="F343" s="21">
        <v>29</v>
      </c>
      <c r="G343" s="21" t="s">
        <v>111</v>
      </c>
      <c r="H343" s="21">
        <f>VLOOKUP($L343,怪物模板!$A:$N,MATCH(角色!H$1,模板表头,0),0)</f>
        <v>1</v>
      </c>
      <c r="I343" s="28" t="str">
        <f>VLOOKUP($L343,怪物模板!$A:$N,MATCH(角色!I$1,模板表头,0),0)</f>
        <v>phy</v>
      </c>
      <c r="J343" s="22"/>
      <c r="K343" s="21"/>
      <c r="L343" s="21" t="s">
        <v>280</v>
      </c>
      <c r="M343" s="28" t="str">
        <f>VLOOKUP($L343,怪物模板!$A:$N,MATCH(角色!M$1,模板表头,0),0)</f>
        <v>圣光使者</v>
      </c>
      <c r="N343" s="28" t="str">
        <f>VLOOKUP($L343,怪物模板!$A:$N,MATCH(角色!N$1,模板表头,0),0)</f>
        <v>BOSS特别3技能版</v>
      </c>
      <c r="O343" s="21" t="str">
        <f>VLOOKUP($L343,怪物模板!$A:$N,MATCH(角色!O$1,模板表头,0),0)</f>
        <v>male</v>
      </c>
      <c r="P343" s="22">
        <v>5</v>
      </c>
      <c r="Q343" s="21">
        <v>3</v>
      </c>
      <c r="R343" s="21">
        <v>3</v>
      </c>
      <c r="S343" s="28" t="str">
        <f>VLOOKUP($L343,怪物模板!$A:$N,MATCH(角色!S$1,模板表头,0),0)</f>
        <v>alliance</v>
      </c>
      <c r="T343" s="21" t="s">
        <v>85</v>
      </c>
      <c r="U343" s="21"/>
      <c r="V343" s="21"/>
      <c r="W343" s="21"/>
      <c r="X343" s="21"/>
      <c r="Y343" s="21"/>
      <c r="Z343" s="21"/>
      <c r="AA343" s="21"/>
      <c r="AB343" s="21">
        <v>4</v>
      </c>
      <c r="AC343" s="21">
        <v>6</v>
      </c>
      <c r="AD343" s="21"/>
      <c r="AE343" s="21">
        <f t="shared" si="61"/>
        <v>40</v>
      </c>
      <c r="AF343" s="21">
        <f t="shared" si="62"/>
        <v>100</v>
      </c>
      <c r="AG343" s="28" t="str">
        <f>VLOOKUP($L343,怪物模板!$A:$N,MATCH(角色!AG$1,模板表头,0),0)</f>
        <v>tank.uther_boss</v>
      </c>
      <c r="AH343" s="28">
        <f>VLOOKUP($L343,怪物模板!$A:$N,MATCH(角色!AH$1,模板表头,0),0)</f>
        <v>11760401</v>
      </c>
      <c r="AI343" s="28">
        <f>VLOOKUP($L343,怪物模板!$A:$N,MATCH(角色!AI$1,模板表头,0),0)</f>
        <v>11760402</v>
      </c>
      <c r="AJ343" s="28">
        <f>VLOOKUP($L343,怪物模板!$A:$N,MATCH(角色!AJ$1,模板表头,0),0)</f>
        <v>11999520</v>
      </c>
      <c r="AK343" s="28">
        <f>VLOOKUP($L343,怪物模板!$A:$N,MATCH(角色!AK$1,模板表头,0),0)</f>
        <v>11760403</v>
      </c>
      <c r="AL343" s="28" t="str">
        <f>IF(VLOOKUP($L343,[1]怪物模板!$A:$N,MATCH([1]角色!AL$1,模板表头,0),0)=0,"",VLOOKUP($L343,[1]怪物模板!$A:$N,MATCH([1]角色!AL$1,模板表头,0),0))</f>
        <v/>
      </c>
      <c r="AM343" s="28" t="str">
        <f>VLOOKUP($L343,怪物模板!$A:$N,MATCH(角色!AM$1,模板表头,0),0)</f>
        <v>uther_boss</v>
      </c>
      <c r="AN343" s="21">
        <v>1.5</v>
      </c>
      <c r="AO343" s="21">
        <v>1</v>
      </c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2"/>
      <c r="BC343" s="22"/>
      <c r="BD343" s="22"/>
      <c r="BE343" s="22"/>
      <c r="BF343" s="22"/>
      <c r="BG343" s="22"/>
      <c r="BH343" s="22"/>
      <c r="BI343" s="22">
        <f t="shared" si="63"/>
        <v>10000</v>
      </c>
      <c r="BJ343" s="22">
        <f t="shared" si="64"/>
        <v>4000</v>
      </c>
      <c r="BK343" s="22">
        <f t="shared" si="64"/>
        <v>4000</v>
      </c>
      <c r="BL343" s="21"/>
      <c r="BM343" s="21"/>
      <c r="BN343" s="21"/>
      <c r="BO343" s="21"/>
      <c r="BP343" s="21"/>
      <c r="BQ343" s="21"/>
      <c r="BR343" s="21"/>
      <c r="BS343" s="21"/>
      <c r="BT343" s="21"/>
      <c r="BU343" s="23" t="s">
        <v>200</v>
      </c>
      <c r="BV343" s="21"/>
      <c r="BW343" s="21"/>
      <c r="BX343" s="21"/>
      <c r="BY343" s="21"/>
      <c r="BZ343" s="21"/>
      <c r="CA343" s="21"/>
      <c r="CB343" s="21"/>
      <c r="CC343" s="21"/>
      <c r="CD343" s="21"/>
      <c r="CE343" s="21"/>
      <c r="CF343" s="21"/>
      <c r="CG343" s="21" t="s">
        <v>200</v>
      </c>
      <c r="CH343" s="21" t="s">
        <v>200</v>
      </c>
      <c r="CI343" s="21" t="s">
        <v>200</v>
      </c>
      <c r="CJ343" s="21" t="s">
        <v>200</v>
      </c>
      <c r="CK343" s="21" t="s">
        <v>200</v>
      </c>
      <c r="CL343" s="21" t="s">
        <v>200</v>
      </c>
      <c r="CM343" s="21" t="s">
        <v>200</v>
      </c>
      <c r="CN343" s="21" t="s">
        <v>200</v>
      </c>
      <c r="CO343" s="21" t="s">
        <v>200</v>
      </c>
    </row>
    <row r="344" spans="1:93" s="5" customFormat="1" ht="16.5" customHeight="1" x14ac:dyDescent="0.3">
      <c r="A344" s="21">
        <v>31040342</v>
      </c>
      <c r="B344" s="21" t="s">
        <v>86</v>
      </c>
      <c r="C344" s="21"/>
      <c r="D344" s="21">
        <f t="shared" si="65"/>
        <v>69</v>
      </c>
      <c r="E344" s="21" t="s">
        <v>104</v>
      </c>
      <c r="F344" s="21">
        <v>29</v>
      </c>
      <c r="G344" s="21" t="s">
        <v>110</v>
      </c>
      <c r="H344" s="21">
        <f>VLOOKUP($L344,怪物模板!$A:$N,MATCH(角色!H$1,模板表头,0),0)</f>
        <v>2</v>
      </c>
      <c r="I344" s="28" t="str">
        <f>VLOOKUP($L344,怪物模板!$A:$N,MATCH(角色!I$1,模板表头,0),0)</f>
        <v>phy</v>
      </c>
      <c r="J344" s="22"/>
      <c r="K344" s="21"/>
      <c r="L344" s="21" t="s">
        <v>86</v>
      </c>
      <c r="M344" s="28" t="str">
        <f>VLOOKUP($L344,怪物模板!$A:$N,MATCH(角色!M$1,模板表头,0),0)</f>
        <v>无对应英雄</v>
      </c>
      <c r="N344" s="28" t="str">
        <f>VLOOKUP($L344,怪物模板!$A:$N,MATCH(角色!N$1,模板表头,0),0)</f>
        <v>新增突袭小招，大招改为引导</v>
      </c>
      <c r="O344" s="21" t="str">
        <f>VLOOKUP($L344,怪物模板!$A:$N,MATCH(角色!O$1,模板表头,0),0)</f>
        <v>male</v>
      </c>
      <c r="P344" s="22">
        <v>3</v>
      </c>
      <c r="Q344" s="21">
        <v>2</v>
      </c>
      <c r="R344" s="21">
        <v>2</v>
      </c>
      <c r="S344" s="28" t="str">
        <f>VLOOKUP($L344,怪物模板!$A:$N,MATCH(角色!S$1,模板表头,0),0)</f>
        <v>horde</v>
      </c>
      <c r="T344" s="21" t="s">
        <v>85</v>
      </c>
      <c r="U344" s="21"/>
      <c r="V344" s="21"/>
      <c r="W344" s="21"/>
      <c r="X344" s="21"/>
      <c r="Y344" s="21"/>
      <c r="Z344" s="21"/>
      <c r="AA344" s="21"/>
      <c r="AB344" s="21">
        <v>4</v>
      </c>
      <c r="AC344" s="21">
        <v>6</v>
      </c>
      <c r="AD344" s="21"/>
      <c r="AE344" s="21">
        <f t="shared" si="61"/>
        <v>10</v>
      </c>
      <c r="AF344" s="21">
        <f t="shared" si="62"/>
        <v>25</v>
      </c>
      <c r="AG344" s="28" t="str">
        <f>VLOOKUP($L344,怪物模板!$A:$N,MATCH(角色!AG$1,模板表头,0),0)</f>
        <v>misc.5skills</v>
      </c>
      <c r="AH344" s="28">
        <f>VLOOKUP($L344,怪物模板!$A:$N,MATCH(角色!AH$1,模板表头,0),0)</f>
        <v>11980101</v>
      </c>
      <c r="AI344" s="28">
        <f>VLOOKUP($L344,怪物模板!$A:$N,MATCH(角色!AI$1,模板表头,0),0)</f>
        <v>11999536</v>
      </c>
      <c r="AJ344" s="28">
        <f>VLOOKUP($L344,怪物模板!$A:$N,MATCH(角色!AJ$1,模板表头,0),0)</f>
        <v>11999537</v>
      </c>
      <c r="AK344" s="28" t="str">
        <f>VLOOKUP($L344,怪物模板!$A:$N,MATCH(角色!AK$1,模板表头,0),0)</f>
        <v/>
      </c>
      <c r="AL344" s="28" t="str">
        <f>IF(VLOOKUP($L344,[1]怪物模板!$A:$N,MATCH([1]角色!AL$1,模板表头,0),0)=0,"",VLOOKUP($L344,[1]怪物模板!$A:$N,MATCH([1]角色!AL$1,模板表头,0),0))</f>
        <v/>
      </c>
      <c r="AM344" s="28" t="str">
        <f>VLOOKUP($L344,怪物模板!$A:$N,MATCH(角色!AM$1,模板表头,0),0)</f>
        <v>rogue</v>
      </c>
      <c r="AN344" s="21">
        <v>1</v>
      </c>
      <c r="AO344" s="21">
        <v>1</v>
      </c>
      <c r="AP344" s="21"/>
      <c r="AQ344" s="21"/>
      <c r="AR344" s="21"/>
      <c r="AS344" s="21"/>
      <c r="AT344" s="21"/>
      <c r="AU344" s="21">
        <v>230011</v>
      </c>
      <c r="AV344" s="21">
        <v>230302</v>
      </c>
      <c r="AW344" s="21"/>
      <c r="AX344" s="21"/>
      <c r="AY344" s="21"/>
      <c r="AZ344" s="21"/>
      <c r="BA344" s="21"/>
      <c r="BB344" s="22"/>
      <c r="BC344" s="22"/>
      <c r="BD344" s="22"/>
      <c r="BE344" s="22"/>
      <c r="BF344" s="22"/>
      <c r="BG344" s="22"/>
      <c r="BH344" s="22"/>
      <c r="BI344" s="22">
        <f t="shared" si="63"/>
        <v>10000</v>
      </c>
      <c r="BJ344" s="22">
        <f t="shared" si="64"/>
        <v>4000</v>
      </c>
      <c r="BK344" s="22">
        <f t="shared" si="64"/>
        <v>4000</v>
      </c>
      <c r="BL344" s="21"/>
      <c r="BM344" s="21"/>
      <c r="BN344" s="21"/>
      <c r="BO344" s="21"/>
      <c r="BP344" s="21"/>
      <c r="BQ344" s="21"/>
      <c r="BR344" s="21"/>
      <c r="BS344" s="21"/>
      <c r="BT344" s="21"/>
      <c r="BU344" s="23" t="s">
        <v>200</v>
      </c>
      <c r="BV344" s="21"/>
      <c r="BW344" s="21"/>
      <c r="BX344" s="21"/>
      <c r="BY344" s="21"/>
      <c r="BZ344" s="21"/>
      <c r="CA344" s="21"/>
      <c r="CB344" s="21"/>
      <c r="CC344" s="21"/>
      <c r="CD344" s="21"/>
      <c r="CE344" s="21"/>
      <c r="CF344" s="21"/>
      <c r="CG344" s="21" t="s">
        <v>200</v>
      </c>
      <c r="CH344" s="21" t="s">
        <v>200</v>
      </c>
      <c r="CI344" s="21" t="s">
        <v>200</v>
      </c>
      <c r="CJ344" s="21" t="s">
        <v>200</v>
      </c>
      <c r="CK344" s="21" t="s">
        <v>200</v>
      </c>
      <c r="CL344" s="21" t="s">
        <v>200</v>
      </c>
      <c r="CM344" s="21" t="s">
        <v>200</v>
      </c>
      <c r="CN344" s="21" t="s">
        <v>200</v>
      </c>
      <c r="CO344" s="21" t="s">
        <v>200</v>
      </c>
    </row>
    <row r="345" spans="1:93" s="5" customFormat="1" ht="16.5" customHeight="1" x14ac:dyDescent="0.3">
      <c r="A345" s="21">
        <v>31040343</v>
      </c>
      <c r="B345" s="21" t="s">
        <v>86</v>
      </c>
      <c r="C345" s="21"/>
      <c r="D345" s="21">
        <f t="shared" si="65"/>
        <v>69</v>
      </c>
      <c r="E345" s="21" t="s">
        <v>104</v>
      </c>
      <c r="F345" s="21">
        <v>29</v>
      </c>
      <c r="G345" s="21" t="s">
        <v>110</v>
      </c>
      <c r="H345" s="21">
        <f>VLOOKUP($L345,怪物模板!$A:$N,MATCH(角色!H$1,模板表头,0),0)</f>
        <v>2</v>
      </c>
      <c r="I345" s="28" t="str">
        <f>VLOOKUP($L345,怪物模板!$A:$N,MATCH(角色!I$1,模板表头,0),0)</f>
        <v>phy</v>
      </c>
      <c r="J345" s="22"/>
      <c r="K345" s="21"/>
      <c r="L345" s="21" t="s">
        <v>86</v>
      </c>
      <c r="M345" s="28" t="str">
        <f>VLOOKUP($L345,怪物模板!$A:$N,MATCH(角色!M$1,模板表头,0),0)</f>
        <v>无对应英雄</v>
      </c>
      <c r="N345" s="28" t="str">
        <f>VLOOKUP($L345,怪物模板!$A:$N,MATCH(角色!N$1,模板表头,0),0)</f>
        <v>新增突袭小招，大招改为引导</v>
      </c>
      <c r="O345" s="21" t="str">
        <f>VLOOKUP($L345,怪物模板!$A:$N,MATCH(角色!O$1,模板表头,0),0)</f>
        <v>male</v>
      </c>
      <c r="P345" s="22">
        <v>3</v>
      </c>
      <c r="Q345" s="21">
        <v>2</v>
      </c>
      <c r="R345" s="21">
        <v>2</v>
      </c>
      <c r="S345" s="28" t="str">
        <f>VLOOKUP($L345,怪物模板!$A:$N,MATCH(角色!S$1,模板表头,0),0)</f>
        <v>horde</v>
      </c>
      <c r="T345" s="21" t="s">
        <v>85</v>
      </c>
      <c r="U345" s="21"/>
      <c r="V345" s="21"/>
      <c r="W345" s="21"/>
      <c r="X345" s="21"/>
      <c r="Y345" s="21"/>
      <c r="Z345" s="21"/>
      <c r="AA345" s="21"/>
      <c r="AB345" s="21">
        <v>4</v>
      </c>
      <c r="AC345" s="21">
        <v>6</v>
      </c>
      <c r="AD345" s="21"/>
      <c r="AE345" s="21">
        <f t="shared" si="61"/>
        <v>10</v>
      </c>
      <c r="AF345" s="21">
        <f t="shared" si="62"/>
        <v>25</v>
      </c>
      <c r="AG345" s="28" t="str">
        <f>VLOOKUP($L345,怪物模板!$A:$N,MATCH(角色!AG$1,模板表头,0),0)</f>
        <v>misc.5skills</v>
      </c>
      <c r="AH345" s="28">
        <f>VLOOKUP($L345,怪物模板!$A:$N,MATCH(角色!AH$1,模板表头,0),0)</f>
        <v>11980101</v>
      </c>
      <c r="AI345" s="28">
        <f>VLOOKUP($L345,怪物模板!$A:$N,MATCH(角色!AI$1,模板表头,0),0)</f>
        <v>11999536</v>
      </c>
      <c r="AJ345" s="28">
        <f>VLOOKUP($L345,怪物模板!$A:$N,MATCH(角色!AJ$1,模板表头,0),0)</f>
        <v>11999537</v>
      </c>
      <c r="AK345" s="28" t="str">
        <f>VLOOKUP($L345,怪物模板!$A:$N,MATCH(角色!AK$1,模板表头,0),0)</f>
        <v/>
      </c>
      <c r="AL345" s="28" t="str">
        <f>IF(VLOOKUP($L345,[1]怪物模板!$A:$N,MATCH([1]角色!AL$1,模板表头,0),0)=0,"",VLOOKUP($L345,[1]怪物模板!$A:$N,MATCH([1]角色!AL$1,模板表头,0),0))</f>
        <v/>
      </c>
      <c r="AM345" s="28" t="str">
        <f>VLOOKUP($L345,怪物模板!$A:$N,MATCH(角色!AM$1,模板表头,0),0)</f>
        <v>rogue</v>
      </c>
      <c r="AN345" s="21">
        <v>1</v>
      </c>
      <c r="AO345" s="21">
        <v>1</v>
      </c>
      <c r="AP345" s="21"/>
      <c r="AQ345" s="21"/>
      <c r="AR345" s="21"/>
      <c r="AS345" s="21"/>
      <c r="AT345" s="21"/>
      <c r="AU345" s="21">
        <v>230011</v>
      </c>
      <c r="AV345" s="21">
        <v>230302</v>
      </c>
      <c r="AW345" s="21"/>
      <c r="AX345" s="21"/>
      <c r="AY345" s="21"/>
      <c r="AZ345" s="21"/>
      <c r="BA345" s="21"/>
      <c r="BB345" s="22"/>
      <c r="BC345" s="22"/>
      <c r="BD345" s="22"/>
      <c r="BE345" s="22"/>
      <c r="BF345" s="22"/>
      <c r="BG345" s="22"/>
      <c r="BH345" s="22"/>
      <c r="BI345" s="22">
        <f t="shared" si="63"/>
        <v>10000</v>
      </c>
      <c r="BJ345" s="22">
        <f t="shared" si="64"/>
        <v>4000</v>
      </c>
      <c r="BK345" s="22">
        <f t="shared" si="64"/>
        <v>4000</v>
      </c>
      <c r="BL345" s="21"/>
      <c r="BM345" s="21"/>
      <c r="BN345" s="21"/>
      <c r="BO345" s="21"/>
      <c r="BP345" s="21"/>
      <c r="BQ345" s="21"/>
      <c r="BR345" s="21"/>
      <c r="BS345" s="21"/>
      <c r="BT345" s="21"/>
      <c r="BU345" s="23" t="s">
        <v>200</v>
      </c>
      <c r="BV345" s="21"/>
      <c r="BW345" s="21"/>
      <c r="BX345" s="21"/>
      <c r="BY345" s="21"/>
      <c r="BZ345" s="21"/>
      <c r="CA345" s="21"/>
      <c r="CB345" s="21"/>
      <c r="CC345" s="21"/>
      <c r="CD345" s="21"/>
      <c r="CE345" s="21"/>
      <c r="CF345" s="21"/>
      <c r="CG345" s="21" t="s">
        <v>200</v>
      </c>
      <c r="CH345" s="21" t="s">
        <v>200</v>
      </c>
      <c r="CI345" s="21" t="s">
        <v>200</v>
      </c>
      <c r="CJ345" s="21" t="s">
        <v>200</v>
      </c>
      <c r="CK345" s="21" t="s">
        <v>200</v>
      </c>
      <c r="CL345" s="21" t="s">
        <v>200</v>
      </c>
      <c r="CM345" s="21" t="s">
        <v>200</v>
      </c>
      <c r="CN345" s="21" t="s">
        <v>200</v>
      </c>
      <c r="CO345" s="21" t="s">
        <v>200</v>
      </c>
    </row>
    <row r="346" spans="1:93" s="5" customFormat="1" x14ac:dyDescent="0.3">
      <c r="A346" s="21">
        <v>31040344</v>
      </c>
      <c r="B346" s="21" t="s">
        <v>204</v>
      </c>
      <c r="C346" s="21"/>
      <c r="D346" s="21">
        <f t="shared" si="65"/>
        <v>69</v>
      </c>
      <c r="E346" s="21" t="s">
        <v>104</v>
      </c>
      <c r="F346" s="21">
        <v>29</v>
      </c>
      <c r="G346" s="21" t="s">
        <v>110</v>
      </c>
      <c r="H346" s="21">
        <f>VLOOKUP($L346,怪物模板!$A:$N,MATCH(角色!H$1,模板表头,0),0)</f>
        <v>3</v>
      </c>
      <c r="I346" s="28" t="str">
        <f>VLOOKUP($L346,怪物模板!$A:$N,MATCH(角色!I$1,模板表头,0),0)</f>
        <v>phy</v>
      </c>
      <c r="J346" s="22"/>
      <c r="K346" s="21"/>
      <c r="L346" s="21" t="s">
        <v>204</v>
      </c>
      <c r="M346" s="28" t="str">
        <f>VLOOKUP($L346,怪物模板!$A:$N,MATCH(角色!M$1,模板表头,0),0)</f>
        <v>骷髅射手</v>
      </c>
      <c r="N346" s="28" t="str">
        <f>VLOOKUP($L346,怪物模板!$A:$N,MATCH(角色!N$1,模板表头,0),0)</f>
        <v>统一模板</v>
      </c>
      <c r="O346" s="21" t="str">
        <f>VLOOKUP($L346,怪物模板!$A:$N,MATCH(角色!O$1,模板表头,0),0)</f>
        <v>male</v>
      </c>
      <c r="P346" s="21">
        <v>1</v>
      </c>
      <c r="Q346" s="21">
        <v>1</v>
      </c>
      <c r="R346" s="21">
        <v>1</v>
      </c>
      <c r="S346" s="28" t="str">
        <f>VLOOKUP($L346,怪物模板!$A:$N,MATCH(角色!S$1,模板表头,0),0)</f>
        <v>horde</v>
      </c>
      <c r="T346" s="21" t="s">
        <v>85</v>
      </c>
      <c r="U346" s="21"/>
      <c r="V346" s="21"/>
      <c r="W346" s="21"/>
      <c r="X346" s="21"/>
      <c r="Y346" s="21"/>
      <c r="Z346" s="21"/>
      <c r="AA346" s="21"/>
      <c r="AB346" s="21">
        <v>4</v>
      </c>
      <c r="AC346" s="21">
        <v>6</v>
      </c>
      <c r="AD346" s="21"/>
      <c r="AE346" s="21">
        <f t="shared" si="61"/>
        <v>10</v>
      </c>
      <c r="AF346" s="21">
        <f t="shared" si="62"/>
        <v>25</v>
      </c>
      <c r="AG346" s="28" t="str">
        <f>VLOOKUP($L346,怪物模板!$A:$N,MATCH(角色!AG$1,模板表头,0),0)</f>
        <v>misc.5skills</v>
      </c>
      <c r="AH346" s="28">
        <f>VLOOKUP($L346,怪物模板!$A:$N,MATCH(角色!AH$1,模板表头,0),0)</f>
        <v>11690101</v>
      </c>
      <c r="AI346" s="28">
        <f>VLOOKUP($L346,怪物模板!$A:$N,MATCH(角色!AI$1,模板表头,0),0)</f>
        <v>11690102</v>
      </c>
      <c r="AJ346" s="28" t="str">
        <f>VLOOKUP($L346,怪物模板!$A:$N,MATCH(角色!AJ$1,模板表头,0),0)</f>
        <v/>
      </c>
      <c r="AK346" s="28" t="str">
        <f>VLOOKUP($L346,怪物模板!$A:$N,MATCH(角色!AK$1,模板表头,0),0)</f>
        <v/>
      </c>
      <c r="AL346" s="28" t="str">
        <f>IF(VLOOKUP($L346,[1]怪物模板!$A:$N,MATCH([1]角色!AL$1,模板表头,0),0)=0,"",VLOOKUP($L346,[1]怪物模板!$A:$N,MATCH([1]角色!AL$1,模板表头,0),0))</f>
        <v/>
      </c>
      <c r="AM346" s="28" t="str">
        <f>VLOOKUP($L346,怪物模板!$A:$N,MATCH(角色!AM$1,模板表头,0),0)</f>
        <v>skeleton_archer_npc</v>
      </c>
      <c r="AN346" s="21">
        <v>1</v>
      </c>
      <c r="AO346" s="21">
        <v>1</v>
      </c>
      <c r="AP346" s="21"/>
      <c r="AQ346" s="21"/>
      <c r="AR346" s="21"/>
      <c r="AS346" s="21"/>
      <c r="AT346" s="21"/>
      <c r="AU346" s="21">
        <v>230051</v>
      </c>
      <c r="AV346" s="21">
        <v>230282</v>
      </c>
      <c r="AW346" s="21"/>
      <c r="AX346" s="21"/>
      <c r="AY346" s="21"/>
      <c r="AZ346" s="21"/>
      <c r="BA346" s="21"/>
      <c r="BB346" s="22"/>
      <c r="BC346" s="22"/>
      <c r="BD346" s="22"/>
      <c r="BE346" s="22"/>
      <c r="BF346" s="22"/>
      <c r="BG346" s="22"/>
      <c r="BH346" s="22"/>
      <c r="BI346" s="22">
        <f t="shared" si="63"/>
        <v>10000</v>
      </c>
      <c r="BJ346" s="22">
        <f t="shared" si="64"/>
        <v>4000</v>
      </c>
      <c r="BK346" s="22">
        <f t="shared" si="64"/>
        <v>4000</v>
      </c>
      <c r="BL346" s="21"/>
      <c r="BM346" s="21"/>
      <c r="BN346" s="21"/>
      <c r="BO346" s="21"/>
      <c r="BP346" s="21"/>
      <c r="BQ346" s="21"/>
      <c r="BR346" s="21"/>
      <c r="BS346" s="21"/>
      <c r="BT346" s="21"/>
      <c r="BU346" s="23" t="s">
        <v>200</v>
      </c>
      <c r="BV346" s="21"/>
      <c r="BW346" s="21"/>
      <c r="BX346" s="21"/>
      <c r="BY346" s="21"/>
      <c r="BZ346" s="21"/>
      <c r="CA346" s="21"/>
      <c r="CB346" s="21"/>
      <c r="CC346" s="21"/>
      <c r="CD346" s="21"/>
      <c r="CE346" s="21"/>
      <c r="CF346" s="21"/>
      <c r="CG346" s="21" t="s">
        <v>200</v>
      </c>
      <c r="CH346" s="21" t="s">
        <v>200</v>
      </c>
      <c r="CI346" s="21" t="s">
        <v>200</v>
      </c>
      <c r="CJ346" s="21" t="s">
        <v>200</v>
      </c>
      <c r="CK346" s="21" t="s">
        <v>200</v>
      </c>
      <c r="CL346" s="21" t="s">
        <v>200</v>
      </c>
      <c r="CM346" s="21" t="s">
        <v>200</v>
      </c>
      <c r="CN346" s="21" t="s">
        <v>200</v>
      </c>
      <c r="CO346" s="21" t="s">
        <v>200</v>
      </c>
    </row>
    <row r="347" spans="1:93" s="5" customFormat="1" x14ac:dyDescent="0.3">
      <c r="A347" s="21">
        <v>31040345</v>
      </c>
      <c r="B347" s="21" t="s">
        <v>204</v>
      </c>
      <c r="C347" s="21"/>
      <c r="D347" s="21">
        <f t="shared" si="65"/>
        <v>69</v>
      </c>
      <c r="E347" s="21" t="s">
        <v>104</v>
      </c>
      <c r="F347" s="21">
        <v>29</v>
      </c>
      <c r="G347" s="21" t="s">
        <v>110</v>
      </c>
      <c r="H347" s="21">
        <f>VLOOKUP($L347,怪物模板!$A:$N,MATCH(角色!H$1,模板表头,0),0)</f>
        <v>3</v>
      </c>
      <c r="I347" s="28" t="str">
        <f>VLOOKUP($L347,怪物模板!$A:$N,MATCH(角色!I$1,模板表头,0),0)</f>
        <v>phy</v>
      </c>
      <c r="J347" s="22"/>
      <c r="K347" s="21"/>
      <c r="L347" s="21" t="s">
        <v>204</v>
      </c>
      <c r="M347" s="28" t="str">
        <f>VLOOKUP($L347,怪物模板!$A:$N,MATCH(角色!M$1,模板表头,0),0)</f>
        <v>骷髅射手</v>
      </c>
      <c r="N347" s="28" t="str">
        <f>VLOOKUP($L347,怪物模板!$A:$N,MATCH(角色!N$1,模板表头,0),0)</f>
        <v>统一模板</v>
      </c>
      <c r="O347" s="21" t="str">
        <f>VLOOKUP($L347,怪物模板!$A:$N,MATCH(角色!O$1,模板表头,0),0)</f>
        <v>male</v>
      </c>
      <c r="P347" s="21">
        <v>1</v>
      </c>
      <c r="Q347" s="21">
        <v>1</v>
      </c>
      <c r="R347" s="21">
        <v>1</v>
      </c>
      <c r="S347" s="28" t="str">
        <f>VLOOKUP($L347,怪物模板!$A:$N,MATCH(角色!S$1,模板表头,0),0)</f>
        <v>horde</v>
      </c>
      <c r="T347" s="21" t="s">
        <v>85</v>
      </c>
      <c r="U347" s="21"/>
      <c r="V347" s="21"/>
      <c r="W347" s="21"/>
      <c r="X347" s="21"/>
      <c r="Y347" s="21"/>
      <c r="Z347" s="21"/>
      <c r="AA347" s="21"/>
      <c r="AB347" s="21">
        <v>4</v>
      </c>
      <c r="AC347" s="21">
        <v>6</v>
      </c>
      <c r="AD347" s="21"/>
      <c r="AE347" s="21">
        <f t="shared" si="61"/>
        <v>10</v>
      </c>
      <c r="AF347" s="21">
        <f t="shared" si="62"/>
        <v>25</v>
      </c>
      <c r="AG347" s="28" t="str">
        <f>VLOOKUP($L347,怪物模板!$A:$N,MATCH(角色!AG$1,模板表头,0),0)</f>
        <v>misc.5skills</v>
      </c>
      <c r="AH347" s="28">
        <f>VLOOKUP($L347,怪物模板!$A:$N,MATCH(角色!AH$1,模板表头,0),0)</f>
        <v>11690101</v>
      </c>
      <c r="AI347" s="28">
        <f>VLOOKUP($L347,怪物模板!$A:$N,MATCH(角色!AI$1,模板表头,0),0)</f>
        <v>11690102</v>
      </c>
      <c r="AJ347" s="28" t="str">
        <f>VLOOKUP($L347,怪物模板!$A:$N,MATCH(角色!AJ$1,模板表头,0),0)</f>
        <v/>
      </c>
      <c r="AK347" s="28" t="str">
        <f>VLOOKUP($L347,怪物模板!$A:$N,MATCH(角色!AK$1,模板表头,0),0)</f>
        <v/>
      </c>
      <c r="AL347" s="28" t="str">
        <f>IF(VLOOKUP($L347,[1]怪物模板!$A:$N,MATCH([1]角色!AL$1,模板表头,0),0)=0,"",VLOOKUP($L347,[1]怪物模板!$A:$N,MATCH([1]角色!AL$1,模板表头,0),0))</f>
        <v/>
      </c>
      <c r="AM347" s="28" t="str">
        <f>VLOOKUP($L347,怪物模板!$A:$N,MATCH(角色!AM$1,模板表头,0),0)</f>
        <v>skeleton_archer_npc</v>
      </c>
      <c r="AN347" s="21">
        <v>1</v>
      </c>
      <c r="AO347" s="21">
        <v>1</v>
      </c>
      <c r="AP347" s="21"/>
      <c r="AQ347" s="21"/>
      <c r="AR347" s="21"/>
      <c r="AS347" s="21"/>
      <c r="AT347" s="21"/>
      <c r="AU347" s="21">
        <v>230051</v>
      </c>
      <c r="AV347" s="21">
        <v>230282</v>
      </c>
      <c r="AW347" s="21"/>
      <c r="AX347" s="21"/>
      <c r="AY347" s="21"/>
      <c r="AZ347" s="21"/>
      <c r="BA347" s="21"/>
      <c r="BB347" s="22"/>
      <c r="BC347" s="22"/>
      <c r="BD347" s="22"/>
      <c r="BE347" s="22"/>
      <c r="BF347" s="22"/>
      <c r="BG347" s="22"/>
      <c r="BH347" s="22"/>
      <c r="BI347" s="22">
        <f t="shared" si="63"/>
        <v>10000</v>
      </c>
      <c r="BJ347" s="22">
        <f t="shared" si="64"/>
        <v>4000</v>
      </c>
      <c r="BK347" s="22">
        <f t="shared" si="64"/>
        <v>4000</v>
      </c>
      <c r="BL347" s="21"/>
      <c r="BM347" s="21"/>
      <c r="BN347" s="21"/>
      <c r="BO347" s="21"/>
      <c r="BP347" s="21"/>
      <c r="BQ347" s="21"/>
      <c r="BR347" s="21"/>
      <c r="BS347" s="21"/>
      <c r="BT347" s="21"/>
      <c r="BU347" s="23" t="s">
        <v>200</v>
      </c>
      <c r="BV347" s="21"/>
      <c r="BW347" s="21"/>
      <c r="BX347" s="21"/>
      <c r="BY347" s="21"/>
      <c r="BZ347" s="21"/>
      <c r="CA347" s="21"/>
      <c r="CB347" s="21"/>
      <c r="CC347" s="21"/>
      <c r="CD347" s="21"/>
      <c r="CE347" s="21"/>
      <c r="CF347" s="21"/>
      <c r="CG347" s="21" t="s">
        <v>200</v>
      </c>
      <c r="CH347" s="21" t="s">
        <v>200</v>
      </c>
      <c r="CI347" s="21" t="s">
        <v>200</v>
      </c>
      <c r="CJ347" s="21" t="s">
        <v>200</v>
      </c>
      <c r="CK347" s="21" t="s">
        <v>200</v>
      </c>
      <c r="CL347" s="21" t="s">
        <v>200</v>
      </c>
      <c r="CM347" s="21" t="s">
        <v>200</v>
      </c>
      <c r="CN347" s="21" t="s">
        <v>200</v>
      </c>
      <c r="CO347" s="21" t="s">
        <v>200</v>
      </c>
    </row>
    <row r="348" spans="1:93" s="34" customFormat="1" x14ac:dyDescent="0.3">
      <c r="A348" s="30">
        <v>31040346</v>
      </c>
      <c r="B348" s="30" t="s">
        <v>343</v>
      </c>
      <c r="C348" s="30"/>
      <c r="D348" s="30">
        <f t="shared" si="65"/>
        <v>70</v>
      </c>
      <c r="E348" s="30" t="s">
        <v>104</v>
      </c>
      <c r="F348" s="30">
        <v>30</v>
      </c>
      <c r="G348" s="30" t="s">
        <v>101</v>
      </c>
      <c r="H348" s="21">
        <f>VLOOKUP($L348,怪物模板!$A:$N,MATCH(角色!H$1,模板表头,0),0)</f>
        <v>3</v>
      </c>
      <c r="I348" s="30" t="str">
        <f>VLOOKUP($L348,怪物模板!$A:$N,MATCH(角色!I$1,模板表头,0),0)</f>
        <v>mag</v>
      </c>
      <c r="J348" s="32"/>
      <c r="K348" s="30" t="s">
        <v>301</v>
      </c>
      <c r="L348" s="29" t="s">
        <v>338</v>
      </c>
      <c r="M348" s="30" t="str">
        <f>VLOOKUP($L348,怪物模板!$A:$N,MATCH(角色!M$1,模板表头,0),0)</f>
        <v>黑魔导少女</v>
      </c>
      <c r="N348" s="30" t="str">
        <f>VLOOKUP($L348,怪物模板!$A:$N,MATCH(角色!N$1,模板表头,0),0)</f>
        <v>统一BOSS模板，同英雄技能+酒利用</v>
      </c>
      <c r="O348" s="21" t="str">
        <f>VLOOKUP($L348,怪物模板!$A:$N,MATCH(角色!O$1,模板表头,0),0)</f>
        <v>male</v>
      </c>
      <c r="P348" s="30">
        <v>7</v>
      </c>
      <c r="Q348" s="30">
        <v>4</v>
      </c>
      <c r="R348" s="30">
        <v>4</v>
      </c>
      <c r="S348" s="30" t="str">
        <f>VLOOKUP($L348,怪物模板!$A:$N,MATCH(角色!S$1,模板表头,0),0)</f>
        <v>alliance</v>
      </c>
      <c r="T348" s="30" t="s">
        <v>101</v>
      </c>
      <c r="U348" s="30"/>
      <c r="V348" s="30"/>
      <c r="W348" s="30"/>
      <c r="X348" s="30"/>
      <c r="Y348" s="30"/>
      <c r="Z348" s="30"/>
      <c r="AA348" s="30"/>
      <c r="AB348" s="30">
        <v>4</v>
      </c>
      <c r="AC348" s="30">
        <v>6</v>
      </c>
      <c r="AD348" s="30"/>
      <c r="AE348" s="30">
        <f t="shared" si="61"/>
        <v>100</v>
      </c>
      <c r="AF348" s="30">
        <f t="shared" si="62"/>
        <v>250</v>
      </c>
      <c r="AG348" s="30" t="str">
        <f>VLOOKUP($L348,怪物模板!$A:$N,MATCH(角色!AG$1,模板表头,0),0)</f>
        <v>misc.5skills_is_enemy_second</v>
      </c>
      <c r="AH348" s="30">
        <f>VLOOKUP($L348,怪物模板!$A:$N,MATCH(角色!AH$1,模板表头,0),0)</f>
        <v>11760301</v>
      </c>
      <c r="AI348" s="30">
        <f>VLOOKUP($L348,怪物模板!$A:$N,MATCH(角色!AI$1,模板表头,0),0)</f>
        <v>11760302</v>
      </c>
      <c r="AJ348" s="30">
        <f>VLOOKUP($L348,怪物模板!$A:$N,MATCH(角色!AJ$1,模板表头,0),0)</f>
        <v>11760303</v>
      </c>
      <c r="AK348" s="30">
        <f>VLOOKUP($L348,怪物模板!$A:$N,MATCH(角色!AK$1,模板表头,0),0)</f>
        <v>11760304</v>
      </c>
      <c r="AL348" s="28" t="str">
        <f>IF(VLOOKUP($L348,[1]怪物模板!$A:$N,MATCH([1]角色!AL$1,模板表头,0),0)=0,"",VLOOKUP($L348,[1]怪物模板!$A:$N,MATCH([1]角色!AL$1,模板表头,0),0))</f>
        <v/>
      </c>
      <c r="AM348" s="28" t="str">
        <f>VLOOKUP($L348,怪物模板!$A:$N,MATCH(角色!AM$1,模板表头,0),0)</f>
        <v>antonidas</v>
      </c>
      <c r="AN348" s="30">
        <v>1.5</v>
      </c>
      <c r="AO348" s="30">
        <v>1</v>
      </c>
      <c r="AP348" s="30"/>
      <c r="AQ348" s="30"/>
      <c r="AR348" s="30" t="s">
        <v>201</v>
      </c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2">
        <v>-4000</v>
      </c>
      <c r="BJ348" s="32">
        <f t="shared" si="64"/>
        <v>0</v>
      </c>
      <c r="BK348" s="32">
        <f t="shared" si="64"/>
        <v>0</v>
      </c>
      <c r="BL348" s="30"/>
      <c r="BM348" s="30"/>
      <c r="BN348" s="30"/>
      <c r="BO348" s="30"/>
      <c r="BP348" s="30"/>
      <c r="BQ348" s="30"/>
      <c r="BR348" s="30"/>
      <c r="BS348" s="30"/>
      <c r="BT348" s="30"/>
      <c r="BU348" s="33" t="s">
        <v>200</v>
      </c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>
        <v>5000</v>
      </c>
      <c r="CH348" s="30">
        <v>5000</v>
      </c>
      <c r="CI348" s="30">
        <v>5000</v>
      </c>
      <c r="CJ348" s="30">
        <v>5000</v>
      </c>
      <c r="CK348" s="30">
        <v>5000</v>
      </c>
      <c r="CL348" s="30">
        <v>5000</v>
      </c>
      <c r="CM348" s="30">
        <v>5000</v>
      </c>
      <c r="CN348" s="30">
        <v>5000</v>
      </c>
      <c r="CO348" s="30">
        <v>5000</v>
      </c>
    </row>
    <row r="349" spans="1:93" s="35" customFormat="1" ht="16.5" customHeight="1" x14ac:dyDescent="0.3">
      <c r="A349" s="30">
        <v>31040347</v>
      </c>
      <c r="B349" s="30" t="s">
        <v>335</v>
      </c>
      <c r="C349" s="30"/>
      <c r="D349" s="30">
        <f t="shared" si="65"/>
        <v>70</v>
      </c>
      <c r="E349" s="30" t="s">
        <v>104</v>
      </c>
      <c r="F349" s="30">
        <v>30</v>
      </c>
      <c r="G349" s="30" t="s">
        <v>101</v>
      </c>
      <c r="H349" s="21">
        <f>VLOOKUP($L349,怪物模板!$A:$N,MATCH(角色!H$1,模板表头,0),0)</f>
        <v>3</v>
      </c>
      <c r="I349" s="30" t="str">
        <f>VLOOKUP($L349,怪物模板!$A:$N,MATCH(角色!I$1,模板表头,0),0)</f>
        <v>mag</v>
      </c>
      <c r="J349" s="32"/>
      <c r="K349" s="30" t="s">
        <v>301</v>
      </c>
      <c r="L349" s="29" t="s">
        <v>285</v>
      </c>
      <c r="M349" s="30" t="str">
        <f>VLOOKUP($L349,怪物模板!$A:$N,MATCH(角色!M$1,模板表头,0),0)</f>
        <v>瘟疫骑士</v>
      </c>
      <c r="N349" s="30" t="str">
        <f>VLOOKUP($L349,怪物模板!$A:$N,MATCH(角色!N$1,模板表头,0),0)</f>
        <v>同英雄技能</v>
      </c>
      <c r="O349" s="21" t="str">
        <f>VLOOKUP($L349,怪物模板!$A:$N,MATCH(角色!O$1,模板表头,0),0)</f>
        <v>female</v>
      </c>
      <c r="P349" s="32">
        <v>4</v>
      </c>
      <c r="Q349" s="30">
        <v>2</v>
      </c>
      <c r="R349" s="30">
        <v>3</v>
      </c>
      <c r="S349" s="30" t="str">
        <f>VLOOKUP($L349,怪物模板!$A:$N,MATCH(角色!S$1,模板表头,0),0)</f>
        <v>chaos</v>
      </c>
      <c r="T349" s="30" t="s">
        <v>199</v>
      </c>
      <c r="U349" s="30"/>
      <c r="V349" s="30"/>
      <c r="W349" s="30"/>
      <c r="X349" s="30"/>
      <c r="Y349" s="30"/>
      <c r="Z349" s="30"/>
      <c r="AA349" s="30"/>
      <c r="AB349" s="30">
        <v>4</v>
      </c>
      <c r="AC349" s="30">
        <v>6</v>
      </c>
      <c r="AD349" s="30"/>
      <c r="AE349" s="30">
        <f t="shared" si="61"/>
        <v>100</v>
      </c>
      <c r="AF349" s="30">
        <f t="shared" si="62"/>
        <v>250</v>
      </c>
      <c r="AG349" s="30" t="str">
        <f>VLOOKUP($L349,怪物模板!$A:$N,MATCH(角色!AG$1,模板表头,0),0)</f>
        <v>misc.5skills</v>
      </c>
      <c r="AH349" s="30">
        <f>VLOOKUP($L349,怪物模板!$A:$N,MATCH(角色!AH$1,模板表头,0),0)</f>
        <v>11860101</v>
      </c>
      <c r="AI349" s="30">
        <f>VLOOKUP($L349,怪物模板!$A:$N,MATCH(角色!AI$1,模板表头,0),0)</f>
        <v>11860102</v>
      </c>
      <c r="AJ349" s="30">
        <f>VLOOKUP($L349,怪物模板!$A:$N,MATCH(角色!AJ$1,模板表头,0),0)</f>
        <v>11860103</v>
      </c>
      <c r="AK349" s="30" t="str">
        <f>VLOOKUP($L349,怪物模板!$A:$N,MATCH(角色!AK$1,模板表头,0),0)</f>
        <v/>
      </c>
      <c r="AL349" s="28" t="str">
        <f>IF(VLOOKUP($L349,[1]怪物模板!$A:$N,MATCH([1]角色!AL$1,模板表头,0),0)=0,"",VLOOKUP($L349,[1]怪物模板!$A:$N,MATCH([1]角色!AL$1,模板表头,0),0))</f>
        <v/>
      </c>
      <c r="AM349" s="28" t="str">
        <f>VLOOKUP($L349,怪物模板!$A:$N,MATCH(角色!AM$1,模板表头,0),0)</f>
        <v>sylvanas</v>
      </c>
      <c r="AN349" s="30">
        <v>1.5</v>
      </c>
      <c r="AO349" s="30">
        <v>1</v>
      </c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2"/>
      <c r="BC349" s="32"/>
      <c r="BD349" s="32"/>
      <c r="BE349" s="32"/>
      <c r="BF349" s="32"/>
      <c r="BG349" s="32"/>
      <c r="BH349" s="32"/>
      <c r="BI349" s="32">
        <v>-4000</v>
      </c>
      <c r="BJ349" s="32">
        <f t="shared" si="64"/>
        <v>0</v>
      </c>
      <c r="BK349" s="32">
        <f t="shared" si="64"/>
        <v>0</v>
      </c>
      <c r="BL349" s="30"/>
      <c r="BM349" s="30"/>
      <c r="BN349" s="30"/>
      <c r="BO349" s="30"/>
      <c r="BP349" s="30"/>
      <c r="BQ349" s="30"/>
      <c r="BR349" s="30"/>
      <c r="BS349" s="30"/>
      <c r="BT349" s="30"/>
      <c r="BU349" s="33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 t="s">
        <v>200</v>
      </c>
      <c r="CH349" s="30" t="s">
        <v>200</v>
      </c>
      <c r="CI349" s="30" t="s">
        <v>200</v>
      </c>
      <c r="CJ349" s="30" t="s">
        <v>200</v>
      </c>
      <c r="CK349" s="30" t="s">
        <v>200</v>
      </c>
      <c r="CL349" s="30" t="s">
        <v>200</v>
      </c>
      <c r="CM349" s="30" t="s">
        <v>200</v>
      </c>
      <c r="CN349" s="30" t="s">
        <v>200</v>
      </c>
      <c r="CO349" s="30" t="s">
        <v>200</v>
      </c>
    </row>
    <row r="350" spans="1:93" s="3" customFormat="1" ht="16.5" customHeight="1" x14ac:dyDescent="0.3">
      <c r="A350" s="21">
        <v>31040348</v>
      </c>
      <c r="B350" s="21" t="s">
        <v>207</v>
      </c>
      <c r="C350" s="21"/>
      <c r="D350" s="21">
        <f t="shared" si="65"/>
        <v>70</v>
      </c>
      <c r="E350" s="21" t="s">
        <v>104</v>
      </c>
      <c r="F350" s="21">
        <v>30</v>
      </c>
      <c r="G350" s="21" t="s">
        <v>111</v>
      </c>
      <c r="H350" s="21">
        <f>VLOOKUP($L350,怪物模板!$A:$N,MATCH(角色!H$1,模板表头,0),0)</f>
        <v>1</v>
      </c>
      <c r="I350" s="28" t="str">
        <f>VLOOKUP($L350,怪物模板!$A:$N,MATCH(角色!I$1,模板表头,0),0)</f>
        <v>mag</v>
      </c>
      <c r="J350" s="22"/>
      <c r="K350" s="21"/>
      <c r="L350" s="21" t="s">
        <v>207</v>
      </c>
      <c r="M350" s="28" t="str">
        <f>VLOOKUP($L350,怪物模板!$A:$N,MATCH(角色!M$1,模板表头,0),0)</f>
        <v>无对应英雄</v>
      </c>
      <c r="N350" s="28" t="str">
        <f>VLOOKUP($L350,怪物模板!$A:$N,MATCH(角色!N$1,模板表头,0),0)</f>
        <v>统一模板</v>
      </c>
      <c r="O350" s="21" t="str">
        <f>VLOOKUP($L350,怪物模板!$A:$N,MATCH(角色!O$1,模板表头,0),0)</f>
        <v>male</v>
      </c>
      <c r="P350" s="22">
        <v>4</v>
      </c>
      <c r="Q350" s="21">
        <v>2</v>
      </c>
      <c r="R350" s="21">
        <v>3</v>
      </c>
      <c r="S350" s="28" t="str">
        <f>VLOOKUP($L350,怪物模板!$A:$N,MATCH(角色!S$1,模板表头,0),0)</f>
        <v>horde</v>
      </c>
      <c r="T350" s="21" t="s">
        <v>199</v>
      </c>
      <c r="U350" s="21"/>
      <c r="V350" s="21"/>
      <c r="W350" s="21"/>
      <c r="X350" s="21"/>
      <c r="Y350" s="21"/>
      <c r="Z350" s="21"/>
      <c r="AA350" s="21"/>
      <c r="AB350" s="21">
        <v>4</v>
      </c>
      <c r="AC350" s="21">
        <v>6</v>
      </c>
      <c r="AD350" s="21"/>
      <c r="AE350" s="21">
        <f t="shared" si="61"/>
        <v>40</v>
      </c>
      <c r="AF350" s="21">
        <f t="shared" si="62"/>
        <v>100</v>
      </c>
      <c r="AG350" s="28" t="str">
        <f>VLOOKUP($L350,怪物模板!$A:$N,MATCH(角色!AG$1,模板表头,0),0)</f>
        <v>misc.5skills_third_target_is_valid</v>
      </c>
      <c r="AH350" s="28">
        <f>VLOOKUP($L350,怪物模板!$A:$N,MATCH(角色!AH$1,模板表头,0),0)</f>
        <v>11870101</v>
      </c>
      <c r="AI350" s="28">
        <f>VLOOKUP($L350,怪物模板!$A:$N,MATCH(角色!AI$1,模板表头,0),0)</f>
        <v>11999518</v>
      </c>
      <c r="AJ350" s="28">
        <f>VLOOKUP($L350,怪物模板!$A:$N,MATCH(角色!AJ$1,模板表头,0),0)</f>
        <v>11870103</v>
      </c>
      <c r="AK350" s="28" t="str">
        <f>VLOOKUP($L350,怪物模板!$A:$N,MATCH(角色!AK$1,模板表头,0),0)</f>
        <v/>
      </c>
      <c r="AL350" s="28" t="str">
        <f>IF(VLOOKUP($L350,[1]怪物模板!$A:$N,MATCH([1]角色!AL$1,模板表头,0),0)=0,"",VLOOKUP($L350,[1]怪物模板!$A:$N,MATCH([1]角色!AL$1,模板表头,0),0))</f>
        <v/>
      </c>
      <c r="AM350" s="28" t="str">
        <f>VLOOKUP($L350,怪物模板!$A:$N,MATCH(角色!AM$1,模板表头,0),0)</f>
        <v>senjin_shieldman_boss</v>
      </c>
      <c r="AN350" s="21">
        <v>0.9</v>
      </c>
      <c r="AO350" s="21">
        <v>1</v>
      </c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2"/>
      <c r="BC350" s="22"/>
      <c r="BD350" s="22"/>
      <c r="BE350" s="22"/>
      <c r="BF350" s="22"/>
      <c r="BG350" s="22"/>
      <c r="BH350" s="22"/>
      <c r="BI350" s="22">
        <f t="shared" si="63"/>
        <v>10000</v>
      </c>
      <c r="BJ350" s="22">
        <f t="shared" si="64"/>
        <v>4000</v>
      </c>
      <c r="BK350" s="22">
        <f t="shared" si="64"/>
        <v>4000</v>
      </c>
      <c r="BL350" s="21"/>
      <c r="BM350" s="21"/>
      <c r="BN350" s="21"/>
      <c r="BO350" s="21"/>
      <c r="BP350" s="21"/>
      <c r="BQ350" s="21"/>
      <c r="BR350" s="21"/>
      <c r="BS350" s="21"/>
      <c r="BT350" s="21"/>
      <c r="BU350" s="23"/>
      <c r="BV350" s="21"/>
      <c r="BW350" s="21"/>
      <c r="BX350" s="21"/>
      <c r="BY350" s="21"/>
      <c r="BZ350" s="21"/>
      <c r="CA350" s="21"/>
      <c r="CB350" s="21"/>
      <c r="CC350" s="21"/>
      <c r="CD350" s="21"/>
      <c r="CE350" s="21"/>
      <c r="CF350" s="21"/>
      <c r="CG350" s="21" t="s">
        <v>200</v>
      </c>
      <c r="CH350" s="21" t="s">
        <v>200</v>
      </c>
      <c r="CI350" s="21" t="s">
        <v>200</v>
      </c>
      <c r="CJ350" s="21" t="s">
        <v>200</v>
      </c>
      <c r="CK350" s="21" t="s">
        <v>200</v>
      </c>
      <c r="CL350" s="21" t="s">
        <v>200</v>
      </c>
      <c r="CM350" s="21" t="s">
        <v>200</v>
      </c>
      <c r="CN350" s="21" t="s">
        <v>200</v>
      </c>
      <c r="CO350" s="21" t="s">
        <v>200</v>
      </c>
    </row>
    <row r="351" spans="1:93" ht="16.5" customHeight="1" x14ac:dyDescent="0.3">
      <c r="A351" s="21">
        <v>31040349</v>
      </c>
      <c r="B351" s="21" t="s">
        <v>197</v>
      </c>
      <c r="C351" s="21"/>
      <c r="D351" s="21">
        <f t="shared" si="65"/>
        <v>70</v>
      </c>
      <c r="E351" s="21" t="s">
        <v>104</v>
      </c>
      <c r="F351" s="21">
        <v>30</v>
      </c>
      <c r="G351" s="21" t="s">
        <v>111</v>
      </c>
      <c r="H351" s="21">
        <f>VLOOKUP($L351,怪物模板!$A:$N,MATCH(角色!H$1,模板表头,0),0)</f>
        <v>4</v>
      </c>
      <c r="I351" s="28" t="str">
        <f>VLOOKUP($L351,怪物模板!$A:$N,MATCH(角色!I$1,模板表头,0),0)</f>
        <v>mag</v>
      </c>
      <c r="J351" s="22"/>
      <c r="K351" s="21"/>
      <c r="L351" s="21" t="s">
        <v>197</v>
      </c>
      <c r="M351" s="28" t="str">
        <f>VLOOKUP($L351,怪物模板!$A:$N,MATCH(角色!M$1,模板表头,0),0)</f>
        <v>无对应英雄</v>
      </c>
      <c r="N351" s="28" t="str">
        <f>VLOOKUP($L351,怪物模板!$A:$N,MATCH(角色!N$1,模板表头,0),0)</f>
        <v>统一模板</v>
      </c>
      <c r="O351" s="21" t="str">
        <f>VLOOKUP($L351,怪物模板!$A:$N,MATCH(角色!O$1,模板表头,0),0)</f>
        <v>male</v>
      </c>
      <c r="P351" s="22">
        <v>4</v>
      </c>
      <c r="Q351" s="21">
        <v>2</v>
      </c>
      <c r="R351" s="21">
        <v>3</v>
      </c>
      <c r="S351" s="28" t="str">
        <f>VLOOKUP($L351,怪物模板!$A:$N,MATCH(角色!S$1,模板表头,0),0)</f>
        <v>alliance</v>
      </c>
      <c r="T351" s="21" t="s">
        <v>199</v>
      </c>
      <c r="U351" s="21"/>
      <c r="V351" s="21"/>
      <c r="W351" s="21"/>
      <c r="X351" s="21"/>
      <c r="Y351" s="21"/>
      <c r="Z351" s="21"/>
      <c r="AA351" s="21"/>
      <c r="AB351" s="21">
        <v>4</v>
      </c>
      <c r="AC351" s="21">
        <v>6</v>
      </c>
      <c r="AD351" s="21"/>
      <c r="AE351" s="21">
        <f t="shared" si="61"/>
        <v>40</v>
      </c>
      <c r="AF351" s="21">
        <f t="shared" si="62"/>
        <v>100</v>
      </c>
      <c r="AG351" s="28" t="str">
        <f>VLOOKUP($L351,怪物模板!$A:$N,MATCH(角色!AG$1,模板表头,0),0)</f>
        <v>misc.5skills_friendly_ratio</v>
      </c>
      <c r="AH351" s="28">
        <f>VLOOKUP($L351,怪物模板!$A:$N,MATCH(角色!AH$1,模板表头,0),0)</f>
        <v>11980501</v>
      </c>
      <c r="AI351" s="28">
        <f>VLOOKUP($L351,怪物模板!$A:$N,MATCH(角色!AI$1,模板表头,0),0)</f>
        <v>11980502</v>
      </c>
      <c r="AJ351" s="28" t="str">
        <f>VLOOKUP($L351,怪物模板!$A:$N,MATCH(角色!AJ$1,模板表头,0),0)</f>
        <v/>
      </c>
      <c r="AK351" s="28" t="str">
        <f>VLOOKUP($L351,怪物模板!$A:$N,MATCH(角色!AK$1,模板表头,0),0)</f>
        <v/>
      </c>
      <c r="AL351" s="28" t="str">
        <f>IF(VLOOKUP($L351,[1]怪物模板!$A:$N,MATCH([1]角色!AL$1,模板表头,0),0)=0,"",VLOOKUP($L351,[1]怪物模板!$A:$N,MATCH([1]角色!AL$1,模板表头,0),0))</f>
        <v/>
      </c>
      <c r="AM351" s="28" t="str">
        <f>VLOOKUP($L351,怪物模板!$A:$N,MATCH(角色!AM$1,模板表头,0),0)</f>
        <v>holy_priest_npc</v>
      </c>
      <c r="AN351" s="21">
        <v>0.9</v>
      </c>
      <c r="AO351" s="21">
        <v>1</v>
      </c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2"/>
      <c r="BC351" s="22"/>
      <c r="BD351" s="22"/>
      <c r="BE351" s="22"/>
      <c r="BF351" s="22"/>
      <c r="BG351" s="22"/>
      <c r="BH351" s="22"/>
      <c r="BI351" s="22">
        <f t="shared" si="63"/>
        <v>10000</v>
      </c>
      <c r="BJ351" s="22">
        <f t="shared" si="64"/>
        <v>4000</v>
      </c>
      <c r="BK351" s="22">
        <f t="shared" si="64"/>
        <v>4000</v>
      </c>
      <c r="BL351" s="21"/>
      <c r="BM351" s="21"/>
      <c r="BN351" s="21"/>
      <c r="BO351" s="21"/>
      <c r="BP351" s="21"/>
      <c r="BQ351" s="21"/>
      <c r="BR351" s="21"/>
      <c r="BS351" s="21"/>
      <c r="BT351" s="21"/>
      <c r="BU351" s="23" t="s">
        <v>200</v>
      </c>
      <c r="BV351" s="21"/>
      <c r="BW351" s="21"/>
      <c r="BX351" s="21"/>
      <c r="BY351" s="21"/>
      <c r="BZ351" s="21"/>
      <c r="CA351" s="21"/>
      <c r="CB351" s="21"/>
      <c r="CC351" s="21"/>
      <c r="CD351" s="21"/>
      <c r="CE351" s="21"/>
      <c r="CF351" s="21"/>
      <c r="CG351" s="21" t="s">
        <v>200</v>
      </c>
      <c r="CH351" s="21" t="s">
        <v>200</v>
      </c>
      <c r="CI351" s="21" t="s">
        <v>200</v>
      </c>
      <c r="CJ351" s="21" t="s">
        <v>200</v>
      </c>
      <c r="CK351" s="21" t="s">
        <v>200</v>
      </c>
      <c r="CL351" s="21" t="s">
        <v>200</v>
      </c>
      <c r="CM351" s="21" t="s">
        <v>200</v>
      </c>
      <c r="CN351" s="21" t="s">
        <v>200</v>
      </c>
      <c r="CO351" s="21" t="s">
        <v>200</v>
      </c>
    </row>
    <row r="352" spans="1:93" ht="16.5" customHeight="1" x14ac:dyDescent="0.3">
      <c r="A352" s="21">
        <v>31040350</v>
      </c>
      <c r="B352" s="21" t="s">
        <v>98</v>
      </c>
      <c r="C352" s="21"/>
      <c r="D352" s="21">
        <f t="shared" si="65"/>
        <v>70</v>
      </c>
      <c r="E352" s="21" t="s">
        <v>104</v>
      </c>
      <c r="F352" s="21">
        <v>30</v>
      </c>
      <c r="G352" s="21" t="s">
        <v>110</v>
      </c>
      <c r="H352" s="21">
        <f>VLOOKUP($L352,怪物模板!$A:$N,MATCH(角色!H$1,模板表头,0),0)</f>
        <v>4</v>
      </c>
      <c r="I352" s="28" t="str">
        <f>VLOOKUP($L352,怪物模板!$A:$N,MATCH(角色!I$1,模板表头,0),0)</f>
        <v>mag</v>
      </c>
      <c r="J352" s="22"/>
      <c r="K352" s="21"/>
      <c r="L352" s="21" t="s">
        <v>98</v>
      </c>
      <c r="M352" s="28" t="str">
        <f>VLOOKUP($L352,怪物模板!$A:$N,MATCH(角色!M$1,模板表头,0),0)</f>
        <v>无对应英雄</v>
      </c>
      <c r="N352" s="28" t="str">
        <f>VLOOKUP($L352,怪物模板!$A:$N,MATCH(角色!N$1,模板表头,0),0)</f>
        <v>统一模板</v>
      </c>
      <c r="O352" s="21" t="str">
        <f>VLOOKUP($L352,怪物模板!$A:$N,MATCH(角色!O$1,模板表头,0),0)</f>
        <v>female</v>
      </c>
      <c r="P352" s="22">
        <v>4</v>
      </c>
      <c r="Q352" s="21">
        <v>3</v>
      </c>
      <c r="R352" s="21">
        <v>3</v>
      </c>
      <c r="S352" s="28" t="str">
        <f>VLOOKUP($L352,怪物模板!$A:$N,MATCH(角色!S$1,模板表头,0),0)</f>
        <v>chaos</v>
      </c>
      <c r="T352" s="21" t="s">
        <v>199</v>
      </c>
      <c r="U352" s="21"/>
      <c r="V352" s="21"/>
      <c r="W352" s="21"/>
      <c r="X352" s="21"/>
      <c r="Y352" s="21"/>
      <c r="Z352" s="21"/>
      <c r="AA352" s="21"/>
      <c r="AB352" s="21">
        <v>4</v>
      </c>
      <c r="AC352" s="21">
        <v>6</v>
      </c>
      <c r="AD352" s="21"/>
      <c r="AE352" s="21">
        <f t="shared" si="61"/>
        <v>10</v>
      </c>
      <c r="AF352" s="21">
        <f t="shared" si="62"/>
        <v>25</v>
      </c>
      <c r="AG352" s="28" t="str">
        <f>VLOOKUP($L352,怪物模板!$A:$N,MATCH(角色!AG$1,模板表头,0),0)</f>
        <v>misc.5skills_friendly_ratio</v>
      </c>
      <c r="AH352" s="28">
        <f>VLOOKUP($L352,怪物模板!$A:$N,MATCH(角色!AH$1,模板表头,0),0)</f>
        <v>11670201</v>
      </c>
      <c r="AI352" s="28">
        <f>VLOOKUP($L352,怪物模板!$A:$N,MATCH(角色!AI$1,模板表头,0),0)</f>
        <v>11670202</v>
      </c>
      <c r="AJ352" s="28">
        <f>VLOOKUP($L352,怪物模板!$A:$N,MATCH(角色!AJ$1,模板表头,0),0)</f>
        <v>11670203</v>
      </c>
      <c r="AK352" s="28" t="str">
        <f>VLOOKUP($L352,怪物模板!$A:$N,MATCH(角色!AK$1,模板表头,0),0)</f>
        <v/>
      </c>
      <c r="AL352" s="28" t="str">
        <f>IF(VLOOKUP($L352,[1]怪物模板!$A:$N,MATCH([1]角色!AL$1,模板表头,0),0)=0,"",VLOOKUP($L352,[1]怪物模板!$A:$N,MATCH([1]角色!AL$1,模板表头,0),0))</f>
        <v/>
      </c>
      <c r="AM352" s="28" t="str">
        <f>VLOOKUP($L352,怪物模板!$A:$N,MATCH(角色!AM$1,模板表头,0),0)</f>
        <v>scarlet_priest</v>
      </c>
      <c r="AN352" s="21">
        <v>1</v>
      </c>
      <c r="AO352" s="21">
        <v>1</v>
      </c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2"/>
      <c r="BC352" s="22"/>
      <c r="BD352" s="22"/>
      <c r="BE352" s="22"/>
      <c r="BF352" s="22"/>
      <c r="BG352" s="22"/>
      <c r="BH352" s="22"/>
      <c r="BI352" s="22">
        <f t="shared" si="63"/>
        <v>10000</v>
      </c>
      <c r="BJ352" s="22">
        <f t="shared" si="64"/>
        <v>4000</v>
      </c>
      <c r="BK352" s="22">
        <f t="shared" si="64"/>
        <v>4000</v>
      </c>
      <c r="BL352" s="21"/>
      <c r="BM352" s="21"/>
      <c r="BN352" s="21"/>
      <c r="BO352" s="21"/>
      <c r="BP352" s="21"/>
      <c r="BQ352" s="21"/>
      <c r="BR352" s="21"/>
      <c r="BS352" s="21"/>
      <c r="BT352" s="21"/>
      <c r="BU352" s="23" t="s">
        <v>200</v>
      </c>
      <c r="BV352" s="21"/>
      <c r="BW352" s="21"/>
      <c r="BX352" s="21"/>
      <c r="BY352" s="21"/>
      <c r="BZ352" s="21"/>
      <c r="CA352" s="21"/>
      <c r="CB352" s="21"/>
      <c r="CC352" s="21"/>
      <c r="CD352" s="21"/>
      <c r="CE352" s="21"/>
      <c r="CF352" s="21"/>
      <c r="CG352" s="21" t="s">
        <v>200</v>
      </c>
      <c r="CH352" s="21" t="s">
        <v>200</v>
      </c>
      <c r="CI352" s="21" t="s">
        <v>200</v>
      </c>
      <c r="CJ352" s="21" t="s">
        <v>200</v>
      </c>
      <c r="CK352" s="21" t="s">
        <v>200</v>
      </c>
      <c r="CL352" s="21" t="s">
        <v>200</v>
      </c>
      <c r="CM352" s="21" t="s">
        <v>200</v>
      </c>
      <c r="CN352" s="21" t="s">
        <v>200</v>
      </c>
      <c r="CO352" s="21" t="s">
        <v>200</v>
      </c>
    </row>
    <row r="353" spans="1:93" s="5" customFormat="1" ht="16.5" customHeight="1" x14ac:dyDescent="0.3">
      <c r="A353" s="21">
        <v>31040351</v>
      </c>
      <c r="B353" s="21" t="s">
        <v>84</v>
      </c>
      <c r="C353" s="21"/>
      <c r="D353" s="21">
        <f t="shared" si="65"/>
        <v>71</v>
      </c>
      <c r="E353" s="21" t="s">
        <v>104</v>
      </c>
      <c r="F353" s="21">
        <v>31</v>
      </c>
      <c r="G353" s="21" t="s">
        <v>110</v>
      </c>
      <c r="H353" s="21">
        <f>VLOOKUP($L353,怪物模板!$A:$N,MATCH(角色!H$1,模板表头,0),0)</f>
        <v>2</v>
      </c>
      <c r="I353" s="28" t="str">
        <f>VLOOKUP($L353,怪物模板!$A:$N,MATCH(角色!I$1,模板表头,0),0)</f>
        <v>phy</v>
      </c>
      <c r="J353" s="22"/>
      <c r="K353" s="21"/>
      <c r="L353" s="21" t="s">
        <v>277</v>
      </c>
      <c r="M353" s="28" t="str">
        <f>VLOOKUP($L353,怪物模板!$A:$N,MATCH(角色!M$1,模板表头,0),0)</f>
        <v>无对应英雄</v>
      </c>
      <c r="N353" s="28" t="str">
        <f>VLOOKUP($L353,怪物模板!$A:$N,MATCH(角色!N$1,模板表头,0),0)</f>
        <v>统一模板</v>
      </c>
      <c r="O353" s="21" t="str">
        <f>VLOOKUP($L353,怪物模板!$A:$N,MATCH(角色!O$1,模板表头,0),0)</f>
        <v>male</v>
      </c>
      <c r="P353" s="22">
        <v>1</v>
      </c>
      <c r="Q353" s="21">
        <v>1</v>
      </c>
      <c r="R353" s="21">
        <v>1</v>
      </c>
      <c r="S353" s="28" t="str">
        <f>VLOOKUP($L353,怪物模板!$A:$N,MATCH(角色!S$1,模板表头,0),0)</f>
        <v>chaos</v>
      </c>
      <c r="T353" s="21" t="s">
        <v>85</v>
      </c>
      <c r="U353" s="21"/>
      <c r="V353" s="21"/>
      <c r="W353" s="21"/>
      <c r="X353" s="21"/>
      <c r="Y353" s="21"/>
      <c r="Z353" s="21"/>
      <c r="AA353" s="21"/>
      <c r="AB353" s="21">
        <v>4</v>
      </c>
      <c r="AC353" s="21">
        <v>6</v>
      </c>
      <c r="AD353" s="21"/>
      <c r="AE353" s="21">
        <f t="shared" si="61"/>
        <v>10</v>
      </c>
      <c r="AF353" s="21">
        <f t="shared" si="62"/>
        <v>25</v>
      </c>
      <c r="AG353" s="28" t="str">
        <f>VLOOKUP($L353,怪物模板!$A:$N,MATCH(角色!AG$1,模板表头,0),0)</f>
        <v>misc.5skills_self_hp_ratio</v>
      </c>
      <c r="AH353" s="28">
        <f>VLOOKUP($L353,怪物模板!$A:$N,MATCH(角色!AH$1,模板表头,0),0)</f>
        <v>11990101</v>
      </c>
      <c r="AI353" s="28">
        <f>VLOOKUP($L353,怪物模板!$A:$N,MATCH(角色!AI$1,模板表头,0),0)</f>
        <v>11990102</v>
      </c>
      <c r="AJ353" s="28" t="str">
        <f>VLOOKUP($L353,怪物模板!$A:$N,MATCH(角色!AJ$1,模板表头,0),0)</f>
        <v/>
      </c>
      <c r="AK353" s="28" t="str">
        <f>VLOOKUP($L353,怪物模板!$A:$N,MATCH(角色!AK$1,模板表头,0),0)</f>
        <v/>
      </c>
      <c r="AL353" s="28" t="str">
        <f>IF(VLOOKUP($L353,[1]怪物模板!$A:$N,MATCH([1]角色!AL$1,模板表头,0),0)=0,"",VLOOKUP($L353,[1]怪物模板!$A:$N,MATCH([1]角色!AL$1,模板表头,0),0))</f>
        <v/>
      </c>
      <c r="AM353" s="28" t="str">
        <f>VLOOKUP($L353,怪物模板!$A:$N,MATCH(角色!AM$1,模板表头,0),0)</f>
        <v>treant</v>
      </c>
      <c r="AN353" s="21">
        <v>1</v>
      </c>
      <c r="AO353" s="21">
        <v>1</v>
      </c>
      <c r="AP353" s="21"/>
      <c r="AQ353" s="21"/>
      <c r="AR353" s="21"/>
      <c r="AS353" s="21"/>
      <c r="AT353" s="21"/>
      <c r="AU353" s="21">
        <v>230021</v>
      </c>
      <c r="AV353" s="21">
        <v>230292</v>
      </c>
      <c r="AW353" s="21">
        <v>230123</v>
      </c>
      <c r="AX353" s="21"/>
      <c r="AY353" s="21"/>
      <c r="AZ353" s="21"/>
      <c r="BA353" s="21"/>
      <c r="BB353" s="22"/>
      <c r="BC353" s="22"/>
      <c r="BD353" s="22"/>
      <c r="BE353" s="22"/>
      <c r="BF353" s="22"/>
      <c r="BG353" s="22"/>
      <c r="BH353" s="22"/>
      <c r="BI353" s="22">
        <f t="shared" si="63"/>
        <v>10000</v>
      </c>
      <c r="BJ353" s="22">
        <f t="shared" si="64"/>
        <v>4000</v>
      </c>
      <c r="BK353" s="22">
        <f t="shared" si="64"/>
        <v>4000</v>
      </c>
      <c r="BL353" s="21"/>
      <c r="BM353" s="21"/>
      <c r="BN353" s="21"/>
      <c r="BO353" s="21"/>
      <c r="BP353" s="21"/>
      <c r="BQ353" s="21"/>
      <c r="BR353" s="21"/>
      <c r="BS353" s="21"/>
      <c r="BT353" s="21"/>
      <c r="BU353" s="23" t="s">
        <v>200</v>
      </c>
      <c r="BV353" s="21"/>
      <c r="BW353" s="21"/>
      <c r="BX353" s="21"/>
      <c r="BY353" s="21"/>
      <c r="BZ353" s="21"/>
      <c r="CA353" s="21"/>
      <c r="CB353" s="21"/>
      <c r="CC353" s="21"/>
      <c r="CD353" s="21"/>
      <c r="CE353" s="21"/>
      <c r="CF353" s="21"/>
      <c r="CG353" s="21" t="s">
        <v>200</v>
      </c>
      <c r="CH353" s="21" t="s">
        <v>200</v>
      </c>
      <c r="CI353" s="21" t="s">
        <v>200</v>
      </c>
      <c r="CJ353" s="21" t="s">
        <v>200</v>
      </c>
      <c r="CK353" s="21" t="s">
        <v>200</v>
      </c>
      <c r="CL353" s="21" t="s">
        <v>200</v>
      </c>
      <c r="CM353" s="21" t="s">
        <v>200</v>
      </c>
      <c r="CN353" s="21" t="s">
        <v>200</v>
      </c>
      <c r="CO353" s="21" t="s">
        <v>200</v>
      </c>
    </row>
    <row r="354" spans="1:93" s="5" customFormat="1" ht="16.5" customHeight="1" x14ac:dyDescent="0.3">
      <c r="A354" s="21">
        <v>31040352</v>
      </c>
      <c r="B354" s="21" t="s">
        <v>84</v>
      </c>
      <c r="C354" s="21"/>
      <c r="D354" s="21">
        <f t="shared" si="65"/>
        <v>71</v>
      </c>
      <c r="E354" s="21" t="s">
        <v>104</v>
      </c>
      <c r="F354" s="21">
        <v>31</v>
      </c>
      <c r="G354" s="21" t="s">
        <v>110</v>
      </c>
      <c r="H354" s="21">
        <f>VLOOKUP($L354,怪物模板!$A:$N,MATCH(角色!H$1,模板表头,0),0)</f>
        <v>2</v>
      </c>
      <c r="I354" s="28" t="str">
        <f>VLOOKUP($L354,怪物模板!$A:$N,MATCH(角色!I$1,模板表头,0),0)</f>
        <v>phy</v>
      </c>
      <c r="J354" s="22"/>
      <c r="K354" s="21"/>
      <c r="L354" s="21" t="s">
        <v>277</v>
      </c>
      <c r="M354" s="28" t="str">
        <f>VLOOKUP($L354,怪物模板!$A:$N,MATCH(角色!M$1,模板表头,0),0)</f>
        <v>无对应英雄</v>
      </c>
      <c r="N354" s="28" t="str">
        <f>VLOOKUP($L354,怪物模板!$A:$N,MATCH(角色!N$1,模板表头,0),0)</f>
        <v>统一模板</v>
      </c>
      <c r="O354" s="21" t="str">
        <f>VLOOKUP($L354,怪物模板!$A:$N,MATCH(角色!O$1,模板表头,0),0)</f>
        <v>male</v>
      </c>
      <c r="P354" s="22">
        <v>1</v>
      </c>
      <c r="Q354" s="21">
        <v>1</v>
      </c>
      <c r="R354" s="21">
        <v>1</v>
      </c>
      <c r="S354" s="28" t="str">
        <f>VLOOKUP($L354,怪物模板!$A:$N,MATCH(角色!S$1,模板表头,0),0)</f>
        <v>chaos</v>
      </c>
      <c r="T354" s="21" t="s">
        <v>85</v>
      </c>
      <c r="U354" s="21"/>
      <c r="V354" s="21"/>
      <c r="W354" s="21"/>
      <c r="X354" s="21"/>
      <c r="Y354" s="21"/>
      <c r="Z354" s="21"/>
      <c r="AA354" s="21"/>
      <c r="AB354" s="21">
        <v>4</v>
      </c>
      <c r="AC354" s="21">
        <v>6</v>
      </c>
      <c r="AD354" s="21"/>
      <c r="AE354" s="21">
        <f t="shared" si="61"/>
        <v>10</v>
      </c>
      <c r="AF354" s="21">
        <f t="shared" si="62"/>
        <v>25</v>
      </c>
      <c r="AG354" s="28" t="str">
        <f>VLOOKUP($L354,怪物模板!$A:$N,MATCH(角色!AG$1,模板表头,0),0)</f>
        <v>misc.5skills_self_hp_ratio</v>
      </c>
      <c r="AH354" s="28">
        <f>VLOOKUP($L354,怪物模板!$A:$N,MATCH(角色!AH$1,模板表头,0),0)</f>
        <v>11990101</v>
      </c>
      <c r="AI354" s="28">
        <f>VLOOKUP($L354,怪物模板!$A:$N,MATCH(角色!AI$1,模板表头,0),0)</f>
        <v>11990102</v>
      </c>
      <c r="AJ354" s="28" t="str">
        <f>VLOOKUP($L354,怪物模板!$A:$N,MATCH(角色!AJ$1,模板表头,0),0)</f>
        <v/>
      </c>
      <c r="AK354" s="28" t="str">
        <f>VLOOKUP($L354,怪物模板!$A:$N,MATCH(角色!AK$1,模板表头,0),0)</f>
        <v/>
      </c>
      <c r="AL354" s="28" t="str">
        <f>IF(VLOOKUP($L354,[1]怪物模板!$A:$N,MATCH([1]角色!AL$1,模板表头,0),0)=0,"",VLOOKUP($L354,[1]怪物模板!$A:$N,MATCH([1]角色!AL$1,模板表头,0),0))</f>
        <v/>
      </c>
      <c r="AM354" s="28" t="str">
        <f>VLOOKUP($L354,怪物模板!$A:$N,MATCH(角色!AM$1,模板表头,0),0)</f>
        <v>treant</v>
      </c>
      <c r="AN354" s="21">
        <v>1</v>
      </c>
      <c r="AO354" s="21">
        <v>1</v>
      </c>
      <c r="AP354" s="21"/>
      <c r="AQ354" s="21"/>
      <c r="AR354" s="21"/>
      <c r="AS354" s="21"/>
      <c r="AT354" s="21"/>
      <c r="AU354" s="21">
        <v>230021</v>
      </c>
      <c r="AV354" s="21">
        <v>230292</v>
      </c>
      <c r="AW354" s="21">
        <v>230123</v>
      </c>
      <c r="AX354" s="21"/>
      <c r="AY354" s="21"/>
      <c r="AZ354" s="21"/>
      <c r="BA354" s="21"/>
      <c r="BB354" s="22"/>
      <c r="BC354" s="22"/>
      <c r="BD354" s="22"/>
      <c r="BE354" s="22"/>
      <c r="BF354" s="22"/>
      <c r="BG354" s="22"/>
      <c r="BH354" s="22"/>
      <c r="BI354" s="22">
        <f t="shared" si="63"/>
        <v>10000</v>
      </c>
      <c r="BJ354" s="22">
        <f t="shared" si="64"/>
        <v>4000</v>
      </c>
      <c r="BK354" s="22">
        <f t="shared" si="64"/>
        <v>4000</v>
      </c>
      <c r="BL354" s="21"/>
      <c r="BM354" s="21"/>
      <c r="BN354" s="21"/>
      <c r="BO354" s="21"/>
      <c r="BP354" s="21"/>
      <c r="BQ354" s="21"/>
      <c r="BR354" s="21"/>
      <c r="BS354" s="21"/>
      <c r="BT354" s="21"/>
      <c r="BU354" s="23" t="s">
        <v>200</v>
      </c>
      <c r="BV354" s="21"/>
      <c r="BW354" s="21"/>
      <c r="BX354" s="21"/>
      <c r="BY354" s="21"/>
      <c r="BZ354" s="21"/>
      <c r="CA354" s="21"/>
      <c r="CB354" s="21"/>
      <c r="CC354" s="21"/>
      <c r="CD354" s="21"/>
      <c r="CE354" s="21"/>
      <c r="CF354" s="21"/>
      <c r="CG354" s="21" t="s">
        <v>200</v>
      </c>
      <c r="CH354" s="21" t="s">
        <v>200</v>
      </c>
      <c r="CI354" s="21" t="s">
        <v>200</v>
      </c>
      <c r="CJ354" s="21" t="s">
        <v>200</v>
      </c>
      <c r="CK354" s="21" t="s">
        <v>200</v>
      </c>
      <c r="CL354" s="21" t="s">
        <v>200</v>
      </c>
      <c r="CM354" s="21" t="s">
        <v>200</v>
      </c>
      <c r="CN354" s="21" t="s">
        <v>200</v>
      </c>
      <c r="CO354" s="21" t="s">
        <v>200</v>
      </c>
    </row>
    <row r="355" spans="1:93" s="5" customFormat="1" ht="16.5" customHeight="1" x14ac:dyDescent="0.3">
      <c r="A355" s="21">
        <v>31040353</v>
      </c>
      <c r="B355" s="21" t="s">
        <v>86</v>
      </c>
      <c r="C355" s="21"/>
      <c r="D355" s="21">
        <f t="shared" si="65"/>
        <v>71</v>
      </c>
      <c r="E355" s="21" t="s">
        <v>104</v>
      </c>
      <c r="F355" s="21">
        <v>31</v>
      </c>
      <c r="G355" s="21" t="s">
        <v>110</v>
      </c>
      <c r="H355" s="21">
        <f>VLOOKUP($L355,怪物模板!$A:$N,MATCH(角色!H$1,模板表头,0),0)</f>
        <v>2</v>
      </c>
      <c r="I355" s="28" t="str">
        <f>VLOOKUP($L355,怪物模板!$A:$N,MATCH(角色!I$1,模板表头,0),0)</f>
        <v>phy</v>
      </c>
      <c r="J355" s="22"/>
      <c r="K355" s="21"/>
      <c r="L355" s="21" t="s">
        <v>86</v>
      </c>
      <c r="M355" s="28" t="str">
        <f>VLOOKUP($L355,怪物模板!$A:$N,MATCH(角色!M$1,模板表头,0),0)</f>
        <v>无对应英雄</v>
      </c>
      <c r="N355" s="28" t="str">
        <f>VLOOKUP($L355,怪物模板!$A:$N,MATCH(角色!N$1,模板表头,0),0)</f>
        <v>新增突袭小招，大招改为引导</v>
      </c>
      <c r="O355" s="21" t="str">
        <f>VLOOKUP($L355,怪物模板!$A:$N,MATCH(角色!O$1,模板表头,0),0)</f>
        <v>male</v>
      </c>
      <c r="P355" s="22">
        <v>3</v>
      </c>
      <c r="Q355" s="21">
        <v>2</v>
      </c>
      <c r="R355" s="21">
        <v>2</v>
      </c>
      <c r="S355" s="28" t="str">
        <f>VLOOKUP($L355,怪物模板!$A:$N,MATCH(角色!S$1,模板表头,0),0)</f>
        <v>horde</v>
      </c>
      <c r="T355" s="21" t="s">
        <v>85</v>
      </c>
      <c r="U355" s="21"/>
      <c r="V355" s="21"/>
      <c r="W355" s="21"/>
      <c r="X355" s="21"/>
      <c r="Y355" s="21"/>
      <c r="Z355" s="21"/>
      <c r="AA355" s="21"/>
      <c r="AB355" s="21">
        <v>4</v>
      </c>
      <c r="AC355" s="21">
        <v>6</v>
      </c>
      <c r="AD355" s="21"/>
      <c r="AE355" s="21">
        <f t="shared" si="61"/>
        <v>10</v>
      </c>
      <c r="AF355" s="21">
        <f t="shared" si="62"/>
        <v>25</v>
      </c>
      <c r="AG355" s="28" t="str">
        <f>VLOOKUP($L355,怪物模板!$A:$N,MATCH(角色!AG$1,模板表头,0),0)</f>
        <v>misc.5skills</v>
      </c>
      <c r="AH355" s="28">
        <f>VLOOKUP($L355,怪物模板!$A:$N,MATCH(角色!AH$1,模板表头,0),0)</f>
        <v>11980101</v>
      </c>
      <c r="AI355" s="28">
        <f>VLOOKUP($L355,怪物模板!$A:$N,MATCH(角色!AI$1,模板表头,0),0)</f>
        <v>11999536</v>
      </c>
      <c r="AJ355" s="28">
        <f>VLOOKUP($L355,怪物模板!$A:$N,MATCH(角色!AJ$1,模板表头,0),0)</f>
        <v>11999537</v>
      </c>
      <c r="AK355" s="28" t="str">
        <f>VLOOKUP($L355,怪物模板!$A:$N,MATCH(角色!AK$1,模板表头,0),0)</f>
        <v/>
      </c>
      <c r="AL355" s="28" t="str">
        <f>IF(VLOOKUP($L355,[1]怪物模板!$A:$N,MATCH([1]角色!AL$1,模板表头,0),0)=0,"",VLOOKUP($L355,[1]怪物模板!$A:$N,MATCH([1]角色!AL$1,模板表头,0),0))</f>
        <v/>
      </c>
      <c r="AM355" s="28" t="str">
        <f>VLOOKUP($L355,怪物模板!$A:$N,MATCH(角色!AM$1,模板表头,0),0)</f>
        <v>rogue</v>
      </c>
      <c r="AN355" s="21">
        <v>1</v>
      </c>
      <c r="AO355" s="21">
        <v>1</v>
      </c>
      <c r="AP355" s="21"/>
      <c r="AQ355" s="21"/>
      <c r="AR355" s="21"/>
      <c r="AS355" s="21"/>
      <c r="AT355" s="21"/>
      <c r="AU355" s="21">
        <v>230011</v>
      </c>
      <c r="AV355" s="21">
        <v>230302</v>
      </c>
      <c r="AW355" s="21">
        <v>230163</v>
      </c>
      <c r="AX355" s="21"/>
      <c r="AY355" s="21"/>
      <c r="AZ355" s="21"/>
      <c r="BA355" s="21"/>
      <c r="BB355" s="22"/>
      <c r="BC355" s="22"/>
      <c r="BD355" s="22"/>
      <c r="BE355" s="22"/>
      <c r="BF355" s="22"/>
      <c r="BG355" s="22"/>
      <c r="BH355" s="22"/>
      <c r="BI355" s="22">
        <f t="shared" si="63"/>
        <v>10000</v>
      </c>
      <c r="BJ355" s="22">
        <f t="shared" si="64"/>
        <v>4000</v>
      </c>
      <c r="BK355" s="22">
        <f t="shared" si="64"/>
        <v>4000</v>
      </c>
      <c r="BL355" s="21"/>
      <c r="BM355" s="21"/>
      <c r="BN355" s="21"/>
      <c r="BO355" s="21"/>
      <c r="BP355" s="21"/>
      <c r="BQ355" s="21"/>
      <c r="BR355" s="21"/>
      <c r="BS355" s="21"/>
      <c r="BT355" s="21"/>
      <c r="BU355" s="23" t="s">
        <v>200</v>
      </c>
      <c r="BV355" s="21"/>
      <c r="BW355" s="21"/>
      <c r="BX355" s="21"/>
      <c r="BY355" s="21"/>
      <c r="BZ355" s="21"/>
      <c r="CA355" s="21"/>
      <c r="CB355" s="21"/>
      <c r="CC355" s="21"/>
      <c r="CD355" s="21"/>
      <c r="CE355" s="21"/>
      <c r="CF355" s="21"/>
      <c r="CG355" s="21" t="s">
        <v>200</v>
      </c>
      <c r="CH355" s="21" t="s">
        <v>200</v>
      </c>
      <c r="CI355" s="21" t="s">
        <v>200</v>
      </c>
      <c r="CJ355" s="21" t="s">
        <v>200</v>
      </c>
      <c r="CK355" s="21" t="s">
        <v>200</v>
      </c>
      <c r="CL355" s="21" t="s">
        <v>200</v>
      </c>
      <c r="CM355" s="21" t="s">
        <v>200</v>
      </c>
      <c r="CN355" s="21" t="s">
        <v>200</v>
      </c>
      <c r="CO355" s="21" t="s">
        <v>200</v>
      </c>
    </row>
    <row r="356" spans="1:93" s="5" customFormat="1" ht="16.5" customHeight="1" x14ac:dyDescent="0.3">
      <c r="A356" s="21">
        <v>31040354</v>
      </c>
      <c r="B356" s="21" t="s">
        <v>202</v>
      </c>
      <c r="C356" s="21"/>
      <c r="D356" s="21">
        <f t="shared" si="65"/>
        <v>71</v>
      </c>
      <c r="E356" s="21" t="s">
        <v>104</v>
      </c>
      <c r="F356" s="21">
        <v>31</v>
      </c>
      <c r="G356" s="21" t="s">
        <v>110</v>
      </c>
      <c r="H356" s="21">
        <f>VLOOKUP($L356,怪物模板!$A:$N,MATCH(角色!H$1,模板表头,0),0)</f>
        <v>3</v>
      </c>
      <c r="I356" s="28" t="str">
        <f>VLOOKUP($L356,怪物模板!$A:$N,MATCH(角色!I$1,模板表头,0),0)</f>
        <v>mag</v>
      </c>
      <c r="J356" s="22"/>
      <c r="K356" s="21"/>
      <c r="L356" s="21" t="s">
        <v>275</v>
      </c>
      <c r="M356" s="28" t="str">
        <f>VLOOKUP($L356,怪物模板!$A:$N,MATCH(角色!M$1,模板表头,0),0)</f>
        <v>火焰术士</v>
      </c>
      <c r="N356" s="28" t="str">
        <f>VLOOKUP($L356,怪物模板!$A:$N,MATCH(角色!N$1,模板表头,0),0)</f>
        <v>大招加引导版，加酒利用</v>
      </c>
      <c r="O356" s="21" t="str">
        <f>VLOOKUP($L356,怪物模板!$A:$N,MATCH(角色!O$1,模板表头,0),0)</f>
        <v>female</v>
      </c>
      <c r="P356" s="22">
        <v>3</v>
      </c>
      <c r="Q356" s="21">
        <v>2</v>
      </c>
      <c r="R356" s="21">
        <v>2</v>
      </c>
      <c r="S356" s="28" t="str">
        <f>VLOOKUP($L356,怪物模板!$A:$N,MATCH(角色!S$1,模板表头,0),0)</f>
        <v>alliance</v>
      </c>
      <c r="T356" s="21" t="s">
        <v>85</v>
      </c>
      <c r="U356" s="21"/>
      <c r="V356" s="21"/>
      <c r="W356" s="21"/>
      <c r="X356" s="21"/>
      <c r="Y356" s="21"/>
      <c r="Z356" s="21"/>
      <c r="AA356" s="21"/>
      <c r="AB356" s="21">
        <v>4</v>
      </c>
      <c r="AC356" s="21">
        <v>6</v>
      </c>
      <c r="AD356" s="21"/>
      <c r="AE356" s="21">
        <f t="shared" si="61"/>
        <v>10</v>
      </c>
      <c r="AF356" s="21">
        <f t="shared" si="62"/>
        <v>25</v>
      </c>
      <c r="AG356" s="28" t="str">
        <f>VLOOKUP($L356,怪物模板!$A:$N,MATCH(角色!AG$1,模板表头,0),0)</f>
        <v>misc.5skills</v>
      </c>
      <c r="AH356" s="28">
        <f>VLOOKUP($L356,怪物模板!$A:$N,MATCH(角色!AH$1,模板表头,0),0)</f>
        <v>11980401</v>
      </c>
      <c r="AI356" s="28">
        <f>VLOOKUP($L356,怪物模板!$A:$N,MATCH(角色!AI$1,模板表头,0),0)</f>
        <v>11980402</v>
      </c>
      <c r="AJ356" s="28">
        <f>VLOOKUP($L356,怪物模板!$A:$N,MATCH(角色!AJ$1,模板表头,0),0)</f>
        <v>11999535</v>
      </c>
      <c r="AK356" s="28" t="str">
        <f>VLOOKUP($L356,怪物模板!$A:$N,MATCH(角色!AK$1,模板表头,0),0)</f>
        <v/>
      </c>
      <c r="AL356" s="28" t="str">
        <f>IF(VLOOKUP($L356,[1]怪物模板!$A:$N,MATCH([1]角色!AL$1,模板表头,0),0)=0,"",VLOOKUP($L356,[1]怪物模板!$A:$N,MATCH([1]角色!AL$1,模板表头,0),0))</f>
        <v/>
      </c>
      <c r="AM356" s="28" t="str">
        <f>VLOOKUP($L356,怪物模板!$A:$N,MATCH(角色!AM$1,模板表头,0),0)</f>
        <v>flame_npc</v>
      </c>
      <c r="AN356" s="21">
        <v>1</v>
      </c>
      <c r="AO356" s="21">
        <v>1</v>
      </c>
      <c r="AP356" s="21"/>
      <c r="AQ356" s="21"/>
      <c r="AR356" s="21"/>
      <c r="AS356" s="21"/>
      <c r="AT356" s="21"/>
      <c r="AU356" s="21">
        <v>230011</v>
      </c>
      <c r="AV356" s="21">
        <v>230302</v>
      </c>
      <c r="AW356" s="21">
        <v>230163</v>
      </c>
      <c r="AX356" s="21"/>
      <c r="AY356" s="21"/>
      <c r="AZ356" s="21"/>
      <c r="BA356" s="21"/>
      <c r="BB356" s="22"/>
      <c r="BC356" s="22"/>
      <c r="BD356" s="22"/>
      <c r="BE356" s="22"/>
      <c r="BF356" s="22"/>
      <c r="BG356" s="22"/>
      <c r="BH356" s="22"/>
      <c r="BI356" s="22">
        <f t="shared" si="63"/>
        <v>10000</v>
      </c>
      <c r="BJ356" s="22">
        <f t="shared" ref="BJ356:BK402" si="66">IF($G356="boss",0,4000)</f>
        <v>4000</v>
      </c>
      <c r="BK356" s="22">
        <f t="shared" si="66"/>
        <v>4000</v>
      </c>
      <c r="BL356" s="21"/>
      <c r="BM356" s="21"/>
      <c r="BN356" s="21"/>
      <c r="BO356" s="21"/>
      <c r="BP356" s="21"/>
      <c r="BQ356" s="21"/>
      <c r="BR356" s="21"/>
      <c r="BS356" s="21"/>
      <c r="BT356" s="21"/>
      <c r="BU356" s="23" t="s">
        <v>200</v>
      </c>
      <c r="BV356" s="21"/>
      <c r="BW356" s="21"/>
      <c r="BX356" s="21"/>
      <c r="BY356" s="21"/>
      <c r="BZ356" s="21"/>
      <c r="CA356" s="21"/>
      <c r="CB356" s="21"/>
      <c r="CC356" s="21"/>
      <c r="CD356" s="21"/>
      <c r="CE356" s="21"/>
      <c r="CF356" s="21"/>
      <c r="CG356" s="21" t="s">
        <v>200</v>
      </c>
      <c r="CH356" s="21" t="s">
        <v>200</v>
      </c>
      <c r="CI356" s="21" t="s">
        <v>200</v>
      </c>
      <c r="CJ356" s="21" t="s">
        <v>200</v>
      </c>
      <c r="CK356" s="21" t="s">
        <v>200</v>
      </c>
      <c r="CL356" s="21" t="s">
        <v>200</v>
      </c>
      <c r="CM356" s="21" t="s">
        <v>200</v>
      </c>
      <c r="CN356" s="21" t="s">
        <v>200</v>
      </c>
      <c r="CO356" s="21" t="s">
        <v>200</v>
      </c>
    </row>
    <row r="357" spans="1:93" s="5" customFormat="1" x14ac:dyDescent="0.3">
      <c r="A357" s="21">
        <v>31040355</v>
      </c>
      <c r="B357" s="21" t="s">
        <v>95</v>
      </c>
      <c r="C357" s="21"/>
      <c r="D357" s="21">
        <f t="shared" si="65"/>
        <v>71</v>
      </c>
      <c r="E357" s="21" t="s">
        <v>104</v>
      </c>
      <c r="F357" s="21">
        <v>31</v>
      </c>
      <c r="G357" s="21" t="s">
        <v>110</v>
      </c>
      <c r="H357" s="21">
        <f>VLOOKUP($L357,怪物模板!$A:$N,MATCH(角色!H$1,模板表头,0),0)</f>
        <v>3</v>
      </c>
      <c r="I357" s="28" t="str">
        <f>VLOOKUP($L357,怪物模板!$A:$N,MATCH(角色!I$1,模板表头,0),0)</f>
        <v>mag</v>
      </c>
      <c r="J357" s="22"/>
      <c r="K357" s="21"/>
      <c r="L357" s="21" t="s">
        <v>285</v>
      </c>
      <c r="M357" s="28" t="str">
        <f>VLOOKUP($L357,怪物模板!$A:$N,MATCH(角色!M$1,模板表头,0),0)</f>
        <v>瘟疫骑士</v>
      </c>
      <c r="N357" s="28" t="str">
        <f>VLOOKUP($L357,怪物模板!$A:$N,MATCH(角色!N$1,模板表头,0),0)</f>
        <v>同英雄技能</v>
      </c>
      <c r="O357" s="21" t="str">
        <f>VLOOKUP($L357,怪物模板!$A:$N,MATCH(角色!O$1,模板表头,0),0)</f>
        <v>female</v>
      </c>
      <c r="P357" s="21">
        <v>7</v>
      </c>
      <c r="Q357" s="21">
        <v>3</v>
      </c>
      <c r="R357" s="21">
        <v>4</v>
      </c>
      <c r="S357" s="28" t="str">
        <f>VLOOKUP($L357,怪物模板!$A:$N,MATCH(角色!S$1,模板表头,0),0)</f>
        <v>chaos</v>
      </c>
      <c r="T357" s="21" t="s">
        <v>85</v>
      </c>
      <c r="U357" s="21"/>
      <c r="V357" s="21"/>
      <c r="W357" s="21"/>
      <c r="X357" s="21"/>
      <c r="Y357" s="21"/>
      <c r="Z357" s="21"/>
      <c r="AA357" s="21"/>
      <c r="AB357" s="21">
        <v>4</v>
      </c>
      <c r="AC357" s="21">
        <v>6</v>
      </c>
      <c r="AD357" s="21"/>
      <c r="AE357" s="21">
        <f t="shared" si="61"/>
        <v>10</v>
      </c>
      <c r="AF357" s="21">
        <f t="shared" si="62"/>
        <v>25</v>
      </c>
      <c r="AG357" s="28" t="str">
        <f>VLOOKUP($L357,怪物模板!$A:$N,MATCH(角色!AG$1,模板表头,0),0)</f>
        <v>misc.5skills</v>
      </c>
      <c r="AH357" s="28">
        <f>VLOOKUP($L357,怪物模板!$A:$N,MATCH(角色!AH$1,模板表头,0),0)</f>
        <v>11860101</v>
      </c>
      <c r="AI357" s="28">
        <f>VLOOKUP($L357,怪物模板!$A:$N,MATCH(角色!AI$1,模板表头,0),0)</f>
        <v>11860102</v>
      </c>
      <c r="AJ357" s="28">
        <f>VLOOKUP($L357,怪物模板!$A:$N,MATCH(角色!AJ$1,模板表头,0),0)</f>
        <v>11860103</v>
      </c>
      <c r="AK357" s="28" t="str">
        <f>VLOOKUP($L357,怪物模板!$A:$N,MATCH(角色!AK$1,模板表头,0),0)</f>
        <v/>
      </c>
      <c r="AL357" s="28" t="str">
        <f>IF(VLOOKUP($L357,[1]怪物模板!$A:$N,MATCH([1]角色!AL$1,模板表头,0),0)=0,"",VLOOKUP($L357,[1]怪物模板!$A:$N,MATCH([1]角色!AL$1,模板表头,0),0))</f>
        <v/>
      </c>
      <c r="AM357" s="28" t="str">
        <f>VLOOKUP($L357,怪物模板!$A:$N,MATCH(角色!AM$1,模板表头,0),0)</f>
        <v>sylvanas</v>
      </c>
      <c r="AN357" s="21">
        <v>1</v>
      </c>
      <c r="AO357" s="21">
        <v>1</v>
      </c>
      <c r="AP357" s="21"/>
      <c r="AQ357" s="21"/>
      <c r="AR357" s="21"/>
      <c r="AS357" s="21"/>
      <c r="AT357" s="21"/>
      <c r="AU357" s="21">
        <v>230011</v>
      </c>
      <c r="AV357" s="21">
        <v>230272</v>
      </c>
      <c r="AW357" s="21">
        <v>230153</v>
      </c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2">
        <f t="shared" si="63"/>
        <v>10000</v>
      </c>
      <c r="BJ357" s="22">
        <f t="shared" si="66"/>
        <v>4000</v>
      </c>
      <c r="BK357" s="22">
        <f t="shared" si="66"/>
        <v>4000</v>
      </c>
      <c r="BL357" s="21"/>
      <c r="BM357" s="21"/>
      <c r="BN357" s="21"/>
      <c r="BO357" s="21"/>
      <c r="BP357" s="21"/>
      <c r="BQ357" s="21"/>
      <c r="BR357" s="21"/>
      <c r="BS357" s="21"/>
      <c r="BT357" s="21"/>
      <c r="BU357" s="23" t="s">
        <v>200</v>
      </c>
      <c r="BV357" s="21"/>
      <c r="BW357" s="21"/>
      <c r="BX357" s="21"/>
      <c r="BY357" s="21"/>
      <c r="BZ357" s="21"/>
      <c r="CA357" s="21"/>
      <c r="CB357" s="21"/>
      <c r="CC357" s="21"/>
      <c r="CD357" s="21"/>
      <c r="CE357" s="21"/>
      <c r="CF357" s="21"/>
      <c r="CG357" s="21" t="s">
        <v>200</v>
      </c>
      <c r="CH357" s="21" t="s">
        <v>200</v>
      </c>
      <c r="CI357" s="21" t="s">
        <v>200</v>
      </c>
      <c r="CJ357" s="21" t="s">
        <v>200</v>
      </c>
      <c r="CK357" s="21" t="s">
        <v>200</v>
      </c>
      <c r="CL357" s="21" t="s">
        <v>200</v>
      </c>
      <c r="CM357" s="21" t="s">
        <v>200</v>
      </c>
      <c r="CN357" s="21" t="s">
        <v>200</v>
      </c>
      <c r="CO357" s="21" t="s">
        <v>200</v>
      </c>
    </row>
    <row r="358" spans="1:93" ht="16.5" customHeight="1" x14ac:dyDescent="0.3">
      <c r="A358" s="21">
        <v>31040356</v>
      </c>
      <c r="B358" s="21" t="s">
        <v>86</v>
      </c>
      <c r="C358" s="21"/>
      <c r="D358" s="21">
        <f t="shared" si="65"/>
        <v>72</v>
      </c>
      <c r="E358" s="21" t="s">
        <v>104</v>
      </c>
      <c r="F358" s="21">
        <v>32</v>
      </c>
      <c r="G358" s="21" t="s">
        <v>110</v>
      </c>
      <c r="H358" s="21">
        <f>VLOOKUP($L358,怪物模板!$A:$N,MATCH(角色!H$1,模板表头,0),0)</f>
        <v>2</v>
      </c>
      <c r="I358" s="28" t="str">
        <f>VLOOKUP($L358,怪物模板!$A:$N,MATCH(角色!I$1,模板表头,0),0)</f>
        <v>phy</v>
      </c>
      <c r="J358" s="22"/>
      <c r="K358" s="21"/>
      <c r="L358" s="21" t="s">
        <v>86</v>
      </c>
      <c r="M358" s="28" t="str">
        <f>VLOOKUP($L358,怪物模板!$A:$N,MATCH(角色!M$1,模板表头,0),0)</f>
        <v>无对应英雄</v>
      </c>
      <c r="N358" s="28" t="str">
        <f>VLOOKUP($L358,怪物模板!$A:$N,MATCH(角色!N$1,模板表头,0),0)</f>
        <v>新增突袭小招，大招改为引导</v>
      </c>
      <c r="O358" s="21" t="str">
        <f>VLOOKUP($L358,怪物模板!$A:$N,MATCH(角色!O$1,模板表头,0),0)</f>
        <v>male</v>
      </c>
      <c r="P358" s="22">
        <v>3</v>
      </c>
      <c r="Q358" s="21">
        <v>3</v>
      </c>
      <c r="R358" s="21">
        <v>2</v>
      </c>
      <c r="S358" s="28" t="str">
        <f>VLOOKUP($L358,怪物模板!$A:$N,MATCH(角色!S$1,模板表头,0),0)</f>
        <v>horde</v>
      </c>
      <c r="T358" s="21" t="s">
        <v>85</v>
      </c>
      <c r="U358" s="21"/>
      <c r="V358" s="21"/>
      <c r="W358" s="21"/>
      <c r="X358" s="21"/>
      <c r="Y358" s="21"/>
      <c r="Z358" s="21"/>
      <c r="AA358" s="21"/>
      <c r="AB358" s="21">
        <v>4</v>
      </c>
      <c r="AC358" s="21">
        <v>6</v>
      </c>
      <c r="AD358" s="21"/>
      <c r="AE358" s="21">
        <f t="shared" si="61"/>
        <v>10</v>
      </c>
      <c r="AF358" s="21">
        <f t="shared" si="62"/>
        <v>25</v>
      </c>
      <c r="AG358" s="28" t="str">
        <f>VLOOKUP($L358,怪物模板!$A:$N,MATCH(角色!AG$1,模板表头,0),0)</f>
        <v>misc.5skills</v>
      </c>
      <c r="AH358" s="28">
        <f>VLOOKUP($L358,怪物模板!$A:$N,MATCH(角色!AH$1,模板表头,0),0)</f>
        <v>11980101</v>
      </c>
      <c r="AI358" s="28">
        <f>VLOOKUP($L358,怪物模板!$A:$N,MATCH(角色!AI$1,模板表头,0),0)</f>
        <v>11999536</v>
      </c>
      <c r="AJ358" s="28">
        <f>VLOOKUP($L358,怪物模板!$A:$N,MATCH(角色!AJ$1,模板表头,0),0)</f>
        <v>11999537</v>
      </c>
      <c r="AK358" s="28" t="str">
        <f>VLOOKUP($L358,怪物模板!$A:$N,MATCH(角色!AK$1,模板表头,0),0)</f>
        <v/>
      </c>
      <c r="AL358" s="28" t="str">
        <f>IF(VLOOKUP($L358,[1]怪物模板!$A:$N,MATCH([1]角色!AL$1,模板表头,0),0)=0,"",VLOOKUP($L358,[1]怪物模板!$A:$N,MATCH([1]角色!AL$1,模板表头,0),0))</f>
        <v/>
      </c>
      <c r="AM358" s="28" t="str">
        <f>VLOOKUP($L358,怪物模板!$A:$N,MATCH(角色!AM$1,模板表头,0),0)</f>
        <v>rogue</v>
      </c>
      <c r="AN358" s="21">
        <v>1</v>
      </c>
      <c r="AO358" s="21">
        <v>1</v>
      </c>
      <c r="AP358" s="21"/>
      <c r="AQ358" s="21"/>
      <c r="AR358" s="21"/>
      <c r="AS358" s="21"/>
      <c r="AT358" s="21"/>
      <c r="AU358" s="21">
        <v>230011</v>
      </c>
      <c r="AV358" s="21">
        <v>230302</v>
      </c>
      <c r="AW358" s="21">
        <v>230163</v>
      </c>
      <c r="AX358" s="21"/>
      <c r="AY358" s="21"/>
      <c r="AZ358" s="21"/>
      <c r="BA358" s="21"/>
      <c r="BB358" s="22"/>
      <c r="BC358" s="22"/>
      <c r="BD358" s="22"/>
      <c r="BE358" s="22"/>
      <c r="BF358" s="22"/>
      <c r="BG358" s="22"/>
      <c r="BH358" s="22"/>
      <c r="BI358" s="22">
        <f t="shared" si="63"/>
        <v>10000</v>
      </c>
      <c r="BJ358" s="22">
        <f t="shared" si="66"/>
        <v>4000</v>
      </c>
      <c r="BK358" s="22">
        <f t="shared" si="66"/>
        <v>4000</v>
      </c>
      <c r="BL358" s="21"/>
      <c r="BM358" s="21"/>
      <c r="BN358" s="21"/>
      <c r="BO358" s="21"/>
      <c r="BP358" s="21"/>
      <c r="BQ358" s="21"/>
      <c r="BR358" s="21"/>
      <c r="BS358" s="21"/>
      <c r="BT358" s="21"/>
      <c r="BU358" s="23" t="s">
        <v>200</v>
      </c>
      <c r="BV358" s="21"/>
      <c r="BW358" s="21"/>
      <c r="BX358" s="21"/>
      <c r="BY358" s="21"/>
      <c r="BZ358" s="21"/>
      <c r="CA358" s="21"/>
      <c r="CB358" s="21"/>
      <c r="CC358" s="21"/>
      <c r="CD358" s="21"/>
      <c r="CE358" s="21"/>
      <c r="CF358" s="21"/>
      <c r="CG358" s="21" t="s">
        <v>200</v>
      </c>
      <c r="CH358" s="21" t="s">
        <v>200</v>
      </c>
      <c r="CI358" s="21" t="s">
        <v>200</v>
      </c>
      <c r="CJ358" s="21" t="s">
        <v>200</v>
      </c>
      <c r="CK358" s="21" t="s">
        <v>200</v>
      </c>
      <c r="CL358" s="21" t="s">
        <v>200</v>
      </c>
      <c r="CM358" s="21" t="s">
        <v>200</v>
      </c>
      <c r="CN358" s="21" t="s">
        <v>200</v>
      </c>
      <c r="CO358" s="21" t="s">
        <v>200</v>
      </c>
    </row>
    <row r="359" spans="1:93" ht="16.5" customHeight="1" x14ac:dyDescent="0.3">
      <c r="A359" s="21">
        <v>31040357</v>
      </c>
      <c r="B359" s="21" t="s">
        <v>86</v>
      </c>
      <c r="C359" s="21"/>
      <c r="D359" s="21">
        <f t="shared" si="65"/>
        <v>72</v>
      </c>
      <c r="E359" s="21" t="s">
        <v>104</v>
      </c>
      <c r="F359" s="21">
        <v>32</v>
      </c>
      <c r="G359" s="21" t="s">
        <v>110</v>
      </c>
      <c r="H359" s="21">
        <f>VLOOKUP($L359,怪物模板!$A:$N,MATCH(角色!H$1,模板表头,0),0)</f>
        <v>2</v>
      </c>
      <c r="I359" s="28" t="str">
        <f>VLOOKUP($L359,怪物模板!$A:$N,MATCH(角色!I$1,模板表头,0),0)</f>
        <v>phy</v>
      </c>
      <c r="J359" s="22"/>
      <c r="K359" s="21"/>
      <c r="L359" s="21" t="s">
        <v>86</v>
      </c>
      <c r="M359" s="28" t="str">
        <f>VLOOKUP($L359,怪物模板!$A:$N,MATCH(角色!M$1,模板表头,0),0)</f>
        <v>无对应英雄</v>
      </c>
      <c r="N359" s="28" t="str">
        <f>VLOOKUP($L359,怪物模板!$A:$N,MATCH(角色!N$1,模板表头,0),0)</f>
        <v>新增突袭小招，大招改为引导</v>
      </c>
      <c r="O359" s="21" t="str">
        <f>VLOOKUP($L359,怪物模板!$A:$N,MATCH(角色!O$1,模板表头,0),0)</f>
        <v>male</v>
      </c>
      <c r="P359" s="22">
        <v>3</v>
      </c>
      <c r="Q359" s="21">
        <v>2</v>
      </c>
      <c r="R359" s="21">
        <v>2</v>
      </c>
      <c r="S359" s="28" t="str">
        <f>VLOOKUP($L359,怪物模板!$A:$N,MATCH(角色!S$1,模板表头,0),0)</f>
        <v>horde</v>
      </c>
      <c r="T359" s="21" t="s">
        <v>85</v>
      </c>
      <c r="U359" s="21"/>
      <c r="V359" s="21"/>
      <c r="W359" s="21"/>
      <c r="X359" s="21"/>
      <c r="Y359" s="21"/>
      <c r="Z359" s="21"/>
      <c r="AA359" s="21"/>
      <c r="AB359" s="21">
        <v>4</v>
      </c>
      <c r="AC359" s="21">
        <v>6</v>
      </c>
      <c r="AD359" s="21"/>
      <c r="AE359" s="21">
        <f t="shared" si="61"/>
        <v>10</v>
      </c>
      <c r="AF359" s="21">
        <f t="shared" si="62"/>
        <v>25</v>
      </c>
      <c r="AG359" s="28" t="str">
        <f>VLOOKUP($L359,怪物模板!$A:$N,MATCH(角色!AG$1,模板表头,0),0)</f>
        <v>misc.5skills</v>
      </c>
      <c r="AH359" s="28">
        <f>VLOOKUP($L359,怪物模板!$A:$N,MATCH(角色!AH$1,模板表头,0),0)</f>
        <v>11980101</v>
      </c>
      <c r="AI359" s="28">
        <f>VLOOKUP($L359,怪物模板!$A:$N,MATCH(角色!AI$1,模板表头,0),0)</f>
        <v>11999536</v>
      </c>
      <c r="AJ359" s="28">
        <f>VLOOKUP($L359,怪物模板!$A:$N,MATCH(角色!AJ$1,模板表头,0),0)</f>
        <v>11999537</v>
      </c>
      <c r="AK359" s="28" t="str">
        <f>VLOOKUP($L359,怪物模板!$A:$N,MATCH(角色!AK$1,模板表头,0),0)</f>
        <v/>
      </c>
      <c r="AL359" s="28" t="str">
        <f>IF(VLOOKUP($L359,[1]怪物模板!$A:$N,MATCH([1]角色!AL$1,模板表头,0),0)=0,"",VLOOKUP($L359,[1]怪物模板!$A:$N,MATCH([1]角色!AL$1,模板表头,0),0))</f>
        <v/>
      </c>
      <c r="AM359" s="28" t="str">
        <f>VLOOKUP($L359,怪物模板!$A:$N,MATCH(角色!AM$1,模板表头,0),0)</f>
        <v>rogue</v>
      </c>
      <c r="AN359" s="21">
        <v>1</v>
      </c>
      <c r="AO359" s="21">
        <v>1</v>
      </c>
      <c r="AP359" s="21"/>
      <c r="AQ359" s="21"/>
      <c r="AR359" s="21"/>
      <c r="AS359" s="21"/>
      <c r="AT359" s="21"/>
      <c r="AU359" s="21">
        <v>230011</v>
      </c>
      <c r="AV359" s="21">
        <v>230302</v>
      </c>
      <c r="AW359" s="21">
        <v>230163</v>
      </c>
      <c r="AX359" s="21"/>
      <c r="AY359" s="21"/>
      <c r="AZ359" s="21"/>
      <c r="BA359" s="21"/>
      <c r="BB359" s="22"/>
      <c r="BC359" s="22"/>
      <c r="BD359" s="22"/>
      <c r="BE359" s="22"/>
      <c r="BF359" s="22"/>
      <c r="BG359" s="22"/>
      <c r="BH359" s="22"/>
      <c r="BI359" s="22">
        <f t="shared" si="63"/>
        <v>10000</v>
      </c>
      <c r="BJ359" s="22">
        <f t="shared" si="66"/>
        <v>4000</v>
      </c>
      <c r="BK359" s="22">
        <f t="shared" si="66"/>
        <v>4000</v>
      </c>
      <c r="BL359" s="21"/>
      <c r="BM359" s="21"/>
      <c r="BN359" s="21"/>
      <c r="BO359" s="21"/>
      <c r="BP359" s="21"/>
      <c r="BQ359" s="21"/>
      <c r="BR359" s="21"/>
      <c r="BS359" s="21"/>
      <c r="BT359" s="21"/>
      <c r="BU359" s="23" t="s">
        <v>200</v>
      </c>
      <c r="BV359" s="21"/>
      <c r="BW359" s="21"/>
      <c r="BX359" s="21"/>
      <c r="BY359" s="21"/>
      <c r="BZ359" s="21"/>
      <c r="CA359" s="21"/>
      <c r="CB359" s="21"/>
      <c r="CC359" s="21"/>
      <c r="CD359" s="21"/>
      <c r="CE359" s="21"/>
      <c r="CF359" s="21"/>
      <c r="CG359" s="21" t="s">
        <v>200</v>
      </c>
      <c r="CH359" s="21" t="s">
        <v>200</v>
      </c>
      <c r="CI359" s="21" t="s">
        <v>200</v>
      </c>
      <c r="CJ359" s="21" t="s">
        <v>200</v>
      </c>
      <c r="CK359" s="21" t="s">
        <v>200</v>
      </c>
      <c r="CL359" s="21" t="s">
        <v>200</v>
      </c>
      <c r="CM359" s="21" t="s">
        <v>200</v>
      </c>
      <c r="CN359" s="21" t="s">
        <v>200</v>
      </c>
      <c r="CO359" s="21" t="s">
        <v>200</v>
      </c>
    </row>
    <row r="360" spans="1:93" ht="16.5" customHeight="1" x14ac:dyDescent="0.3">
      <c r="A360" s="21">
        <v>31040358</v>
      </c>
      <c r="B360" s="21" t="s">
        <v>202</v>
      </c>
      <c r="C360" s="21"/>
      <c r="D360" s="21">
        <f t="shared" si="65"/>
        <v>72</v>
      </c>
      <c r="E360" s="21" t="s">
        <v>104</v>
      </c>
      <c r="F360" s="21">
        <v>32</v>
      </c>
      <c r="G360" s="21" t="s">
        <v>110</v>
      </c>
      <c r="H360" s="21">
        <f>VLOOKUP($L360,怪物模板!$A:$N,MATCH(角色!H$1,模板表头,0),0)</f>
        <v>3</v>
      </c>
      <c r="I360" s="28" t="str">
        <f>VLOOKUP($L360,怪物模板!$A:$N,MATCH(角色!I$1,模板表头,0),0)</f>
        <v>mag</v>
      </c>
      <c r="J360" s="22"/>
      <c r="K360" s="21"/>
      <c r="L360" s="21" t="s">
        <v>275</v>
      </c>
      <c r="M360" s="28" t="str">
        <f>VLOOKUP($L360,怪物模板!$A:$N,MATCH(角色!M$1,模板表头,0),0)</f>
        <v>火焰术士</v>
      </c>
      <c r="N360" s="28" t="str">
        <f>VLOOKUP($L360,怪物模板!$A:$N,MATCH(角色!N$1,模板表头,0),0)</f>
        <v>大招加引导版，加酒利用</v>
      </c>
      <c r="O360" s="21" t="str">
        <f>VLOOKUP($L360,怪物模板!$A:$N,MATCH(角色!O$1,模板表头,0),0)</f>
        <v>female</v>
      </c>
      <c r="P360" s="22">
        <v>3</v>
      </c>
      <c r="Q360" s="21">
        <v>2</v>
      </c>
      <c r="R360" s="21">
        <v>2</v>
      </c>
      <c r="S360" s="28" t="str">
        <f>VLOOKUP($L360,怪物模板!$A:$N,MATCH(角色!S$1,模板表头,0),0)</f>
        <v>alliance</v>
      </c>
      <c r="T360" s="21" t="s">
        <v>85</v>
      </c>
      <c r="U360" s="21"/>
      <c r="V360" s="21"/>
      <c r="W360" s="21"/>
      <c r="X360" s="21"/>
      <c r="Y360" s="21"/>
      <c r="Z360" s="21"/>
      <c r="AA360" s="21"/>
      <c r="AB360" s="21">
        <v>4</v>
      </c>
      <c r="AC360" s="21">
        <v>6</v>
      </c>
      <c r="AD360" s="21"/>
      <c r="AE360" s="21">
        <f t="shared" si="61"/>
        <v>10</v>
      </c>
      <c r="AF360" s="21">
        <f t="shared" si="62"/>
        <v>25</v>
      </c>
      <c r="AG360" s="28" t="str">
        <f>VLOOKUP($L360,怪物模板!$A:$N,MATCH(角色!AG$1,模板表头,0),0)</f>
        <v>misc.5skills</v>
      </c>
      <c r="AH360" s="28">
        <f>VLOOKUP($L360,怪物模板!$A:$N,MATCH(角色!AH$1,模板表头,0),0)</f>
        <v>11980401</v>
      </c>
      <c r="AI360" s="28">
        <f>VLOOKUP($L360,怪物模板!$A:$N,MATCH(角色!AI$1,模板表头,0),0)</f>
        <v>11980402</v>
      </c>
      <c r="AJ360" s="28">
        <f>VLOOKUP($L360,怪物模板!$A:$N,MATCH(角色!AJ$1,模板表头,0),0)</f>
        <v>11999535</v>
      </c>
      <c r="AK360" s="28" t="str">
        <f>VLOOKUP($L360,怪物模板!$A:$N,MATCH(角色!AK$1,模板表头,0),0)</f>
        <v/>
      </c>
      <c r="AL360" s="28" t="str">
        <f>IF(VLOOKUP($L360,[1]怪物模板!$A:$N,MATCH([1]角色!AL$1,模板表头,0),0)=0,"",VLOOKUP($L360,[1]怪物模板!$A:$N,MATCH([1]角色!AL$1,模板表头,0),0))</f>
        <v/>
      </c>
      <c r="AM360" s="28" t="str">
        <f>VLOOKUP($L360,怪物模板!$A:$N,MATCH(角色!AM$1,模板表头,0),0)</f>
        <v>flame_npc</v>
      </c>
      <c r="AN360" s="21">
        <v>1</v>
      </c>
      <c r="AO360" s="21">
        <v>1</v>
      </c>
      <c r="AP360" s="21"/>
      <c r="AQ360" s="21"/>
      <c r="AR360" s="21"/>
      <c r="AS360" s="21"/>
      <c r="AT360" s="21"/>
      <c r="AU360" s="21">
        <v>230011</v>
      </c>
      <c r="AV360" s="21">
        <v>230302</v>
      </c>
      <c r="AW360" s="21">
        <v>230163</v>
      </c>
      <c r="AX360" s="21"/>
      <c r="AY360" s="21"/>
      <c r="AZ360" s="21"/>
      <c r="BA360" s="21"/>
      <c r="BB360" s="22"/>
      <c r="BC360" s="22"/>
      <c r="BD360" s="22"/>
      <c r="BE360" s="22"/>
      <c r="BF360" s="22"/>
      <c r="BG360" s="22"/>
      <c r="BH360" s="22"/>
      <c r="BI360" s="22">
        <f t="shared" si="63"/>
        <v>10000</v>
      </c>
      <c r="BJ360" s="22">
        <f t="shared" si="66"/>
        <v>4000</v>
      </c>
      <c r="BK360" s="22">
        <f t="shared" si="66"/>
        <v>4000</v>
      </c>
      <c r="BL360" s="21"/>
      <c r="BM360" s="21"/>
      <c r="BN360" s="21"/>
      <c r="BO360" s="21"/>
      <c r="BP360" s="21"/>
      <c r="BQ360" s="21"/>
      <c r="BR360" s="21"/>
      <c r="BS360" s="21"/>
      <c r="BT360" s="21"/>
      <c r="BU360" s="23" t="s">
        <v>200</v>
      </c>
      <c r="BV360" s="21"/>
      <c r="BW360" s="21"/>
      <c r="BX360" s="21"/>
      <c r="BY360" s="21"/>
      <c r="BZ360" s="21"/>
      <c r="CA360" s="21"/>
      <c r="CB360" s="21"/>
      <c r="CC360" s="21"/>
      <c r="CD360" s="21"/>
      <c r="CE360" s="21"/>
      <c r="CF360" s="21"/>
      <c r="CG360" s="21" t="s">
        <v>200</v>
      </c>
      <c r="CH360" s="21" t="s">
        <v>200</v>
      </c>
      <c r="CI360" s="21" t="s">
        <v>200</v>
      </c>
      <c r="CJ360" s="21" t="s">
        <v>200</v>
      </c>
      <c r="CK360" s="21" t="s">
        <v>200</v>
      </c>
      <c r="CL360" s="21" t="s">
        <v>200</v>
      </c>
      <c r="CM360" s="21" t="s">
        <v>200</v>
      </c>
      <c r="CN360" s="21" t="s">
        <v>200</v>
      </c>
      <c r="CO360" s="21" t="s">
        <v>200</v>
      </c>
    </row>
    <row r="361" spans="1:93" ht="16.5" customHeight="1" x14ac:dyDescent="0.3">
      <c r="A361" s="21">
        <v>31040359</v>
      </c>
      <c r="B361" s="21" t="s">
        <v>268</v>
      </c>
      <c r="C361" s="21"/>
      <c r="D361" s="21">
        <f t="shared" si="65"/>
        <v>72</v>
      </c>
      <c r="E361" s="21" t="s">
        <v>104</v>
      </c>
      <c r="F361" s="21">
        <v>32</v>
      </c>
      <c r="G361" s="21" t="s">
        <v>110</v>
      </c>
      <c r="H361" s="21">
        <f>VLOOKUP($L361,怪物模板!$A:$N,MATCH(角色!H$1,模板表头,0),0)</f>
        <v>4</v>
      </c>
      <c r="I361" s="28" t="str">
        <f>VLOOKUP($L361,怪物模板!$A:$N,MATCH(角色!I$1,模板表头,0),0)</f>
        <v>mag</v>
      </c>
      <c r="J361" s="22"/>
      <c r="K361" s="21"/>
      <c r="L361" s="21" t="s">
        <v>251</v>
      </c>
      <c r="M361" s="28" t="str">
        <f>VLOOKUP($L361,怪物模板!$A:$N,MATCH(角色!M$1,模板表头,0),0)</f>
        <v>先知圣者</v>
      </c>
      <c r="N361" s="28" t="str">
        <f>VLOOKUP($L361,怪物模板!$A:$N,MATCH(角色!N$1,模板表头,0),0)</f>
        <v>同英雄版</v>
      </c>
      <c r="O361" s="21" t="str">
        <f>VLOOKUP($L361,怪物模板!$A:$N,MATCH(角色!O$1,模板表头,0),0)</f>
        <v>male</v>
      </c>
      <c r="P361" s="22">
        <v>6</v>
      </c>
      <c r="Q361" s="21">
        <v>3</v>
      </c>
      <c r="R361" s="21">
        <v>4</v>
      </c>
      <c r="S361" s="28" t="str">
        <f>VLOOKUP($L361,怪物模板!$A:$N,MATCH(角色!S$1,模板表头,0),0)</f>
        <v>alliance</v>
      </c>
      <c r="T361" s="21" t="s">
        <v>85</v>
      </c>
      <c r="U361" s="21"/>
      <c r="V361" s="21"/>
      <c r="W361" s="21"/>
      <c r="X361" s="21"/>
      <c r="Y361" s="21"/>
      <c r="Z361" s="21"/>
      <c r="AA361" s="21"/>
      <c r="AB361" s="21">
        <v>4</v>
      </c>
      <c r="AC361" s="21">
        <v>6</v>
      </c>
      <c r="AD361" s="21"/>
      <c r="AE361" s="21">
        <f t="shared" si="61"/>
        <v>10</v>
      </c>
      <c r="AF361" s="21">
        <f t="shared" si="62"/>
        <v>25</v>
      </c>
      <c r="AG361" s="28" t="str">
        <f>VLOOKUP($L361,怪物模板!$A:$N,MATCH(角色!AG$1,模板表头,0),0)</f>
        <v>misc.5skills_friendly_ratio</v>
      </c>
      <c r="AH361" s="28">
        <f>VLOOKUP($L361,怪物模板!$A:$N,MATCH(角色!AH$1,模板表头,0),0)</f>
        <v>11670201</v>
      </c>
      <c r="AI361" s="28">
        <f>VLOOKUP($L361,怪物模板!$A:$N,MATCH(角色!AI$1,模板表头,0),0)</f>
        <v>11670202</v>
      </c>
      <c r="AJ361" s="28">
        <f>VLOOKUP($L361,怪物模板!$A:$N,MATCH(角色!AJ$1,模板表头,0),0)</f>
        <v>11670203</v>
      </c>
      <c r="AK361" s="28" t="str">
        <f>VLOOKUP($L361,怪物模板!$A:$N,MATCH(角色!AK$1,模板表头,0),0)</f>
        <v/>
      </c>
      <c r="AL361" s="28" t="str">
        <f>IF(VLOOKUP($L361,[1]怪物模板!$A:$N,MATCH([1]角色!AL$1,模板表头,0),0)=0,"",VLOOKUP($L361,[1]怪物模板!$A:$N,MATCH([1]角色!AL$1,模板表头,0),0))</f>
        <v/>
      </c>
      <c r="AM361" s="28" t="str">
        <f>VLOOKUP($L361,怪物模板!$A:$N,MATCH(角色!AM$1,模板表头,0),0)</f>
        <v>velen_boss</v>
      </c>
      <c r="AN361" s="21">
        <v>1</v>
      </c>
      <c r="AO361" s="21">
        <v>1</v>
      </c>
      <c r="AP361" s="21"/>
      <c r="AQ361" s="21"/>
      <c r="AR361" s="21"/>
      <c r="AS361" s="21"/>
      <c r="AT361" s="21"/>
      <c r="AU361" s="21">
        <v>230031</v>
      </c>
      <c r="AV361" s="21">
        <v>230242</v>
      </c>
      <c r="AW361" s="21">
        <v>230203</v>
      </c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2">
        <f t="shared" si="63"/>
        <v>10000</v>
      </c>
      <c r="BJ361" s="22">
        <f t="shared" si="66"/>
        <v>4000</v>
      </c>
      <c r="BK361" s="22">
        <f t="shared" si="66"/>
        <v>4000</v>
      </c>
      <c r="BL361" s="21"/>
      <c r="BM361" s="21"/>
      <c r="BN361" s="21"/>
      <c r="BO361" s="21"/>
      <c r="BP361" s="21"/>
      <c r="BQ361" s="21"/>
      <c r="BR361" s="21"/>
      <c r="BS361" s="21"/>
      <c r="BT361" s="21"/>
      <c r="BU361" s="23" t="s">
        <v>200</v>
      </c>
      <c r="BV361" s="21"/>
      <c r="BW361" s="21"/>
      <c r="BX361" s="21"/>
      <c r="BY361" s="21"/>
      <c r="BZ361" s="21"/>
      <c r="CA361" s="21"/>
      <c r="CB361" s="21"/>
      <c r="CC361" s="21"/>
      <c r="CD361" s="21"/>
      <c r="CE361" s="21"/>
      <c r="CF361" s="21"/>
      <c r="CG361" s="21" t="s">
        <v>200</v>
      </c>
      <c r="CH361" s="21" t="s">
        <v>200</v>
      </c>
      <c r="CI361" s="21" t="s">
        <v>200</v>
      </c>
      <c r="CJ361" s="21" t="s">
        <v>200</v>
      </c>
      <c r="CK361" s="21" t="s">
        <v>200</v>
      </c>
      <c r="CL361" s="21" t="s">
        <v>200</v>
      </c>
      <c r="CM361" s="21" t="s">
        <v>200</v>
      </c>
      <c r="CN361" s="21" t="s">
        <v>200</v>
      </c>
      <c r="CO361" s="21" t="s">
        <v>200</v>
      </c>
    </row>
    <row r="362" spans="1:93" ht="16.5" customHeight="1" x14ac:dyDescent="0.3">
      <c r="A362" s="21">
        <v>31040360</v>
      </c>
      <c r="B362" s="21" t="s">
        <v>267</v>
      </c>
      <c r="C362" s="21"/>
      <c r="D362" s="21">
        <f t="shared" si="65"/>
        <v>72</v>
      </c>
      <c r="E362" s="21" t="s">
        <v>104</v>
      </c>
      <c r="F362" s="21">
        <v>32</v>
      </c>
      <c r="G362" s="21" t="s">
        <v>110</v>
      </c>
      <c r="H362" s="21">
        <f>VLOOKUP($L362,怪物模板!$A:$N,MATCH(角色!H$1,模板表头,0),0)</f>
        <v>3</v>
      </c>
      <c r="I362" s="28" t="str">
        <f>VLOOKUP($L362,怪物模板!$A:$N,MATCH(角色!I$1,模板表头,0),0)</f>
        <v>mag</v>
      </c>
      <c r="J362" s="22"/>
      <c r="K362" s="21"/>
      <c r="L362" s="21" t="s">
        <v>286</v>
      </c>
      <c r="M362" s="28" t="str">
        <f>VLOOKUP($L362,怪物模板!$A:$N,MATCH(角色!M$1,模板表头,0),0)</f>
        <v>无对应英雄</v>
      </c>
      <c r="N362" s="28" t="str">
        <f>VLOOKUP($L362,怪物模板!$A:$N,MATCH(角色!N$1,模板表头,0),0)</f>
        <v>统一BOSS模板</v>
      </c>
      <c r="O362" s="21" t="str">
        <f>VLOOKUP($L362,怪物模板!$A:$N,MATCH(角色!O$1,模板表头,0),0)</f>
        <v>male</v>
      </c>
      <c r="P362" s="21">
        <v>6</v>
      </c>
      <c r="Q362" s="21">
        <v>3</v>
      </c>
      <c r="R362" s="21">
        <v>4</v>
      </c>
      <c r="S362" s="28" t="str">
        <f>VLOOKUP($L362,怪物模板!$A:$N,MATCH(角色!S$1,模板表头,0),0)</f>
        <v>chaos</v>
      </c>
      <c r="T362" s="21" t="s">
        <v>85</v>
      </c>
      <c r="U362" s="21"/>
      <c r="V362" s="21"/>
      <c r="W362" s="21"/>
      <c r="X362" s="21"/>
      <c r="Y362" s="21"/>
      <c r="Z362" s="21"/>
      <c r="AA362" s="21"/>
      <c r="AB362" s="21">
        <v>4</v>
      </c>
      <c r="AC362" s="21">
        <v>6</v>
      </c>
      <c r="AD362" s="21"/>
      <c r="AE362" s="21">
        <f t="shared" si="61"/>
        <v>10</v>
      </c>
      <c r="AF362" s="21">
        <f t="shared" si="62"/>
        <v>25</v>
      </c>
      <c r="AG362" s="28" t="str">
        <f>VLOOKUP($L362,怪物模板!$A:$N,MATCH(角色!AG$1,模板表头,0),0)</f>
        <v>range.kelthuzad</v>
      </c>
      <c r="AH362" s="28">
        <f>VLOOKUP($L362,怪物模板!$A:$N,MATCH(角色!AH$1,模板表头,0),0)</f>
        <v>11660201</v>
      </c>
      <c r="AI362" s="28">
        <f>VLOOKUP($L362,怪物模板!$A:$N,MATCH(角色!AI$1,模板表头,0),0)</f>
        <v>11660202</v>
      </c>
      <c r="AJ362" s="28">
        <f>VLOOKUP($L362,怪物模板!$A:$N,MATCH(角色!AJ$1,模板表头,0),0)</f>
        <v>11999506</v>
      </c>
      <c r="AK362" s="28">
        <f>VLOOKUP($L362,怪物模板!$A:$N,MATCH(角色!AK$1,模板表头,0),0)</f>
        <v>11999504</v>
      </c>
      <c r="AL362" s="28" t="str">
        <f>IF(VLOOKUP($L362,[1]怪物模板!$A:$N,MATCH([1]角色!AL$1,模板表头,0),0)=0,"",VLOOKUP($L362,[1]怪物模板!$A:$N,MATCH([1]角色!AL$1,模板表头,0),0))</f>
        <v/>
      </c>
      <c r="AM362" s="28" t="str">
        <f>VLOOKUP($L362,怪物模板!$A:$N,MATCH(角色!AM$1,模板表头,0),0)</f>
        <v>kelthuzad</v>
      </c>
      <c r="AN362" s="21">
        <v>1</v>
      </c>
      <c r="AO362" s="21">
        <v>1</v>
      </c>
      <c r="AP362" s="21"/>
      <c r="AQ362" s="21"/>
      <c r="AR362" s="21"/>
      <c r="AS362" s="21"/>
      <c r="AT362" s="21"/>
      <c r="AU362" s="21">
        <v>230011</v>
      </c>
      <c r="AV362" s="21">
        <v>230292</v>
      </c>
      <c r="AW362" s="21">
        <v>230113</v>
      </c>
      <c r="AX362" s="21"/>
      <c r="AY362" s="21"/>
      <c r="AZ362" s="21"/>
      <c r="BA362" s="21"/>
      <c r="BB362" s="22"/>
      <c r="BC362" s="22"/>
      <c r="BD362" s="22"/>
      <c r="BE362" s="22"/>
      <c r="BF362" s="22"/>
      <c r="BG362" s="22"/>
      <c r="BH362" s="22"/>
      <c r="BI362" s="22">
        <f t="shared" si="63"/>
        <v>10000</v>
      </c>
      <c r="BJ362" s="22">
        <f t="shared" si="66"/>
        <v>4000</v>
      </c>
      <c r="BK362" s="22">
        <f t="shared" si="66"/>
        <v>4000</v>
      </c>
      <c r="BL362" s="21"/>
      <c r="BM362" s="21"/>
      <c r="BN362" s="21"/>
      <c r="BO362" s="21"/>
      <c r="BP362" s="21"/>
      <c r="BQ362" s="21"/>
      <c r="BR362" s="21"/>
      <c r="BS362" s="21"/>
      <c r="BT362" s="21"/>
      <c r="BU362" s="23" t="s">
        <v>200</v>
      </c>
      <c r="BV362" s="21"/>
      <c r="BW362" s="21"/>
      <c r="BX362" s="21"/>
      <c r="BY362" s="21"/>
      <c r="BZ362" s="21"/>
      <c r="CA362" s="21"/>
      <c r="CB362" s="21"/>
      <c r="CC362" s="21"/>
      <c r="CD362" s="21"/>
      <c r="CE362" s="21"/>
      <c r="CF362" s="21"/>
      <c r="CG362" s="21" t="s">
        <v>200</v>
      </c>
      <c r="CH362" s="21" t="s">
        <v>200</v>
      </c>
      <c r="CI362" s="21" t="s">
        <v>200</v>
      </c>
      <c r="CJ362" s="21" t="s">
        <v>200</v>
      </c>
      <c r="CK362" s="21" t="s">
        <v>200</v>
      </c>
      <c r="CL362" s="21" t="s">
        <v>200</v>
      </c>
      <c r="CM362" s="21" t="s">
        <v>200</v>
      </c>
      <c r="CN362" s="21" t="s">
        <v>200</v>
      </c>
      <c r="CO362" s="21" t="s">
        <v>200</v>
      </c>
    </row>
    <row r="363" spans="1:93" s="5" customFormat="1" ht="16.5" customHeight="1" x14ac:dyDescent="0.3">
      <c r="A363" s="21">
        <v>31040361</v>
      </c>
      <c r="B363" s="21" t="s">
        <v>252</v>
      </c>
      <c r="C363" s="21"/>
      <c r="D363" s="21">
        <f t="shared" si="65"/>
        <v>73</v>
      </c>
      <c r="E363" s="21" t="s">
        <v>104</v>
      </c>
      <c r="F363" s="21">
        <v>33</v>
      </c>
      <c r="G363" s="21" t="s">
        <v>111</v>
      </c>
      <c r="H363" s="21">
        <f>VLOOKUP($L363,怪物模板!$A:$N,MATCH(角色!H$1,模板表头,0),0)</f>
        <v>4</v>
      </c>
      <c r="I363" s="28" t="str">
        <f>VLOOKUP($L363,怪物模板!$A:$N,MATCH(角色!I$1,模板表头,0),0)</f>
        <v>mag</v>
      </c>
      <c r="J363" s="22"/>
      <c r="K363" s="21"/>
      <c r="L363" s="21" t="s">
        <v>284</v>
      </c>
      <c r="M363" s="28" t="str">
        <f>VLOOKUP($L363,怪物模板!$A:$N,MATCH(角色!M$1,模板表头,0),0)</f>
        <v>饥荒骑士</v>
      </c>
      <c r="N363" s="28" t="str">
        <f>VLOOKUP($L363,怪物模板!$A:$N,MATCH(角色!N$1,模板表头,0),0)</f>
        <v>统一BOSS模板</v>
      </c>
      <c r="O363" s="21" t="str">
        <f>VLOOKUP($L363,怪物模板!$A:$N,MATCH(角色!O$1,模板表头,0),0)</f>
        <v>male</v>
      </c>
      <c r="P363" s="22">
        <v>5</v>
      </c>
      <c r="Q363" s="21">
        <v>3</v>
      </c>
      <c r="R363" s="21">
        <v>3</v>
      </c>
      <c r="S363" s="28" t="str">
        <f>VLOOKUP($L363,怪物模板!$A:$N,MATCH(角色!S$1,模板表头,0),0)</f>
        <v>chaos</v>
      </c>
      <c r="T363" s="21" t="s">
        <v>85</v>
      </c>
      <c r="U363" s="21"/>
      <c r="V363" s="21"/>
      <c r="W363" s="21"/>
      <c r="X363" s="21"/>
      <c r="Y363" s="21"/>
      <c r="Z363" s="21"/>
      <c r="AA363" s="21"/>
      <c r="AB363" s="21">
        <v>4</v>
      </c>
      <c r="AC363" s="21">
        <v>6</v>
      </c>
      <c r="AD363" s="21"/>
      <c r="AE363" s="21">
        <f t="shared" si="61"/>
        <v>40</v>
      </c>
      <c r="AF363" s="21">
        <f t="shared" si="62"/>
        <v>100</v>
      </c>
      <c r="AG363" s="28" t="str">
        <f>VLOOKUP($L363,怪物模板!$A:$N,MATCH(角色!AG$1,模板表头,0),0)</f>
        <v>healer.death_knight</v>
      </c>
      <c r="AH363" s="28">
        <f>VLOOKUP($L363,怪物模板!$A:$N,MATCH(角色!AH$1,模板表头,0),0)</f>
        <v>11661301</v>
      </c>
      <c r="AI363" s="28">
        <f>VLOOKUP($L363,怪物模板!$A:$N,MATCH(角色!AI$1,模板表头,0),0)</f>
        <v>11661302</v>
      </c>
      <c r="AJ363" s="28">
        <f>VLOOKUP($L363,怪物模板!$A:$N,MATCH(角色!AJ$1,模板表头,0),0)</f>
        <v>11661303</v>
      </c>
      <c r="AK363" s="28">
        <f>VLOOKUP($L363,怪物模板!$A:$N,MATCH(角色!AK$1,模板表头,0),0)</f>
        <v>11661304</v>
      </c>
      <c r="AL363" s="28" t="str">
        <f>IF(VLOOKUP($L363,[1]怪物模板!$A:$N,MATCH([1]角色!AL$1,模板表头,0),0)=0,"",VLOOKUP($L363,[1]怪物模板!$A:$N,MATCH([1]角色!AL$1,模板表头,0),0))</f>
        <v/>
      </c>
      <c r="AM363" s="28" t="str">
        <f>VLOOKUP($L363,怪物模板!$A:$N,MATCH(角色!AM$1,模板表头,0),0)</f>
        <v>death_knight_hero</v>
      </c>
      <c r="AN363" s="21">
        <v>1.2</v>
      </c>
      <c r="AO363" s="21">
        <v>1</v>
      </c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2"/>
      <c r="BC363" s="22"/>
      <c r="BD363" s="22"/>
      <c r="BE363" s="22"/>
      <c r="BF363" s="22"/>
      <c r="BG363" s="22"/>
      <c r="BH363" s="22"/>
      <c r="BI363" s="22">
        <f t="shared" si="63"/>
        <v>10000</v>
      </c>
      <c r="BJ363" s="22">
        <f t="shared" si="66"/>
        <v>4000</v>
      </c>
      <c r="BK363" s="22">
        <f t="shared" si="66"/>
        <v>4000</v>
      </c>
      <c r="BL363" s="21"/>
      <c r="BM363" s="21"/>
      <c r="BN363" s="21"/>
      <c r="BO363" s="21"/>
      <c r="BP363" s="21"/>
      <c r="BQ363" s="21"/>
      <c r="BR363" s="21"/>
      <c r="BS363" s="21"/>
      <c r="BT363" s="21"/>
      <c r="BU363" s="23" t="s">
        <v>200</v>
      </c>
      <c r="BV363" s="21"/>
      <c r="BW363" s="21"/>
      <c r="BX363" s="21"/>
      <c r="BY363" s="21"/>
      <c r="BZ363" s="21"/>
      <c r="CA363" s="21"/>
      <c r="CB363" s="21"/>
      <c r="CC363" s="21"/>
      <c r="CD363" s="21"/>
      <c r="CE363" s="21"/>
      <c r="CF363" s="21"/>
      <c r="CG363" s="21" t="s">
        <v>200</v>
      </c>
      <c r="CH363" s="21" t="s">
        <v>200</v>
      </c>
      <c r="CI363" s="21" t="s">
        <v>200</v>
      </c>
      <c r="CJ363" s="21" t="s">
        <v>200</v>
      </c>
      <c r="CK363" s="21" t="s">
        <v>200</v>
      </c>
      <c r="CL363" s="21" t="s">
        <v>200</v>
      </c>
      <c r="CM363" s="21" t="s">
        <v>200</v>
      </c>
      <c r="CN363" s="21" t="s">
        <v>200</v>
      </c>
      <c r="CO363" s="21" t="s">
        <v>200</v>
      </c>
    </row>
    <row r="364" spans="1:93" s="5" customFormat="1" ht="16.5" customHeight="1" x14ac:dyDescent="0.3">
      <c r="A364" s="21">
        <v>31040362</v>
      </c>
      <c r="B364" s="21" t="s">
        <v>248</v>
      </c>
      <c r="C364" s="21"/>
      <c r="D364" s="21">
        <f t="shared" si="65"/>
        <v>73</v>
      </c>
      <c r="E364" s="21" t="s">
        <v>104</v>
      </c>
      <c r="F364" s="21">
        <v>33</v>
      </c>
      <c r="G364" s="21" t="s">
        <v>110</v>
      </c>
      <c r="H364" s="21">
        <f>VLOOKUP($L364,怪物模板!$A:$N,MATCH(角色!H$1,模板表头,0),0)</f>
        <v>1</v>
      </c>
      <c r="I364" s="28" t="str">
        <f>VLOOKUP($L364,怪物模板!$A:$N,MATCH(角色!I$1,模板表头,0),0)</f>
        <v>phy</v>
      </c>
      <c r="J364" s="22"/>
      <c r="K364" s="21"/>
      <c r="L364" s="21" t="s">
        <v>248</v>
      </c>
      <c r="M364" s="28" t="str">
        <f>VLOOKUP($L364,怪物模板!$A:$N,MATCH(角色!M$1,模板表头,0),0)</f>
        <v>顶盾步兵</v>
      </c>
      <c r="N364" s="28" t="str">
        <f>VLOOKUP($L364,怪物模板!$A:$N,MATCH(角色!N$1,模板表头,0),0)</f>
        <v>统一模板</v>
      </c>
      <c r="O364" s="21" t="str">
        <f>VLOOKUP($L364,怪物模板!$A:$N,MATCH(角色!O$1,模板表头,0),0)</f>
        <v>male</v>
      </c>
      <c r="P364" s="22">
        <v>2</v>
      </c>
      <c r="Q364" s="21">
        <v>2</v>
      </c>
      <c r="R364" s="21">
        <v>2</v>
      </c>
      <c r="S364" s="28" t="str">
        <f>VLOOKUP($L364,怪物模板!$A:$N,MATCH(角色!S$1,模板表头,0),0)</f>
        <v>alliance</v>
      </c>
      <c r="T364" s="21" t="s">
        <v>85</v>
      </c>
      <c r="U364" s="21"/>
      <c r="V364" s="21"/>
      <c r="W364" s="21"/>
      <c r="X364" s="21"/>
      <c r="Y364" s="21"/>
      <c r="Z364" s="21"/>
      <c r="AA364" s="21"/>
      <c r="AB364" s="21">
        <v>4</v>
      </c>
      <c r="AC364" s="21">
        <v>6</v>
      </c>
      <c r="AD364" s="21"/>
      <c r="AE364" s="21">
        <f t="shared" si="61"/>
        <v>10</v>
      </c>
      <c r="AF364" s="21">
        <f t="shared" si="62"/>
        <v>25</v>
      </c>
      <c r="AG364" s="28" t="str">
        <f>VLOOKUP($L364,怪物模板!$A:$N,MATCH(角色!AG$1,模板表头,0),0)</f>
        <v>misc.5skills_target_is_valid</v>
      </c>
      <c r="AH364" s="28">
        <f>VLOOKUP($L364,怪物模板!$A:$N,MATCH(角色!AH$1,模板表头,0),0)</f>
        <v>11980301</v>
      </c>
      <c r="AI364" s="28">
        <f>VLOOKUP($L364,怪物模板!$A:$N,MATCH(角色!AI$1,模板表头,0),0)</f>
        <v>11980302</v>
      </c>
      <c r="AJ364" s="28" t="str">
        <f>VLOOKUP($L364,怪物模板!$A:$N,MATCH(角色!AJ$1,模板表头,0),0)</f>
        <v/>
      </c>
      <c r="AK364" s="28" t="str">
        <f>VLOOKUP($L364,怪物模板!$A:$N,MATCH(角色!AK$1,模板表头,0),0)</f>
        <v/>
      </c>
      <c r="AL364" s="28" t="str">
        <f>IF(VLOOKUP($L364,[1]怪物模板!$A:$N,MATCH([1]角色!AL$1,模板表头,0),0)=0,"",VLOOKUP($L364,[1]怪物模板!$A:$N,MATCH([1]角色!AL$1,模板表头,0),0))</f>
        <v/>
      </c>
      <c r="AM364" s="28" t="str">
        <f>VLOOKUP($L364,怪物模板!$A:$N,MATCH(角色!AM$1,模板表头,0),0)</f>
        <v>shield_infantry_npc</v>
      </c>
      <c r="AN364" s="21">
        <v>1</v>
      </c>
      <c r="AO364" s="21">
        <v>1</v>
      </c>
      <c r="AP364" s="21"/>
      <c r="AQ364" s="21"/>
      <c r="AR364" s="21"/>
      <c r="AS364" s="21"/>
      <c r="AT364" s="21"/>
      <c r="AU364" s="21">
        <v>230041</v>
      </c>
      <c r="AV364" s="21">
        <v>230242</v>
      </c>
      <c r="AW364" s="21">
        <v>230133</v>
      </c>
      <c r="AX364" s="21"/>
      <c r="AY364" s="21"/>
      <c r="AZ364" s="21"/>
      <c r="BA364" s="21"/>
      <c r="BB364" s="22"/>
      <c r="BC364" s="22"/>
      <c r="BD364" s="22"/>
      <c r="BE364" s="22"/>
      <c r="BF364" s="22"/>
      <c r="BG364" s="22"/>
      <c r="BH364" s="22"/>
      <c r="BI364" s="22">
        <f t="shared" si="63"/>
        <v>10000</v>
      </c>
      <c r="BJ364" s="22">
        <f t="shared" si="66"/>
        <v>4000</v>
      </c>
      <c r="BK364" s="22">
        <f t="shared" si="66"/>
        <v>4000</v>
      </c>
      <c r="BL364" s="21"/>
      <c r="BM364" s="21"/>
      <c r="BN364" s="21"/>
      <c r="BO364" s="21"/>
      <c r="BP364" s="21"/>
      <c r="BQ364" s="21"/>
      <c r="BR364" s="21"/>
      <c r="BS364" s="21"/>
      <c r="BT364" s="21"/>
      <c r="BU364" s="23" t="s">
        <v>200</v>
      </c>
      <c r="BV364" s="21"/>
      <c r="BW364" s="21"/>
      <c r="BX364" s="21"/>
      <c r="BY364" s="21"/>
      <c r="BZ364" s="21"/>
      <c r="CA364" s="21"/>
      <c r="CB364" s="21"/>
      <c r="CC364" s="21"/>
      <c r="CD364" s="21"/>
      <c r="CE364" s="21"/>
      <c r="CF364" s="21"/>
      <c r="CG364" s="21" t="s">
        <v>200</v>
      </c>
      <c r="CH364" s="21" t="s">
        <v>200</v>
      </c>
      <c r="CI364" s="21" t="s">
        <v>200</v>
      </c>
      <c r="CJ364" s="21" t="s">
        <v>200</v>
      </c>
      <c r="CK364" s="21" t="s">
        <v>200</v>
      </c>
      <c r="CL364" s="21" t="s">
        <v>200</v>
      </c>
      <c r="CM364" s="21" t="s">
        <v>200</v>
      </c>
      <c r="CN364" s="21" t="s">
        <v>200</v>
      </c>
      <c r="CO364" s="21" t="s">
        <v>200</v>
      </c>
    </row>
    <row r="365" spans="1:93" s="5" customFormat="1" ht="16.5" customHeight="1" x14ac:dyDescent="0.3">
      <c r="A365" s="21">
        <v>31040363</v>
      </c>
      <c r="B365" s="21" t="s">
        <v>248</v>
      </c>
      <c r="C365" s="21"/>
      <c r="D365" s="21">
        <f t="shared" si="65"/>
        <v>73</v>
      </c>
      <c r="E365" s="21" t="s">
        <v>104</v>
      </c>
      <c r="F365" s="21">
        <v>33</v>
      </c>
      <c r="G365" s="21" t="s">
        <v>110</v>
      </c>
      <c r="H365" s="21">
        <f>VLOOKUP($L365,怪物模板!$A:$N,MATCH(角色!H$1,模板表头,0),0)</f>
        <v>1</v>
      </c>
      <c r="I365" s="28" t="str">
        <f>VLOOKUP($L365,怪物模板!$A:$N,MATCH(角色!I$1,模板表头,0),0)</f>
        <v>phy</v>
      </c>
      <c r="J365" s="22"/>
      <c r="K365" s="21"/>
      <c r="L365" s="21" t="s">
        <v>248</v>
      </c>
      <c r="M365" s="28" t="str">
        <f>VLOOKUP($L365,怪物模板!$A:$N,MATCH(角色!M$1,模板表头,0),0)</f>
        <v>顶盾步兵</v>
      </c>
      <c r="N365" s="28" t="str">
        <f>VLOOKUP($L365,怪物模板!$A:$N,MATCH(角色!N$1,模板表头,0),0)</f>
        <v>统一模板</v>
      </c>
      <c r="O365" s="21" t="str">
        <f>VLOOKUP($L365,怪物模板!$A:$N,MATCH(角色!O$1,模板表头,0),0)</f>
        <v>male</v>
      </c>
      <c r="P365" s="22">
        <v>2</v>
      </c>
      <c r="Q365" s="21">
        <v>2</v>
      </c>
      <c r="R365" s="21">
        <v>2</v>
      </c>
      <c r="S365" s="28" t="str">
        <f>VLOOKUP($L365,怪物模板!$A:$N,MATCH(角色!S$1,模板表头,0),0)</f>
        <v>alliance</v>
      </c>
      <c r="T365" s="21" t="s">
        <v>85</v>
      </c>
      <c r="U365" s="21"/>
      <c r="V365" s="21"/>
      <c r="W365" s="21"/>
      <c r="X365" s="21"/>
      <c r="Y365" s="21"/>
      <c r="Z365" s="21"/>
      <c r="AA365" s="21"/>
      <c r="AB365" s="21">
        <v>4</v>
      </c>
      <c r="AC365" s="21">
        <v>6</v>
      </c>
      <c r="AD365" s="21"/>
      <c r="AE365" s="21">
        <f t="shared" si="61"/>
        <v>10</v>
      </c>
      <c r="AF365" s="21">
        <f t="shared" si="62"/>
        <v>25</v>
      </c>
      <c r="AG365" s="28" t="str">
        <f>VLOOKUP($L365,怪物模板!$A:$N,MATCH(角色!AG$1,模板表头,0),0)</f>
        <v>misc.5skills_target_is_valid</v>
      </c>
      <c r="AH365" s="28">
        <f>VLOOKUP($L365,怪物模板!$A:$N,MATCH(角色!AH$1,模板表头,0),0)</f>
        <v>11980301</v>
      </c>
      <c r="AI365" s="28">
        <f>VLOOKUP($L365,怪物模板!$A:$N,MATCH(角色!AI$1,模板表头,0),0)</f>
        <v>11980302</v>
      </c>
      <c r="AJ365" s="28" t="str">
        <f>VLOOKUP($L365,怪物模板!$A:$N,MATCH(角色!AJ$1,模板表头,0),0)</f>
        <v/>
      </c>
      <c r="AK365" s="28" t="str">
        <f>VLOOKUP($L365,怪物模板!$A:$N,MATCH(角色!AK$1,模板表头,0),0)</f>
        <v/>
      </c>
      <c r="AL365" s="28" t="str">
        <f>IF(VLOOKUP($L365,[1]怪物模板!$A:$N,MATCH([1]角色!AL$1,模板表头,0),0)=0,"",VLOOKUP($L365,[1]怪物模板!$A:$N,MATCH([1]角色!AL$1,模板表头,0),0))</f>
        <v/>
      </c>
      <c r="AM365" s="28" t="str">
        <f>VLOOKUP($L365,怪物模板!$A:$N,MATCH(角色!AM$1,模板表头,0),0)</f>
        <v>shield_infantry_npc</v>
      </c>
      <c r="AN365" s="21">
        <v>1</v>
      </c>
      <c r="AO365" s="21">
        <v>1</v>
      </c>
      <c r="AP365" s="21"/>
      <c r="AQ365" s="21"/>
      <c r="AR365" s="21"/>
      <c r="AS365" s="21"/>
      <c r="AT365" s="21"/>
      <c r="AU365" s="21">
        <v>230041</v>
      </c>
      <c r="AV365" s="21">
        <v>230242</v>
      </c>
      <c r="AW365" s="21">
        <v>230133</v>
      </c>
      <c r="AX365" s="21"/>
      <c r="AY365" s="21"/>
      <c r="AZ365" s="21"/>
      <c r="BA365" s="21"/>
      <c r="BB365" s="22"/>
      <c r="BC365" s="22"/>
      <c r="BD365" s="22"/>
      <c r="BE365" s="22"/>
      <c r="BF365" s="22"/>
      <c r="BG365" s="22"/>
      <c r="BH365" s="22"/>
      <c r="BI365" s="22">
        <f t="shared" si="63"/>
        <v>10000</v>
      </c>
      <c r="BJ365" s="22">
        <f t="shared" si="66"/>
        <v>4000</v>
      </c>
      <c r="BK365" s="22">
        <f t="shared" si="66"/>
        <v>4000</v>
      </c>
      <c r="BL365" s="21"/>
      <c r="BM365" s="21"/>
      <c r="BN365" s="21"/>
      <c r="BO365" s="21"/>
      <c r="BP365" s="21"/>
      <c r="BQ365" s="21"/>
      <c r="BR365" s="21"/>
      <c r="BS365" s="21"/>
      <c r="BT365" s="21"/>
      <c r="BU365" s="23" t="s">
        <v>200</v>
      </c>
      <c r="BV365" s="21"/>
      <c r="BW365" s="21"/>
      <c r="BX365" s="21"/>
      <c r="BY365" s="21"/>
      <c r="BZ365" s="21"/>
      <c r="CA365" s="21"/>
      <c r="CB365" s="21"/>
      <c r="CC365" s="21"/>
      <c r="CD365" s="21"/>
      <c r="CE365" s="21"/>
      <c r="CF365" s="21"/>
      <c r="CG365" s="21" t="s">
        <v>200</v>
      </c>
      <c r="CH365" s="21" t="s">
        <v>200</v>
      </c>
      <c r="CI365" s="21" t="s">
        <v>200</v>
      </c>
      <c r="CJ365" s="21" t="s">
        <v>200</v>
      </c>
      <c r="CK365" s="21" t="s">
        <v>200</v>
      </c>
      <c r="CL365" s="21" t="s">
        <v>200</v>
      </c>
      <c r="CM365" s="21" t="s">
        <v>200</v>
      </c>
      <c r="CN365" s="21" t="s">
        <v>200</v>
      </c>
      <c r="CO365" s="21" t="s">
        <v>200</v>
      </c>
    </row>
    <row r="366" spans="1:93" s="5" customFormat="1" ht="16.5" customHeight="1" x14ac:dyDescent="0.3">
      <c r="A366" s="21">
        <v>31040364</v>
      </c>
      <c r="B366" s="21" t="s">
        <v>202</v>
      </c>
      <c r="C366" s="21"/>
      <c r="D366" s="21">
        <f t="shared" si="65"/>
        <v>73</v>
      </c>
      <c r="E366" s="21" t="s">
        <v>104</v>
      </c>
      <c r="F366" s="21">
        <v>33</v>
      </c>
      <c r="G366" s="21" t="s">
        <v>110</v>
      </c>
      <c r="H366" s="21">
        <f>VLOOKUP($L366,怪物模板!$A:$N,MATCH(角色!H$1,模板表头,0),0)</f>
        <v>3</v>
      </c>
      <c r="I366" s="28" t="str">
        <f>VLOOKUP($L366,怪物模板!$A:$N,MATCH(角色!I$1,模板表头,0),0)</f>
        <v>mag</v>
      </c>
      <c r="J366" s="22"/>
      <c r="K366" s="21"/>
      <c r="L366" s="21" t="s">
        <v>275</v>
      </c>
      <c r="M366" s="28" t="str">
        <f>VLOOKUP($L366,怪物模板!$A:$N,MATCH(角色!M$1,模板表头,0),0)</f>
        <v>火焰术士</v>
      </c>
      <c r="N366" s="28" t="str">
        <f>VLOOKUP($L366,怪物模板!$A:$N,MATCH(角色!N$1,模板表头,0),0)</f>
        <v>大招加引导版，加酒利用</v>
      </c>
      <c r="O366" s="21" t="str">
        <f>VLOOKUP($L366,怪物模板!$A:$N,MATCH(角色!O$1,模板表头,0),0)</f>
        <v>female</v>
      </c>
      <c r="P366" s="22">
        <v>3</v>
      </c>
      <c r="Q366" s="21">
        <v>2</v>
      </c>
      <c r="R366" s="21">
        <v>2</v>
      </c>
      <c r="S366" s="28" t="str">
        <f>VLOOKUP($L366,怪物模板!$A:$N,MATCH(角色!S$1,模板表头,0),0)</f>
        <v>alliance</v>
      </c>
      <c r="T366" s="21" t="s">
        <v>85</v>
      </c>
      <c r="U366" s="21"/>
      <c r="V366" s="21"/>
      <c r="W366" s="21"/>
      <c r="X366" s="21"/>
      <c r="Y366" s="21"/>
      <c r="Z366" s="21"/>
      <c r="AA366" s="21"/>
      <c r="AB366" s="21">
        <v>4</v>
      </c>
      <c r="AC366" s="21">
        <v>6</v>
      </c>
      <c r="AD366" s="21"/>
      <c r="AE366" s="21">
        <f t="shared" si="61"/>
        <v>10</v>
      </c>
      <c r="AF366" s="21">
        <f t="shared" si="62"/>
        <v>25</v>
      </c>
      <c r="AG366" s="28" t="str">
        <f>VLOOKUP($L366,怪物模板!$A:$N,MATCH(角色!AG$1,模板表头,0),0)</f>
        <v>misc.5skills</v>
      </c>
      <c r="AH366" s="28">
        <f>VLOOKUP($L366,怪物模板!$A:$N,MATCH(角色!AH$1,模板表头,0),0)</f>
        <v>11980401</v>
      </c>
      <c r="AI366" s="28">
        <f>VLOOKUP($L366,怪物模板!$A:$N,MATCH(角色!AI$1,模板表头,0),0)</f>
        <v>11980402</v>
      </c>
      <c r="AJ366" s="28">
        <f>VLOOKUP($L366,怪物模板!$A:$N,MATCH(角色!AJ$1,模板表头,0),0)</f>
        <v>11999535</v>
      </c>
      <c r="AK366" s="28" t="str">
        <f>VLOOKUP($L366,怪物模板!$A:$N,MATCH(角色!AK$1,模板表头,0),0)</f>
        <v/>
      </c>
      <c r="AL366" s="28" t="str">
        <f>IF(VLOOKUP($L366,[1]怪物模板!$A:$N,MATCH([1]角色!AL$1,模板表头,0),0)=0,"",VLOOKUP($L366,[1]怪物模板!$A:$N,MATCH([1]角色!AL$1,模板表头,0),0))</f>
        <v/>
      </c>
      <c r="AM366" s="28" t="str">
        <f>VLOOKUP($L366,怪物模板!$A:$N,MATCH(角色!AM$1,模板表头,0),0)</f>
        <v>flame_npc</v>
      </c>
      <c r="AN366" s="21">
        <v>1</v>
      </c>
      <c r="AO366" s="21">
        <v>1</v>
      </c>
      <c r="AP366" s="21"/>
      <c r="AQ366" s="21"/>
      <c r="AR366" s="21"/>
      <c r="AS366" s="21"/>
      <c r="AT366" s="21"/>
      <c r="AU366" s="21">
        <v>230011</v>
      </c>
      <c r="AV366" s="21">
        <v>230302</v>
      </c>
      <c r="AW366" s="21">
        <v>230163</v>
      </c>
      <c r="AX366" s="21"/>
      <c r="AY366" s="21"/>
      <c r="AZ366" s="21"/>
      <c r="BA366" s="21"/>
      <c r="BB366" s="22"/>
      <c r="BC366" s="22"/>
      <c r="BD366" s="22"/>
      <c r="BE366" s="22"/>
      <c r="BF366" s="22"/>
      <c r="BG366" s="22"/>
      <c r="BH366" s="22"/>
      <c r="BI366" s="22">
        <f t="shared" si="63"/>
        <v>10000</v>
      </c>
      <c r="BJ366" s="22">
        <f t="shared" si="66"/>
        <v>4000</v>
      </c>
      <c r="BK366" s="22">
        <f t="shared" si="66"/>
        <v>4000</v>
      </c>
      <c r="BL366" s="21"/>
      <c r="BM366" s="21"/>
      <c r="BN366" s="21"/>
      <c r="BO366" s="21"/>
      <c r="BP366" s="21"/>
      <c r="BQ366" s="21"/>
      <c r="BR366" s="21"/>
      <c r="BS366" s="21"/>
      <c r="BT366" s="21"/>
      <c r="BU366" s="23" t="s">
        <v>200</v>
      </c>
      <c r="BV366" s="21"/>
      <c r="BW366" s="21"/>
      <c r="BX366" s="21"/>
      <c r="BY366" s="21"/>
      <c r="BZ366" s="21"/>
      <c r="CA366" s="21"/>
      <c r="CB366" s="21"/>
      <c r="CC366" s="21"/>
      <c r="CD366" s="21"/>
      <c r="CE366" s="21"/>
      <c r="CF366" s="21"/>
      <c r="CG366" s="21" t="s">
        <v>200</v>
      </c>
      <c r="CH366" s="21" t="s">
        <v>200</v>
      </c>
      <c r="CI366" s="21" t="s">
        <v>200</v>
      </c>
      <c r="CJ366" s="21" t="s">
        <v>200</v>
      </c>
      <c r="CK366" s="21" t="s">
        <v>200</v>
      </c>
      <c r="CL366" s="21" t="s">
        <v>200</v>
      </c>
      <c r="CM366" s="21" t="s">
        <v>200</v>
      </c>
      <c r="CN366" s="21" t="s">
        <v>200</v>
      </c>
      <c r="CO366" s="21" t="s">
        <v>200</v>
      </c>
    </row>
    <row r="367" spans="1:93" s="5" customFormat="1" ht="16.5" customHeight="1" x14ac:dyDescent="0.3">
      <c r="A367" s="21">
        <v>31040365</v>
      </c>
      <c r="B367" s="21" t="s">
        <v>202</v>
      </c>
      <c r="C367" s="21"/>
      <c r="D367" s="21">
        <f t="shared" si="65"/>
        <v>73</v>
      </c>
      <c r="E367" s="21" t="s">
        <v>104</v>
      </c>
      <c r="F367" s="21">
        <v>33</v>
      </c>
      <c r="G367" s="21" t="s">
        <v>110</v>
      </c>
      <c r="H367" s="21">
        <f>VLOOKUP($L367,怪物模板!$A:$N,MATCH(角色!H$1,模板表头,0),0)</f>
        <v>3</v>
      </c>
      <c r="I367" s="28" t="str">
        <f>VLOOKUP($L367,怪物模板!$A:$N,MATCH(角色!I$1,模板表头,0),0)</f>
        <v>mag</v>
      </c>
      <c r="J367" s="22"/>
      <c r="K367" s="21"/>
      <c r="L367" s="21" t="s">
        <v>275</v>
      </c>
      <c r="M367" s="28" t="str">
        <f>VLOOKUP($L367,怪物模板!$A:$N,MATCH(角色!M$1,模板表头,0),0)</f>
        <v>火焰术士</v>
      </c>
      <c r="N367" s="28" t="str">
        <f>VLOOKUP($L367,怪物模板!$A:$N,MATCH(角色!N$1,模板表头,0),0)</f>
        <v>大招加引导版，加酒利用</v>
      </c>
      <c r="O367" s="21" t="str">
        <f>VLOOKUP($L367,怪物模板!$A:$N,MATCH(角色!O$1,模板表头,0),0)</f>
        <v>female</v>
      </c>
      <c r="P367" s="22">
        <v>3</v>
      </c>
      <c r="Q367" s="21">
        <v>3</v>
      </c>
      <c r="R367" s="21">
        <v>2</v>
      </c>
      <c r="S367" s="28" t="str">
        <f>VLOOKUP($L367,怪物模板!$A:$N,MATCH(角色!S$1,模板表头,0),0)</f>
        <v>alliance</v>
      </c>
      <c r="T367" s="21" t="s">
        <v>85</v>
      </c>
      <c r="U367" s="21"/>
      <c r="V367" s="21"/>
      <c r="W367" s="21"/>
      <c r="X367" s="21"/>
      <c r="Y367" s="21"/>
      <c r="Z367" s="21"/>
      <c r="AA367" s="21"/>
      <c r="AB367" s="21">
        <v>4</v>
      </c>
      <c r="AC367" s="21">
        <v>6</v>
      </c>
      <c r="AD367" s="21"/>
      <c r="AE367" s="21">
        <f t="shared" si="61"/>
        <v>10</v>
      </c>
      <c r="AF367" s="21">
        <f t="shared" si="62"/>
        <v>25</v>
      </c>
      <c r="AG367" s="28" t="str">
        <f>VLOOKUP($L367,怪物模板!$A:$N,MATCH(角色!AG$1,模板表头,0),0)</f>
        <v>misc.5skills</v>
      </c>
      <c r="AH367" s="28">
        <f>VLOOKUP($L367,怪物模板!$A:$N,MATCH(角色!AH$1,模板表头,0),0)</f>
        <v>11980401</v>
      </c>
      <c r="AI367" s="28">
        <f>VLOOKUP($L367,怪物模板!$A:$N,MATCH(角色!AI$1,模板表头,0),0)</f>
        <v>11980402</v>
      </c>
      <c r="AJ367" s="28">
        <f>VLOOKUP($L367,怪物模板!$A:$N,MATCH(角色!AJ$1,模板表头,0),0)</f>
        <v>11999535</v>
      </c>
      <c r="AK367" s="28" t="str">
        <f>VLOOKUP($L367,怪物模板!$A:$N,MATCH(角色!AK$1,模板表头,0),0)</f>
        <v/>
      </c>
      <c r="AL367" s="28" t="str">
        <f>IF(VLOOKUP($L367,[1]怪物模板!$A:$N,MATCH([1]角色!AL$1,模板表头,0),0)=0,"",VLOOKUP($L367,[1]怪物模板!$A:$N,MATCH([1]角色!AL$1,模板表头,0),0))</f>
        <v/>
      </c>
      <c r="AM367" s="28" t="str">
        <f>VLOOKUP($L367,怪物模板!$A:$N,MATCH(角色!AM$1,模板表头,0),0)</f>
        <v>flame_npc</v>
      </c>
      <c r="AN367" s="21">
        <v>1</v>
      </c>
      <c r="AO367" s="21">
        <v>1</v>
      </c>
      <c r="AP367" s="21"/>
      <c r="AQ367" s="21"/>
      <c r="AR367" s="21"/>
      <c r="AS367" s="21"/>
      <c r="AT367" s="21"/>
      <c r="AU367" s="21">
        <v>230011</v>
      </c>
      <c r="AV367" s="21">
        <v>230302</v>
      </c>
      <c r="AW367" s="21">
        <v>230163</v>
      </c>
      <c r="AX367" s="21"/>
      <c r="AY367" s="21"/>
      <c r="AZ367" s="21"/>
      <c r="BA367" s="21"/>
      <c r="BB367" s="22"/>
      <c r="BC367" s="22"/>
      <c r="BD367" s="22"/>
      <c r="BE367" s="22"/>
      <c r="BF367" s="22"/>
      <c r="BG367" s="22"/>
      <c r="BH367" s="22"/>
      <c r="BI367" s="22">
        <f t="shared" si="63"/>
        <v>10000</v>
      </c>
      <c r="BJ367" s="22">
        <f t="shared" si="66"/>
        <v>4000</v>
      </c>
      <c r="BK367" s="22">
        <f t="shared" si="66"/>
        <v>4000</v>
      </c>
      <c r="BL367" s="21"/>
      <c r="BM367" s="21"/>
      <c r="BN367" s="21"/>
      <c r="BO367" s="21"/>
      <c r="BP367" s="21"/>
      <c r="BQ367" s="21"/>
      <c r="BR367" s="21"/>
      <c r="BS367" s="21"/>
      <c r="BT367" s="21"/>
      <c r="BU367" s="23" t="s">
        <v>200</v>
      </c>
      <c r="BV367" s="21"/>
      <c r="BW367" s="21"/>
      <c r="BX367" s="21"/>
      <c r="BY367" s="21"/>
      <c r="BZ367" s="21"/>
      <c r="CA367" s="21"/>
      <c r="CB367" s="21"/>
      <c r="CC367" s="21"/>
      <c r="CD367" s="21"/>
      <c r="CE367" s="21"/>
      <c r="CF367" s="21"/>
      <c r="CG367" s="21" t="s">
        <v>200</v>
      </c>
      <c r="CH367" s="21" t="s">
        <v>200</v>
      </c>
      <c r="CI367" s="21" t="s">
        <v>200</v>
      </c>
      <c r="CJ367" s="21" t="s">
        <v>200</v>
      </c>
      <c r="CK367" s="21" t="s">
        <v>200</v>
      </c>
      <c r="CL367" s="21" t="s">
        <v>200</v>
      </c>
      <c r="CM367" s="21" t="s">
        <v>200</v>
      </c>
      <c r="CN367" s="21" t="s">
        <v>200</v>
      </c>
      <c r="CO367" s="21" t="s">
        <v>200</v>
      </c>
    </row>
    <row r="368" spans="1:93" s="3" customFormat="1" ht="16.5" customHeight="1" x14ac:dyDescent="0.3">
      <c r="A368" s="21">
        <v>31040366</v>
      </c>
      <c r="B368" s="21" t="s">
        <v>97</v>
      </c>
      <c r="C368" s="21"/>
      <c r="D368" s="21">
        <f t="shared" si="65"/>
        <v>74</v>
      </c>
      <c r="E368" s="21" t="s">
        <v>104</v>
      </c>
      <c r="F368" s="21">
        <v>34</v>
      </c>
      <c r="G368" s="21" t="s">
        <v>111</v>
      </c>
      <c r="H368" s="21">
        <f>VLOOKUP($L368,怪物模板!$A:$N,MATCH(角色!H$1,模板表头,0),0)</f>
        <v>2</v>
      </c>
      <c r="I368" s="28" t="str">
        <f>VLOOKUP($L368,怪物模板!$A:$N,MATCH(角色!I$1,模板表头,0),0)</f>
        <v>phy</v>
      </c>
      <c r="J368" s="22"/>
      <c r="K368" s="21"/>
      <c r="L368" s="21" t="s">
        <v>97</v>
      </c>
      <c r="M368" s="28" t="str">
        <f>VLOOKUP($L368,怪物模板!$A:$N,MATCH(角色!M$1,模板表头,0),0)</f>
        <v>无对应英雄</v>
      </c>
      <c r="N368" s="28" t="str">
        <f>VLOOKUP($L368,怪物模板!$A:$N,MATCH(角色!N$1,模板表头,0),0)</f>
        <v>统一模板</v>
      </c>
      <c r="O368" s="21" t="str">
        <f>VLOOKUP($L368,怪物模板!$A:$N,MATCH(角色!O$1,模板表头,0),0)</f>
        <v>male</v>
      </c>
      <c r="P368" s="22">
        <v>5</v>
      </c>
      <c r="Q368" s="21">
        <v>3</v>
      </c>
      <c r="R368" s="21">
        <v>3</v>
      </c>
      <c r="S368" s="28" t="str">
        <f>VLOOKUP($L368,怪物模板!$A:$N,MATCH(角色!S$1,模板表头,0),0)</f>
        <v>chaos</v>
      </c>
      <c r="T368" s="21" t="s">
        <v>199</v>
      </c>
      <c r="U368" s="21"/>
      <c r="V368" s="21"/>
      <c r="W368" s="21"/>
      <c r="X368" s="21"/>
      <c r="Y368" s="21"/>
      <c r="Z368" s="21"/>
      <c r="AA368" s="21"/>
      <c r="AB368" s="21">
        <v>4</v>
      </c>
      <c r="AC368" s="21">
        <v>6</v>
      </c>
      <c r="AD368" s="21"/>
      <c r="AE368" s="21">
        <f t="shared" si="61"/>
        <v>40</v>
      </c>
      <c r="AF368" s="21">
        <f t="shared" si="62"/>
        <v>100</v>
      </c>
      <c r="AG368" s="28" t="str">
        <f>VLOOKUP($L368,怪物模板!$A:$N,MATCH(角色!AG$1,模板表头,0),0)</f>
        <v>misc.5skills</v>
      </c>
      <c r="AH368" s="28">
        <f>VLOOKUP($L368,怪物模板!$A:$N,MATCH(角色!AH$1,模板表头,0),0)</f>
        <v>11980601</v>
      </c>
      <c r="AI368" s="28">
        <f>VLOOKUP($L368,怪物模板!$A:$N,MATCH(角色!AI$1,模板表头,0),0)</f>
        <v>11999526</v>
      </c>
      <c r="AJ368" s="28" t="str">
        <f>VLOOKUP($L368,怪物模板!$A:$N,MATCH(角色!AJ$1,模板表头,0),0)</f>
        <v/>
      </c>
      <c r="AK368" s="28" t="str">
        <f>VLOOKUP($L368,怪物模板!$A:$N,MATCH(角色!AK$1,模板表头,0),0)</f>
        <v/>
      </c>
      <c r="AL368" s="28" t="str">
        <f>IF(VLOOKUP($L368,[1]怪物模板!$A:$N,MATCH([1]角色!AL$1,模板表头,0),0)=0,"",VLOOKUP($L368,[1]怪物模板!$A:$N,MATCH([1]角色!AL$1,模板表头,0),0))</f>
        <v/>
      </c>
      <c r="AM368" s="28" t="str">
        <f>VLOOKUP($L368,怪物模板!$A:$N,MATCH(角色!AM$1,模板表头,0),0)</f>
        <v>scarlet_crusade_boss</v>
      </c>
      <c r="AN368" s="21">
        <v>1.2</v>
      </c>
      <c r="AO368" s="21">
        <v>1</v>
      </c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2"/>
      <c r="BC368" s="22"/>
      <c r="BD368" s="22"/>
      <c r="BE368" s="22"/>
      <c r="BF368" s="22"/>
      <c r="BG368" s="22"/>
      <c r="BH368" s="22"/>
      <c r="BI368" s="22">
        <f t="shared" si="63"/>
        <v>10000</v>
      </c>
      <c r="BJ368" s="22">
        <f t="shared" si="66"/>
        <v>4000</v>
      </c>
      <c r="BK368" s="22">
        <f t="shared" si="66"/>
        <v>4000</v>
      </c>
      <c r="BL368" s="21"/>
      <c r="BM368" s="21"/>
      <c r="BN368" s="21"/>
      <c r="BO368" s="21"/>
      <c r="BP368" s="21"/>
      <c r="BQ368" s="21"/>
      <c r="BR368" s="21"/>
      <c r="BS368" s="21"/>
      <c r="BT368" s="21"/>
      <c r="BU368" s="23" t="s">
        <v>200</v>
      </c>
      <c r="BV368" s="21"/>
      <c r="BW368" s="21"/>
      <c r="BX368" s="21"/>
      <c r="BY368" s="21"/>
      <c r="BZ368" s="21"/>
      <c r="CA368" s="21"/>
      <c r="CB368" s="21"/>
      <c r="CC368" s="21"/>
      <c r="CD368" s="21"/>
      <c r="CE368" s="21"/>
      <c r="CF368" s="21"/>
      <c r="CG368" s="21" t="s">
        <v>200</v>
      </c>
      <c r="CH368" s="21" t="s">
        <v>200</v>
      </c>
      <c r="CI368" s="21" t="s">
        <v>200</v>
      </c>
      <c r="CJ368" s="21" t="s">
        <v>200</v>
      </c>
      <c r="CK368" s="21" t="s">
        <v>200</v>
      </c>
      <c r="CL368" s="21" t="s">
        <v>200</v>
      </c>
      <c r="CM368" s="21" t="s">
        <v>200</v>
      </c>
      <c r="CN368" s="21" t="s">
        <v>200</v>
      </c>
      <c r="CO368" s="21" t="s">
        <v>200</v>
      </c>
    </row>
    <row r="369" spans="1:93" ht="16.5" customHeight="1" x14ac:dyDescent="0.3">
      <c r="A369" s="21">
        <v>31040367</v>
      </c>
      <c r="B369" s="21" t="s">
        <v>263</v>
      </c>
      <c r="C369" s="21"/>
      <c r="D369" s="21">
        <f t="shared" si="65"/>
        <v>74</v>
      </c>
      <c r="E369" s="21" t="s">
        <v>104</v>
      </c>
      <c r="F369" s="21">
        <v>34</v>
      </c>
      <c r="G369" s="21" t="s">
        <v>110</v>
      </c>
      <c r="H369" s="21">
        <f>VLOOKUP($L369,怪物模板!$A:$N,MATCH(角色!H$1,模板表头,0),0)</f>
        <v>2</v>
      </c>
      <c r="I369" s="28" t="str">
        <f>VLOOKUP($L369,怪物模板!$A:$N,MATCH(角色!I$1,模板表头,0),0)</f>
        <v>mag</v>
      </c>
      <c r="J369" s="22"/>
      <c r="K369" s="21"/>
      <c r="L369" s="21" t="s">
        <v>263</v>
      </c>
      <c r="M369" s="28" t="str">
        <f>VLOOKUP($L369,怪物模板!$A:$N,MATCH(角色!M$1,模板表头,0),0)</f>
        <v>无对应英雄</v>
      </c>
      <c r="N369" s="28" t="str">
        <f>VLOOKUP($L369,怪物模板!$A:$N,MATCH(角色!N$1,模板表头,0),0)</f>
        <v>统一模板</v>
      </c>
      <c r="O369" s="21" t="str">
        <f>VLOOKUP($L369,怪物模板!$A:$N,MATCH(角色!O$1,模板表头,0),0)</f>
        <v>male</v>
      </c>
      <c r="P369" s="22">
        <v>3</v>
      </c>
      <c r="Q369" s="21">
        <v>2</v>
      </c>
      <c r="R369" s="21">
        <v>2</v>
      </c>
      <c r="S369" s="28" t="str">
        <f>VLOOKUP($L369,怪物模板!$A:$N,MATCH(角色!S$1,模板表头,0),0)</f>
        <v>chaos</v>
      </c>
      <c r="T369" s="21" t="s">
        <v>199</v>
      </c>
      <c r="U369" s="21"/>
      <c r="V369" s="21"/>
      <c r="W369" s="21"/>
      <c r="X369" s="21"/>
      <c r="Y369" s="21"/>
      <c r="Z369" s="21"/>
      <c r="AA369" s="21"/>
      <c r="AB369" s="21">
        <v>4</v>
      </c>
      <c r="AC369" s="21">
        <v>6</v>
      </c>
      <c r="AD369" s="21"/>
      <c r="AE369" s="21">
        <f t="shared" si="61"/>
        <v>10</v>
      </c>
      <c r="AF369" s="21">
        <f t="shared" si="62"/>
        <v>25</v>
      </c>
      <c r="AG369" s="28" t="str">
        <f>VLOOKUP($L369,怪物模板!$A:$N,MATCH(角色!AG$1,模板表头,0),0)</f>
        <v>misc.5skills</v>
      </c>
      <c r="AH369" s="28">
        <f>VLOOKUP($L369,怪物模板!$A:$N,MATCH(角色!AH$1,模板表头,0),0)</f>
        <v>11999013</v>
      </c>
      <c r="AI369" s="28">
        <f>VLOOKUP($L369,怪物模板!$A:$N,MATCH(角色!AI$1,模板表头,0),0)</f>
        <v>11999014</v>
      </c>
      <c r="AJ369" s="28" t="str">
        <f>VLOOKUP($L369,怪物模板!$A:$N,MATCH(角色!AJ$1,模板表头,0),0)</f>
        <v/>
      </c>
      <c r="AK369" s="28" t="str">
        <f>VLOOKUP($L369,怪物模板!$A:$N,MATCH(角色!AK$1,模板表头,0),0)</f>
        <v/>
      </c>
      <c r="AL369" s="28" t="str">
        <f>IF(VLOOKUP($L369,[1]怪物模板!$A:$N,MATCH([1]角色!AL$1,模板表头,0),0)=0,"",VLOOKUP($L369,[1]怪物模板!$A:$N,MATCH([1]角色!AL$1,模板表头,0),0))</f>
        <v/>
      </c>
      <c r="AM369" s="28" t="str">
        <f>VLOOKUP($L369,怪物模板!$A:$N,MATCH(角色!AM$1,模板表头,0),0)</f>
        <v>wolf</v>
      </c>
      <c r="AN369" s="21">
        <v>0.8</v>
      </c>
      <c r="AO369" s="21">
        <v>1</v>
      </c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2"/>
      <c r="BC369" s="22"/>
      <c r="BD369" s="22"/>
      <c r="BE369" s="22"/>
      <c r="BF369" s="22"/>
      <c r="BG369" s="22"/>
      <c r="BH369" s="22"/>
      <c r="BI369" s="22">
        <f t="shared" si="63"/>
        <v>10000</v>
      </c>
      <c r="BJ369" s="22">
        <f t="shared" si="66"/>
        <v>4000</v>
      </c>
      <c r="BK369" s="22">
        <f t="shared" si="66"/>
        <v>4000</v>
      </c>
      <c r="BL369" s="21"/>
      <c r="BM369" s="21"/>
      <c r="BN369" s="21"/>
      <c r="BO369" s="21"/>
      <c r="BP369" s="21"/>
      <c r="BQ369" s="21"/>
      <c r="BR369" s="21"/>
      <c r="BS369" s="21"/>
      <c r="BT369" s="21"/>
      <c r="BU369" s="23"/>
      <c r="BV369" s="21"/>
      <c r="BW369" s="21"/>
      <c r="BX369" s="21"/>
      <c r="BY369" s="21"/>
      <c r="BZ369" s="21"/>
      <c r="CA369" s="21"/>
      <c r="CB369" s="21"/>
      <c r="CC369" s="21"/>
      <c r="CD369" s="21"/>
      <c r="CE369" s="21"/>
      <c r="CF369" s="21"/>
      <c r="CG369" s="21" t="s">
        <v>200</v>
      </c>
      <c r="CH369" s="21" t="s">
        <v>200</v>
      </c>
      <c r="CI369" s="21" t="s">
        <v>200</v>
      </c>
      <c r="CJ369" s="21" t="s">
        <v>200</v>
      </c>
      <c r="CK369" s="21" t="s">
        <v>200</v>
      </c>
      <c r="CL369" s="21" t="s">
        <v>200</v>
      </c>
      <c r="CM369" s="21" t="s">
        <v>200</v>
      </c>
      <c r="CN369" s="21" t="s">
        <v>200</v>
      </c>
      <c r="CO369" s="21" t="s">
        <v>200</v>
      </c>
    </row>
    <row r="370" spans="1:93" ht="16.5" customHeight="1" x14ac:dyDescent="0.3">
      <c r="A370" s="21">
        <v>31040368</v>
      </c>
      <c r="B370" s="21" t="s">
        <v>263</v>
      </c>
      <c r="C370" s="21"/>
      <c r="D370" s="21">
        <f t="shared" si="65"/>
        <v>74</v>
      </c>
      <c r="E370" s="21" t="s">
        <v>104</v>
      </c>
      <c r="F370" s="21">
        <v>34</v>
      </c>
      <c r="G370" s="21" t="s">
        <v>110</v>
      </c>
      <c r="H370" s="21">
        <f>VLOOKUP($L370,怪物模板!$A:$N,MATCH(角色!H$1,模板表头,0),0)</f>
        <v>2</v>
      </c>
      <c r="I370" s="28" t="str">
        <f>VLOOKUP($L370,怪物模板!$A:$N,MATCH(角色!I$1,模板表头,0),0)</f>
        <v>mag</v>
      </c>
      <c r="J370" s="22"/>
      <c r="K370" s="21"/>
      <c r="L370" s="21" t="s">
        <v>263</v>
      </c>
      <c r="M370" s="28" t="str">
        <f>VLOOKUP($L370,怪物模板!$A:$N,MATCH(角色!M$1,模板表头,0),0)</f>
        <v>无对应英雄</v>
      </c>
      <c r="N370" s="28" t="str">
        <f>VLOOKUP($L370,怪物模板!$A:$N,MATCH(角色!N$1,模板表头,0),0)</f>
        <v>统一模板</v>
      </c>
      <c r="O370" s="21" t="str">
        <f>VLOOKUP($L370,怪物模板!$A:$N,MATCH(角色!O$1,模板表头,0),0)</f>
        <v>male</v>
      </c>
      <c r="P370" s="22">
        <v>3</v>
      </c>
      <c r="Q370" s="21">
        <v>2</v>
      </c>
      <c r="R370" s="21">
        <v>2</v>
      </c>
      <c r="S370" s="28" t="str">
        <f>VLOOKUP($L370,怪物模板!$A:$N,MATCH(角色!S$1,模板表头,0),0)</f>
        <v>chaos</v>
      </c>
      <c r="T370" s="21" t="s">
        <v>199</v>
      </c>
      <c r="U370" s="21"/>
      <c r="V370" s="21"/>
      <c r="W370" s="21"/>
      <c r="X370" s="21"/>
      <c r="Y370" s="21"/>
      <c r="Z370" s="21"/>
      <c r="AA370" s="21"/>
      <c r="AB370" s="21">
        <v>4</v>
      </c>
      <c r="AC370" s="21">
        <v>6</v>
      </c>
      <c r="AD370" s="21"/>
      <c r="AE370" s="21">
        <f t="shared" si="61"/>
        <v>10</v>
      </c>
      <c r="AF370" s="21">
        <f t="shared" si="62"/>
        <v>25</v>
      </c>
      <c r="AG370" s="28" t="str">
        <f>VLOOKUP($L370,怪物模板!$A:$N,MATCH(角色!AG$1,模板表头,0),0)</f>
        <v>misc.5skills</v>
      </c>
      <c r="AH370" s="28">
        <f>VLOOKUP($L370,怪物模板!$A:$N,MATCH(角色!AH$1,模板表头,0),0)</f>
        <v>11999013</v>
      </c>
      <c r="AI370" s="28">
        <f>VLOOKUP($L370,怪物模板!$A:$N,MATCH(角色!AI$1,模板表头,0),0)</f>
        <v>11999014</v>
      </c>
      <c r="AJ370" s="28" t="str">
        <f>VLOOKUP($L370,怪物模板!$A:$N,MATCH(角色!AJ$1,模板表头,0),0)</f>
        <v/>
      </c>
      <c r="AK370" s="28" t="str">
        <f>VLOOKUP($L370,怪物模板!$A:$N,MATCH(角色!AK$1,模板表头,0),0)</f>
        <v/>
      </c>
      <c r="AL370" s="28" t="str">
        <f>IF(VLOOKUP($L370,[1]怪物模板!$A:$N,MATCH([1]角色!AL$1,模板表头,0),0)=0,"",VLOOKUP($L370,[1]怪物模板!$A:$N,MATCH([1]角色!AL$1,模板表头,0),0))</f>
        <v/>
      </c>
      <c r="AM370" s="28" t="str">
        <f>VLOOKUP($L370,怪物模板!$A:$N,MATCH(角色!AM$1,模板表头,0),0)</f>
        <v>wolf</v>
      </c>
      <c r="AN370" s="21">
        <v>0.8</v>
      </c>
      <c r="AO370" s="21">
        <v>1</v>
      </c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2"/>
      <c r="BC370" s="22"/>
      <c r="BD370" s="22"/>
      <c r="BE370" s="22"/>
      <c r="BF370" s="22"/>
      <c r="BG370" s="22"/>
      <c r="BH370" s="22"/>
      <c r="BI370" s="22">
        <f t="shared" si="63"/>
        <v>10000</v>
      </c>
      <c r="BJ370" s="22">
        <f t="shared" si="66"/>
        <v>4000</v>
      </c>
      <c r="BK370" s="22">
        <f t="shared" si="66"/>
        <v>4000</v>
      </c>
      <c r="BL370" s="21"/>
      <c r="BM370" s="21"/>
      <c r="BN370" s="21"/>
      <c r="BO370" s="21"/>
      <c r="BP370" s="21"/>
      <c r="BQ370" s="21"/>
      <c r="BR370" s="21"/>
      <c r="BS370" s="21"/>
      <c r="BT370" s="21"/>
      <c r="BU370" s="23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 t="s">
        <v>200</v>
      </c>
      <c r="CH370" s="21" t="s">
        <v>200</v>
      </c>
      <c r="CI370" s="21" t="s">
        <v>200</v>
      </c>
      <c r="CJ370" s="21" t="s">
        <v>200</v>
      </c>
      <c r="CK370" s="21" t="s">
        <v>200</v>
      </c>
      <c r="CL370" s="21" t="s">
        <v>200</v>
      </c>
      <c r="CM370" s="21" t="s">
        <v>200</v>
      </c>
      <c r="CN370" s="21" t="s">
        <v>200</v>
      </c>
      <c r="CO370" s="21" t="s">
        <v>200</v>
      </c>
    </row>
    <row r="371" spans="1:93" ht="16.5" customHeight="1" x14ac:dyDescent="0.3">
      <c r="A371" s="21">
        <v>31040369</v>
      </c>
      <c r="B371" s="21" t="s">
        <v>202</v>
      </c>
      <c r="C371" s="21"/>
      <c r="D371" s="21">
        <f t="shared" si="65"/>
        <v>74</v>
      </c>
      <c r="E371" s="21" t="s">
        <v>104</v>
      </c>
      <c r="F371" s="21">
        <v>34</v>
      </c>
      <c r="G371" s="21" t="s">
        <v>110</v>
      </c>
      <c r="H371" s="21">
        <f>VLOOKUP($L371,怪物模板!$A:$N,MATCH(角色!H$1,模板表头,0),0)</f>
        <v>3</v>
      </c>
      <c r="I371" s="28" t="str">
        <f>VLOOKUP($L371,怪物模板!$A:$N,MATCH(角色!I$1,模板表头,0),0)</f>
        <v>mag</v>
      </c>
      <c r="J371" s="22"/>
      <c r="K371" s="21"/>
      <c r="L371" s="21" t="s">
        <v>275</v>
      </c>
      <c r="M371" s="28" t="str">
        <f>VLOOKUP($L371,怪物模板!$A:$N,MATCH(角色!M$1,模板表头,0),0)</f>
        <v>火焰术士</v>
      </c>
      <c r="N371" s="28" t="str">
        <f>VLOOKUP($L371,怪物模板!$A:$N,MATCH(角色!N$1,模板表头,0),0)</f>
        <v>大招加引导版，加酒利用</v>
      </c>
      <c r="O371" s="21" t="str">
        <f>VLOOKUP($L371,怪物模板!$A:$N,MATCH(角色!O$1,模板表头,0),0)</f>
        <v>female</v>
      </c>
      <c r="P371" s="22">
        <v>3</v>
      </c>
      <c r="Q371" s="21">
        <v>3</v>
      </c>
      <c r="R371" s="21">
        <v>2</v>
      </c>
      <c r="S371" s="28" t="str">
        <f>VLOOKUP($L371,怪物模板!$A:$N,MATCH(角色!S$1,模板表头,0),0)</f>
        <v>alliance</v>
      </c>
      <c r="T371" s="21" t="s">
        <v>85</v>
      </c>
      <c r="U371" s="21"/>
      <c r="V371" s="21"/>
      <c r="W371" s="21"/>
      <c r="X371" s="21"/>
      <c r="Y371" s="21"/>
      <c r="Z371" s="21"/>
      <c r="AA371" s="21"/>
      <c r="AB371" s="21">
        <v>4</v>
      </c>
      <c r="AC371" s="21">
        <v>6</v>
      </c>
      <c r="AD371" s="21"/>
      <c r="AE371" s="21">
        <f t="shared" si="61"/>
        <v>10</v>
      </c>
      <c r="AF371" s="21">
        <f t="shared" si="62"/>
        <v>25</v>
      </c>
      <c r="AG371" s="28" t="str">
        <f>VLOOKUP($L371,怪物模板!$A:$N,MATCH(角色!AG$1,模板表头,0),0)</f>
        <v>misc.5skills</v>
      </c>
      <c r="AH371" s="28">
        <f>VLOOKUP($L371,怪物模板!$A:$N,MATCH(角色!AH$1,模板表头,0),0)</f>
        <v>11980401</v>
      </c>
      <c r="AI371" s="28">
        <f>VLOOKUP($L371,怪物模板!$A:$N,MATCH(角色!AI$1,模板表头,0),0)</f>
        <v>11980402</v>
      </c>
      <c r="AJ371" s="28">
        <f>VLOOKUP($L371,怪物模板!$A:$N,MATCH(角色!AJ$1,模板表头,0),0)</f>
        <v>11999535</v>
      </c>
      <c r="AK371" s="28" t="str">
        <f>VLOOKUP($L371,怪物模板!$A:$N,MATCH(角色!AK$1,模板表头,0),0)</f>
        <v/>
      </c>
      <c r="AL371" s="28" t="str">
        <f>IF(VLOOKUP($L371,[1]怪物模板!$A:$N,MATCH([1]角色!AL$1,模板表头,0),0)=0,"",VLOOKUP($L371,[1]怪物模板!$A:$N,MATCH([1]角色!AL$1,模板表头,0),0))</f>
        <v/>
      </c>
      <c r="AM371" s="28" t="str">
        <f>VLOOKUP($L371,怪物模板!$A:$N,MATCH(角色!AM$1,模板表头,0),0)</f>
        <v>flame_npc</v>
      </c>
      <c r="AN371" s="21">
        <v>1</v>
      </c>
      <c r="AO371" s="21">
        <v>1</v>
      </c>
      <c r="AP371" s="21"/>
      <c r="AQ371" s="21"/>
      <c r="AR371" s="21"/>
      <c r="AS371" s="21"/>
      <c r="AT371" s="21"/>
      <c r="AU371" s="21">
        <v>230011</v>
      </c>
      <c r="AV371" s="21">
        <v>230302</v>
      </c>
      <c r="AW371" s="21">
        <v>230163</v>
      </c>
      <c r="AX371" s="21"/>
      <c r="AY371" s="21"/>
      <c r="AZ371" s="21"/>
      <c r="BA371" s="21"/>
      <c r="BB371" s="22"/>
      <c r="BC371" s="22"/>
      <c r="BD371" s="22"/>
      <c r="BE371" s="22"/>
      <c r="BF371" s="22"/>
      <c r="BG371" s="22"/>
      <c r="BH371" s="22"/>
      <c r="BI371" s="22">
        <f t="shared" si="63"/>
        <v>10000</v>
      </c>
      <c r="BJ371" s="22">
        <f t="shared" si="66"/>
        <v>4000</v>
      </c>
      <c r="BK371" s="22">
        <f t="shared" si="66"/>
        <v>4000</v>
      </c>
      <c r="BL371" s="21"/>
      <c r="BM371" s="21"/>
      <c r="BN371" s="21"/>
      <c r="BO371" s="21"/>
      <c r="BP371" s="21"/>
      <c r="BQ371" s="21"/>
      <c r="BR371" s="21"/>
      <c r="BS371" s="21"/>
      <c r="BT371" s="21"/>
      <c r="BU371" s="23" t="s">
        <v>200</v>
      </c>
      <c r="BV371" s="21"/>
      <c r="BW371" s="21"/>
      <c r="BX371" s="21"/>
      <c r="BY371" s="21"/>
      <c r="BZ371" s="21"/>
      <c r="CA371" s="21"/>
      <c r="CB371" s="21"/>
      <c r="CC371" s="21"/>
      <c r="CD371" s="21"/>
      <c r="CE371" s="21"/>
      <c r="CF371" s="21"/>
      <c r="CG371" s="21" t="s">
        <v>200</v>
      </c>
      <c r="CH371" s="21" t="s">
        <v>200</v>
      </c>
      <c r="CI371" s="21" t="s">
        <v>200</v>
      </c>
      <c r="CJ371" s="21" t="s">
        <v>200</v>
      </c>
      <c r="CK371" s="21" t="s">
        <v>200</v>
      </c>
      <c r="CL371" s="21" t="s">
        <v>200</v>
      </c>
      <c r="CM371" s="21" t="s">
        <v>200</v>
      </c>
      <c r="CN371" s="21" t="s">
        <v>200</v>
      </c>
      <c r="CO371" s="21" t="s">
        <v>200</v>
      </c>
    </row>
    <row r="372" spans="1:93" ht="16.5" customHeight="1" x14ac:dyDescent="0.3">
      <c r="A372" s="21">
        <v>31040370</v>
      </c>
      <c r="B372" s="21" t="s">
        <v>202</v>
      </c>
      <c r="C372" s="21"/>
      <c r="D372" s="21">
        <f t="shared" si="65"/>
        <v>74</v>
      </c>
      <c r="E372" s="21" t="s">
        <v>104</v>
      </c>
      <c r="F372" s="21">
        <v>34</v>
      </c>
      <c r="G372" s="21" t="s">
        <v>110</v>
      </c>
      <c r="H372" s="21">
        <f>VLOOKUP($L372,怪物模板!$A:$N,MATCH(角色!H$1,模板表头,0),0)</f>
        <v>3</v>
      </c>
      <c r="I372" s="28" t="str">
        <f>VLOOKUP($L372,怪物模板!$A:$N,MATCH(角色!I$1,模板表头,0),0)</f>
        <v>mag</v>
      </c>
      <c r="J372" s="22"/>
      <c r="K372" s="21"/>
      <c r="L372" s="21" t="s">
        <v>275</v>
      </c>
      <c r="M372" s="28" t="str">
        <f>VLOOKUP($L372,怪物模板!$A:$N,MATCH(角色!M$1,模板表头,0),0)</f>
        <v>火焰术士</v>
      </c>
      <c r="N372" s="28" t="str">
        <f>VLOOKUP($L372,怪物模板!$A:$N,MATCH(角色!N$1,模板表头,0),0)</f>
        <v>大招加引导版，加酒利用</v>
      </c>
      <c r="O372" s="21" t="str">
        <f>VLOOKUP($L372,怪物模板!$A:$N,MATCH(角色!O$1,模板表头,0),0)</f>
        <v>female</v>
      </c>
      <c r="P372" s="22">
        <v>3</v>
      </c>
      <c r="Q372" s="21">
        <v>3</v>
      </c>
      <c r="R372" s="21">
        <v>2</v>
      </c>
      <c r="S372" s="28" t="str">
        <f>VLOOKUP($L372,怪物模板!$A:$N,MATCH(角色!S$1,模板表头,0),0)</f>
        <v>alliance</v>
      </c>
      <c r="T372" s="21" t="s">
        <v>85</v>
      </c>
      <c r="U372" s="21"/>
      <c r="V372" s="21"/>
      <c r="W372" s="21"/>
      <c r="X372" s="21"/>
      <c r="Y372" s="21"/>
      <c r="Z372" s="21"/>
      <c r="AA372" s="21"/>
      <c r="AB372" s="21">
        <v>4</v>
      </c>
      <c r="AC372" s="21">
        <v>6</v>
      </c>
      <c r="AD372" s="21"/>
      <c r="AE372" s="21">
        <f t="shared" si="61"/>
        <v>10</v>
      </c>
      <c r="AF372" s="21">
        <f t="shared" si="62"/>
        <v>25</v>
      </c>
      <c r="AG372" s="28" t="str">
        <f>VLOOKUP($L372,怪物模板!$A:$N,MATCH(角色!AG$1,模板表头,0),0)</f>
        <v>misc.5skills</v>
      </c>
      <c r="AH372" s="28">
        <f>VLOOKUP($L372,怪物模板!$A:$N,MATCH(角色!AH$1,模板表头,0),0)</f>
        <v>11980401</v>
      </c>
      <c r="AI372" s="28">
        <f>VLOOKUP($L372,怪物模板!$A:$N,MATCH(角色!AI$1,模板表头,0),0)</f>
        <v>11980402</v>
      </c>
      <c r="AJ372" s="28">
        <f>VLOOKUP($L372,怪物模板!$A:$N,MATCH(角色!AJ$1,模板表头,0),0)</f>
        <v>11999535</v>
      </c>
      <c r="AK372" s="28" t="str">
        <f>VLOOKUP($L372,怪物模板!$A:$N,MATCH(角色!AK$1,模板表头,0),0)</f>
        <v/>
      </c>
      <c r="AL372" s="28" t="str">
        <f>IF(VLOOKUP($L372,[1]怪物模板!$A:$N,MATCH([1]角色!AL$1,模板表头,0),0)=0,"",VLOOKUP($L372,[1]怪物模板!$A:$N,MATCH([1]角色!AL$1,模板表头,0),0))</f>
        <v/>
      </c>
      <c r="AM372" s="28" t="str">
        <f>VLOOKUP($L372,怪物模板!$A:$N,MATCH(角色!AM$1,模板表头,0),0)</f>
        <v>flame_npc</v>
      </c>
      <c r="AN372" s="21">
        <v>1</v>
      </c>
      <c r="AO372" s="21">
        <v>1</v>
      </c>
      <c r="AP372" s="21"/>
      <c r="AQ372" s="21"/>
      <c r="AR372" s="21"/>
      <c r="AS372" s="21"/>
      <c r="AT372" s="21"/>
      <c r="AU372" s="21">
        <v>230011</v>
      </c>
      <c r="AV372" s="21">
        <v>230302</v>
      </c>
      <c r="AW372" s="21">
        <v>230163</v>
      </c>
      <c r="AX372" s="21"/>
      <c r="AY372" s="21"/>
      <c r="AZ372" s="21"/>
      <c r="BA372" s="21"/>
      <c r="BB372" s="22"/>
      <c r="BC372" s="22"/>
      <c r="BD372" s="22"/>
      <c r="BE372" s="22"/>
      <c r="BF372" s="22"/>
      <c r="BG372" s="22"/>
      <c r="BH372" s="22"/>
      <c r="BI372" s="22">
        <f t="shared" si="63"/>
        <v>10000</v>
      </c>
      <c r="BJ372" s="22">
        <f t="shared" si="66"/>
        <v>4000</v>
      </c>
      <c r="BK372" s="22">
        <f t="shared" si="66"/>
        <v>4000</v>
      </c>
      <c r="BL372" s="21"/>
      <c r="BM372" s="21"/>
      <c r="BN372" s="21"/>
      <c r="BO372" s="21"/>
      <c r="BP372" s="21"/>
      <c r="BQ372" s="21"/>
      <c r="BR372" s="21"/>
      <c r="BS372" s="21"/>
      <c r="BT372" s="21"/>
      <c r="BU372" s="23" t="s">
        <v>200</v>
      </c>
      <c r="BV372" s="21"/>
      <c r="BW372" s="21"/>
      <c r="BX372" s="21"/>
      <c r="BY372" s="21"/>
      <c r="BZ372" s="21"/>
      <c r="CA372" s="21"/>
      <c r="CB372" s="21"/>
      <c r="CC372" s="21"/>
      <c r="CD372" s="21"/>
      <c r="CE372" s="21"/>
      <c r="CF372" s="21"/>
      <c r="CG372" s="21" t="s">
        <v>200</v>
      </c>
      <c r="CH372" s="21" t="s">
        <v>200</v>
      </c>
      <c r="CI372" s="21" t="s">
        <v>200</v>
      </c>
      <c r="CJ372" s="21" t="s">
        <v>200</v>
      </c>
      <c r="CK372" s="21" t="s">
        <v>200</v>
      </c>
      <c r="CL372" s="21" t="s">
        <v>200</v>
      </c>
      <c r="CM372" s="21" t="s">
        <v>200</v>
      </c>
      <c r="CN372" s="21" t="s">
        <v>200</v>
      </c>
      <c r="CO372" s="21" t="s">
        <v>200</v>
      </c>
    </row>
    <row r="373" spans="1:93" s="6" customFormat="1" x14ac:dyDescent="0.3">
      <c r="A373" s="21">
        <v>31040371</v>
      </c>
      <c r="B373" s="21" t="s">
        <v>269</v>
      </c>
      <c r="C373" s="21"/>
      <c r="D373" s="21">
        <f t="shared" si="65"/>
        <v>75</v>
      </c>
      <c r="E373" s="21" t="s">
        <v>104</v>
      </c>
      <c r="F373" s="21">
        <v>35</v>
      </c>
      <c r="G373" s="21" t="s">
        <v>101</v>
      </c>
      <c r="H373" s="21">
        <f>VLOOKUP($L373,怪物模板!$A:$N,MATCH(角色!H$1,模板表头,0),0)</f>
        <v>3</v>
      </c>
      <c r="I373" s="28" t="str">
        <f>VLOOKUP($L373,怪物模板!$A:$N,MATCH(角色!I$1,模板表头,0),0)</f>
        <v>mag</v>
      </c>
      <c r="J373" s="22"/>
      <c r="K373" s="21"/>
      <c r="L373" s="21" t="s">
        <v>283</v>
      </c>
      <c r="M373" s="28" t="str">
        <f>VLOOKUP($L373,怪物模板!$A:$N,MATCH(角色!M$1,模板表头,0),0)</f>
        <v>蛇头女妖</v>
      </c>
      <c r="N373" s="28" t="str">
        <f>VLOOKUP($L373,怪物模板!$A:$N,MATCH(角色!N$1,模板表头,0),0)</f>
        <v>BOSS特别4技能版，带禁锢技能，龙卷风必定击飞</v>
      </c>
      <c r="O373" s="21" t="str">
        <f>VLOOKUP($L373,怪物模板!$A:$N,MATCH(角色!O$1,模板表头,0),0)</f>
        <v>female</v>
      </c>
      <c r="P373" s="21">
        <v>7</v>
      </c>
      <c r="Q373" s="21">
        <v>4</v>
      </c>
      <c r="R373" s="21">
        <v>4</v>
      </c>
      <c r="S373" s="28" t="str">
        <f>VLOOKUP($L373,怪物模板!$A:$N,MATCH(角色!S$1,模板表头,0),0)</f>
        <v>chaos</v>
      </c>
      <c r="T373" s="21" t="s">
        <v>102</v>
      </c>
      <c r="U373" s="21"/>
      <c r="V373" s="21"/>
      <c r="W373" s="21"/>
      <c r="X373" s="21"/>
      <c r="Y373" s="21"/>
      <c r="Z373" s="21"/>
      <c r="AA373" s="21"/>
      <c r="AB373" s="21">
        <v>4</v>
      </c>
      <c r="AC373" s="21">
        <v>6</v>
      </c>
      <c r="AD373" s="21"/>
      <c r="AE373" s="21">
        <f t="shared" si="61"/>
        <v>100</v>
      </c>
      <c r="AF373" s="21">
        <f t="shared" si="62"/>
        <v>250</v>
      </c>
      <c r="AG373" s="28" t="str">
        <f>VLOOKUP($L373,怪物模板!$A:$N,MATCH(角色!AG$1,模板表头,0),0)</f>
        <v>misc.5skills</v>
      </c>
      <c r="AH373" s="28">
        <f>VLOOKUP($L373,怪物模板!$A:$N,MATCH(角色!AH$1,模板表头,0),0)</f>
        <v>11660101</v>
      </c>
      <c r="AI373" s="28">
        <f>VLOOKUP($L373,怪物模板!$A:$N,MATCH(角色!AI$1,模板表头,0),0)</f>
        <v>11999524</v>
      </c>
      <c r="AJ373" s="28">
        <f>VLOOKUP($L373,怪物模板!$A:$N,MATCH(角色!AJ$1,模板表头,0),0)</f>
        <v>11660103</v>
      </c>
      <c r="AK373" s="28">
        <f>VLOOKUP($L373,怪物模板!$A:$N,MATCH(角色!AK$1,模板表头,0),0)</f>
        <v>11999529</v>
      </c>
      <c r="AL373" s="28">
        <f>IF(VLOOKUP($L373,[1]怪物模板!$A:$N,MATCH([1]角色!AL$1,模板表头,0),0)=0,"",VLOOKUP($L373,[1]怪物模板!$A:$N,MATCH([1]角色!AL$1,模板表头,0),0))</f>
        <v>11999525</v>
      </c>
      <c r="AM373" s="28" t="str">
        <f>VLOOKUP($L373,怪物模板!$A:$N,MATCH(角色!AM$1,模板表头,0),0)</f>
        <v>vashj_boss</v>
      </c>
      <c r="AN373" s="21">
        <v>1.5</v>
      </c>
      <c r="AO373" s="21">
        <v>1</v>
      </c>
      <c r="AP373" s="21"/>
      <c r="AQ373" s="21"/>
      <c r="AR373" s="21"/>
      <c r="AS373" s="21"/>
      <c r="AT373" s="21"/>
      <c r="AU373" s="21">
        <v>230011</v>
      </c>
      <c r="AV373" s="21">
        <v>230272</v>
      </c>
      <c r="AW373" s="21">
        <v>230203</v>
      </c>
      <c r="AX373" s="21"/>
      <c r="AY373" s="21"/>
      <c r="AZ373" s="21"/>
      <c r="BA373" s="21"/>
      <c r="BB373" s="22"/>
      <c r="BC373" s="22"/>
      <c r="BD373" s="22"/>
      <c r="BE373" s="22"/>
      <c r="BF373" s="22"/>
      <c r="BG373" s="22"/>
      <c r="BH373" s="22"/>
      <c r="BI373" s="22">
        <f t="shared" si="63"/>
        <v>0</v>
      </c>
      <c r="BJ373" s="22">
        <f t="shared" si="66"/>
        <v>0</v>
      </c>
      <c r="BK373" s="22">
        <f t="shared" si="66"/>
        <v>0</v>
      </c>
      <c r="BL373" s="21"/>
      <c r="BM373" s="21"/>
      <c r="BN373" s="21"/>
      <c r="BO373" s="21"/>
      <c r="BP373" s="21"/>
      <c r="BQ373" s="21"/>
      <c r="BR373" s="21"/>
      <c r="BS373" s="21"/>
      <c r="BT373" s="21"/>
      <c r="BU373" s="23" t="s">
        <v>200</v>
      </c>
      <c r="BV373" s="21"/>
      <c r="BW373" s="21"/>
      <c r="BX373" s="21"/>
      <c r="BY373" s="21"/>
      <c r="BZ373" s="21"/>
      <c r="CA373" s="21"/>
      <c r="CB373" s="21"/>
      <c r="CC373" s="21"/>
      <c r="CD373" s="21"/>
      <c r="CE373" s="21"/>
      <c r="CF373" s="21"/>
      <c r="CG373" s="21">
        <v>5000</v>
      </c>
      <c r="CH373" s="21">
        <v>5000</v>
      </c>
      <c r="CI373" s="21">
        <v>5000</v>
      </c>
      <c r="CJ373" s="21">
        <v>5000</v>
      </c>
      <c r="CK373" s="21">
        <v>5000</v>
      </c>
      <c r="CL373" s="21">
        <v>5000</v>
      </c>
      <c r="CM373" s="21">
        <v>5000</v>
      </c>
      <c r="CN373" s="21">
        <v>5000</v>
      </c>
      <c r="CO373" s="21">
        <v>5000</v>
      </c>
    </row>
    <row r="374" spans="1:93" s="5" customFormat="1" ht="16.5" customHeight="1" x14ac:dyDescent="0.3">
      <c r="A374" s="21">
        <v>31040372</v>
      </c>
      <c r="B374" s="21" t="s">
        <v>84</v>
      </c>
      <c r="C374" s="21"/>
      <c r="D374" s="21">
        <f t="shared" si="65"/>
        <v>75</v>
      </c>
      <c r="E374" s="21" t="s">
        <v>104</v>
      </c>
      <c r="F374" s="21">
        <v>35</v>
      </c>
      <c r="G374" s="21" t="s">
        <v>110</v>
      </c>
      <c r="H374" s="21">
        <f>VLOOKUP($L374,怪物模板!$A:$N,MATCH(角色!H$1,模板表头,0),0)</f>
        <v>2</v>
      </c>
      <c r="I374" s="28" t="str">
        <f>VLOOKUP($L374,怪物模板!$A:$N,MATCH(角色!I$1,模板表头,0),0)</f>
        <v>phy</v>
      </c>
      <c r="J374" s="22"/>
      <c r="K374" s="21"/>
      <c r="L374" s="21" t="s">
        <v>277</v>
      </c>
      <c r="M374" s="28" t="str">
        <f>VLOOKUP($L374,怪物模板!$A:$N,MATCH(角色!M$1,模板表头,0),0)</f>
        <v>无对应英雄</v>
      </c>
      <c r="N374" s="28" t="str">
        <f>VLOOKUP($L374,怪物模板!$A:$N,MATCH(角色!N$1,模板表头,0),0)</f>
        <v>统一模板</v>
      </c>
      <c r="O374" s="21" t="str">
        <f>VLOOKUP($L374,怪物模板!$A:$N,MATCH(角色!O$1,模板表头,0),0)</f>
        <v>male</v>
      </c>
      <c r="P374" s="22">
        <v>1</v>
      </c>
      <c r="Q374" s="21">
        <v>1</v>
      </c>
      <c r="R374" s="21">
        <v>1</v>
      </c>
      <c r="S374" s="28" t="str">
        <f>VLOOKUP($L374,怪物模板!$A:$N,MATCH(角色!S$1,模板表头,0),0)</f>
        <v>chaos</v>
      </c>
      <c r="T374" s="21" t="s">
        <v>85</v>
      </c>
      <c r="U374" s="21"/>
      <c r="V374" s="21"/>
      <c r="W374" s="21"/>
      <c r="X374" s="21"/>
      <c r="Y374" s="21"/>
      <c r="Z374" s="21"/>
      <c r="AA374" s="21"/>
      <c r="AB374" s="21">
        <v>4</v>
      </c>
      <c r="AC374" s="21">
        <v>6</v>
      </c>
      <c r="AD374" s="21"/>
      <c r="AE374" s="21">
        <f t="shared" si="61"/>
        <v>10</v>
      </c>
      <c r="AF374" s="21">
        <f t="shared" si="62"/>
        <v>25</v>
      </c>
      <c r="AG374" s="28" t="str">
        <f>VLOOKUP($L374,怪物模板!$A:$N,MATCH(角色!AG$1,模板表头,0),0)</f>
        <v>misc.5skills_self_hp_ratio</v>
      </c>
      <c r="AH374" s="28">
        <f>VLOOKUP($L374,怪物模板!$A:$N,MATCH(角色!AH$1,模板表头,0),0)</f>
        <v>11990101</v>
      </c>
      <c r="AI374" s="28">
        <f>VLOOKUP($L374,怪物模板!$A:$N,MATCH(角色!AI$1,模板表头,0),0)</f>
        <v>11990102</v>
      </c>
      <c r="AJ374" s="28" t="str">
        <f>VLOOKUP($L374,怪物模板!$A:$N,MATCH(角色!AJ$1,模板表头,0),0)</f>
        <v/>
      </c>
      <c r="AK374" s="28" t="str">
        <f>VLOOKUP($L374,怪物模板!$A:$N,MATCH(角色!AK$1,模板表头,0),0)</f>
        <v/>
      </c>
      <c r="AL374" s="28" t="str">
        <f>IF(VLOOKUP($L374,[1]怪物模板!$A:$N,MATCH([1]角色!AL$1,模板表头,0),0)=0,"",VLOOKUP($L374,[1]怪物模板!$A:$N,MATCH([1]角色!AL$1,模板表头,0),0))</f>
        <v/>
      </c>
      <c r="AM374" s="28" t="str">
        <f>VLOOKUP($L374,怪物模板!$A:$N,MATCH(角色!AM$1,模板表头,0),0)</f>
        <v>treant</v>
      </c>
      <c r="AN374" s="21">
        <v>1</v>
      </c>
      <c r="AO374" s="21">
        <v>1</v>
      </c>
      <c r="AP374" s="21"/>
      <c r="AQ374" s="21"/>
      <c r="AR374" s="21"/>
      <c r="AS374" s="21"/>
      <c r="AT374" s="21"/>
      <c r="AU374" s="21">
        <v>230021</v>
      </c>
      <c r="AV374" s="21">
        <v>230292</v>
      </c>
      <c r="AW374" s="21">
        <v>230123</v>
      </c>
      <c r="AX374" s="21"/>
      <c r="AY374" s="21"/>
      <c r="AZ374" s="21"/>
      <c r="BA374" s="21"/>
      <c r="BB374" s="22"/>
      <c r="BC374" s="22"/>
      <c r="BD374" s="22"/>
      <c r="BE374" s="22"/>
      <c r="BF374" s="22"/>
      <c r="BG374" s="22"/>
      <c r="BH374" s="22"/>
      <c r="BI374" s="22">
        <f t="shared" si="63"/>
        <v>10000</v>
      </c>
      <c r="BJ374" s="22">
        <f t="shared" si="66"/>
        <v>4000</v>
      </c>
      <c r="BK374" s="22">
        <f t="shared" si="66"/>
        <v>4000</v>
      </c>
      <c r="BL374" s="21"/>
      <c r="BM374" s="21"/>
      <c r="BN374" s="21"/>
      <c r="BO374" s="21"/>
      <c r="BP374" s="21"/>
      <c r="BQ374" s="21"/>
      <c r="BR374" s="21"/>
      <c r="BS374" s="21"/>
      <c r="BT374" s="21"/>
      <c r="BU374" s="23" t="s">
        <v>200</v>
      </c>
      <c r="BV374" s="21"/>
      <c r="BW374" s="21"/>
      <c r="BX374" s="21"/>
      <c r="BY374" s="21"/>
      <c r="BZ374" s="21"/>
      <c r="CA374" s="21"/>
      <c r="CB374" s="21"/>
      <c r="CC374" s="21"/>
      <c r="CD374" s="21"/>
      <c r="CE374" s="21"/>
      <c r="CF374" s="21"/>
      <c r="CG374" s="21" t="s">
        <v>200</v>
      </c>
      <c r="CH374" s="21" t="s">
        <v>200</v>
      </c>
      <c r="CI374" s="21" t="s">
        <v>200</v>
      </c>
      <c r="CJ374" s="21" t="s">
        <v>200</v>
      </c>
      <c r="CK374" s="21" t="s">
        <v>200</v>
      </c>
      <c r="CL374" s="21" t="s">
        <v>200</v>
      </c>
      <c r="CM374" s="21" t="s">
        <v>200</v>
      </c>
      <c r="CN374" s="21" t="s">
        <v>200</v>
      </c>
      <c r="CO374" s="21" t="s">
        <v>200</v>
      </c>
    </row>
    <row r="375" spans="1:93" s="5" customFormat="1" ht="16.5" customHeight="1" x14ac:dyDescent="0.3">
      <c r="A375" s="21">
        <v>31040373</v>
      </c>
      <c r="B375" s="21" t="s">
        <v>84</v>
      </c>
      <c r="C375" s="21"/>
      <c r="D375" s="21">
        <f t="shared" si="65"/>
        <v>75</v>
      </c>
      <c r="E375" s="21" t="s">
        <v>104</v>
      </c>
      <c r="F375" s="21">
        <v>35</v>
      </c>
      <c r="G375" s="21" t="s">
        <v>110</v>
      </c>
      <c r="H375" s="21">
        <f>VLOOKUP($L375,怪物模板!$A:$N,MATCH(角色!H$1,模板表头,0),0)</f>
        <v>2</v>
      </c>
      <c r="I375" s="28" t="str">
        <f>VLOOKUP($L375,怪物模板!$A:$N,MATCH(角色!I$1,模板表头,0),0)</f>
        <v>phy</v>
      </c>
      <c r="J375" s="22"/>
      <c r="K375" s="21"/>
      <c r="L375" s="21" t="s">
        <v>277</v>
      </c>
      <c r="M375" s="28" t="str">
        <f>VLOOKUP($L375,怪物模板!$A:$N,MATCH(角色!M$1,模板表头,0),0)</f>
        <v>无对应英雄</v>
      </c>
      <c r="N375" s="28" t="str">
        <f>VLOOKUP($L375,怪物模板!$A:$N,MATCH(角色!N$1,模板表头,0),0)</f>
        <v>统一模板</v>
      </c>
      <c r="O375" s="21" t="str">
        <f>VLOOKUP($L375,怪物模板!$A:$N,MATCH(角色!O$1,模板表头,0),0)</f>
        <v>male</v>
      </c>
      <c r="P375" s="22">
        <v>1</v>
      </c>
      <c r="Q375" s="21">
        <v>1</v>
      </c>
      <c r="R375" s="21">
        <v>1</v>
      </c>
      <c r="S375" s="28" t="str">
        <f>VLOOKUP($L375,怪物模板!$A:$N,MATCH(角色!S$1,模板表头,0),0)</f>
        <v>chaos</v>
      </c>
      <c r="T375" s="21" t="s">
        <v>85</v>
      </c>
      <c r="U375" s="21"/>
      <c r="V375" s="21"/>
      <c r="W375" s="21"/>
      <c r="X375" s="21"/>
      <c r="Y375" s="21"/>
      <c r="Z375" s="21"/>
      <c r="AA375" s="21"/>
      <c r="AB375" s="21">
        <v>4</v>
      </c>
      <c r="AC375" s="21">
        <v>6</v>
      </c>
      <c r="AD375" s="21"/>
      <c r="AE375" s="21">
        <f t="shared" si="61"/>
        <v>10</v>
      </c>
      <c r="AF375" s="21">
        <f t="shared" si="62"/>
        <v>25</v>
      </c>
      <c r="AG375" s="28" t="str">
        <f>VLOOKUP($L375,怪物模板!$A:$N,MATCH(角色!AG$1,模板表头,0),0)</f>
        <v>misc.5skills_self_hp_ratio</v>
      </c>
      <c r="AH375" s="28">
        <f>VLOOKUP($L375,怪物模板!$A:$N,MATCH(角色!AH$1,模板表头,0),0)</f>
        <v>11990101</v>
      </c>
      <c r="AI375" s="28">
        <f>VLOOKUP($L375,怪物模板!$A:$N,MATCH(角色!AI$1,模板表头,0),0)</f>
        <v>11990102</v>
      </c>
      <c r="AJ375" s="28" t="str">
        <f>VLOOKUP($L375,怪物模板!$A:$N,MATCH(角色!AJ$1,模板表头,0),0)</f>
        <v/>
      </c>
      <c r="AK375" s="28" t="str">
        <f>VLOOKUP($L375,怪物模板!$A:$N,MATCH(角色!AK$1,模板表头,0),0)</f>
        <v/>
      </c>
      <c r="AL375" s="28" t="str">
        <f>IF(VLOOKUP($L375,[1]怪物模板!$A:$N,MATCH([1]角色!AL$1,模板表头,0),0)=0,"",VLOOKUP($L375,[1]怪物模板!$A:$N,MATCH([1]角色!AL$1,模板表头,0),0))</f>
        <v/>
      </c>
      <c r="AM375" s="28" t="str">
        <f>VLOOKUP($L375,怪物模板!$A:$N,MATCH(角色!AM$1,模板表头,0),0)</f>
        <v>treant</v>
      </c>
      <c r="AN375" s="21">
        <v>1</v>
      </c>
      <c r="AO375" s="21">
        <v>1</v>
      </c>
      <c r="AP375" s="21"/>
      <c r="AQ375" s="21"/>
      <c r="AR375" s="21"/>
      <c r="AS375" s="21"/>
      <c r="AT375" s="21"/>
      <c r="AU375" s="21">
        <v>230021</v>
      </c>
      <c r="AV375" s="21">
        <v>230292</v>
      </c>
      <c r="AW375" s="21">
        <v>230123</v>
      </c>
      <c r="AX375" s="21"/>
      <c r="AY375" s="21"/>
      <c r="AZ375" s="21"/>
      <c r="BA375" s="21"/>
      <c r="BB375" s="22"/>
      <c r="BC375" s="22"/>
      <c r="BD375" s="22"/>
      <c r="BE375" s="22"/>
      <c r="BF375" s="22"/>
      <c r="BG375" s="22"/>
      <c r="BH375" s="22"/>
      <c r="BI375" s="22">
        <f t="shared" si="63"/>
        <v>10000</v>
      </c>
      <c r="BJ375" s="22">
        <f t="shared" si="66"/>
        <v>4000</v>
      </c>
      <c r="BK375" s="22">
        <f t="shared" si="66"/>
        <v>4000</v>
      </c>
      <c r="BL375" s="21"/>
      <c r="BM375" s="21"/>
      <c r="BN375" s="21"/>
      <c r="BO375" s="21"/>
      <c r="BP375" s="21"/>
      <c r="BQ375" s="21"/>
      <c r="BR375" s="21"/>
      <c r="BS375" s="21"/>
      <c r="BT375" s="21"/>
      <c r="BU375" s="23" t="s">
        <v>200</v>
      </c>
      <c r="BV375" s="21"/>
      <c r="BW375" s="21"/>
      <c r="BX375" s="21"/>
      <c r="BY375" s="21"/>
      <c r="BZ375" s="21"/>
      <c r="CA375" s="21"/>
      <c r="CB375" s="21"/>
      <c r="CC375" s="21"/>
      <c r="CD375" s="21"/>
      <c r="CE375" s="21"/>
      <c r="CF375" s="21"/>
      <c r="CG375" s="21" t="s">
        <v>200</v>
      </c>
      <c r="CH375" s="21" t="s">
        <v>200</v>
      </c>
      <c r="CI375" s="21" t="s">
        <v>200</v>
      </c>
      <c r="CJ375" s="21" t="s">
        <v>200</v>
      </c>
      <c r="CK375" s="21" t="s">
        <v>200</v>
      </c>
      <c r="CL375" s="21" t="s">
        <v>200</v>
      </c>
      <c r="CM375" s="21" t="s">
        <v>200</v>
      </c>
      <c r="CN375" s="21" t="s">
        <v>200</v>
      </c>
      <c r="CO375" s="21" t="s">
        <v>200</v>
      </c>
    </row>
    <row r="376" spans="1:93" s="5" customFormat="1" x14ac:dyDescent="0.3">
      <c r="A376" s="21">
        <v>31040374</v>
      </c>
      <c r="B376" s="21" t="s">
        <v>204</v>
      </c>
      <c r="C376" s="21"/>
      <c r="D376" s="21">
        <f t="shared" si="65"/>
        <v>75</v>
      </c>
      <c r="E376" s="21" t="s">
        <v>104</v>
      </c>
      <c r="F376" s="21">
        <v>35</v>
      </c>
      <c r="G376" s="21" t="s">
        <v>110</v>
      </c>
      <c r="H376" s="21">
        <f>VLOOKUP($L376,怪物模板!$A:$N,MATCH(角色!H$1,模板表头,0),0)</f>
        <v>3</v>
      </c>
      <c r="I376" s="28" t="str">
        <f>VLOOKUP($L376,怪物模板!$A:$N,MATCH(角色!I$1,模板表头,0),0)</f>
        <v>phy</v>
      </c>
      <c r="J376" s="22"/>
      <c r="K376" s="21"/>
      <c r="L376" s="21" t="s">
        <v>204</v>
      </c>
      <c r="M376" s="28" t="str">
        <f>VLOOKUP($L376,怪物模板!$A:$N,MATCH(角色!M$1,模板表头,0),0)</f>
        <v>骷髅射手</v>
      </c>
      <c r="N376" s="28" t="str">
        <f>VLOOKUP($L376,怪物模板!$A:$N,MATCH(角色!N$1,模板表头,0),0)</f>
        <v>统一模板</v>
      </c>
      <c r="O376" s="21" t="str">
        <f>VLOOKUP($L376,怪物模板!$A:$N,MATCH(角色!O$1,模板表头,0),0)</f>
        <v>male</v>
      </c>
      <c r="P376" s="21">
        <v>1</v>
      </c>
      <c r="Q376" s="21">
        <v>1</v>
      </c>
      <c r="R376" s="21">
        <v>1</v>
      </c>
      <c r="S376" s="28" t="str">
        <f>VLOOKUP($L376,怪物模板!$A:$N,MATCH(角色!S$1,模板表头,0),0)</f>
        <v>horde</v>
      </c>
      <c r="T376" s="21" t="s">
        <v>85</v>
      </c>
      <c r="U376" s="21"/>
      <c r="V376" s="21"/>
      <c r="W376" s="21"/>
      <c r="X376" s="21"/>
      <c r="Y376" s="21"/>
      <c r="Z376" s="21"/>
      <c r="AA376" s="21"/>
      <c r="AB376" s="21">
        <v>4</v>
      </c>
      <c r="AC376" s="21">
        <v>6</v>
      </c>
      <c r="AD376" s="21"/>
      <c r="AE376" s="21">
        <f t="shared" si="61"/>
        <v>10</v>
      </c>
      <c r="AF376" s="21">
        <f t="shared" si="62"/>
        <v>25</v>
      </c>
      <c r="AG376" s="28" t="str">
        <f>VLOOKUP($L376,怪物模板!$A:$N,MATCH(角色!AG$1,模板表头,0),0)</f>
        <v>misc.5skills</v>
      </c>
      <c r="AH376" s="28">
        <f>VLOOKUP($L376,怪物模板!$A:$N,MATCH(角色!AH$1,模板表头,0),0)</f>
        <v>11690101</v>
      </c>
      <c r="AI376" s="28">
        <f>VLOOKUP($L376,怪物模板!$A:$N,MATCH(角色!AI$1,模板表头,0),0)</f>
        <v>11690102</v>
      </c>
      <c r="AJ376" s="28" t="str">
        <f>VLOOKUP($L376,怪物模板!$A:$N,MATCH(角色!AJ$1,模板表头,0),0)</f>
        <v/>
      </c>
      <c r="AK376" s="28" t="str">
        <f>VLOOKUP($L376,怪物模板!$A:$N,MATCH(角色!AK$1,模板表头,0),0)</f>
        <v/>
      </c>
      <c r="AL376" s="28" t="str">
        <f>IF(VLOOKUP($L376,[1]怪物模板!$A:$N,MATCH([1]角色!AL$1,模板表头,0),0)=0,"",VLOOKUP($L376,[1]怪物模板!$A:$N,MATCH([1]角色!AL$1,模板表头,0),0))</f>
        <v/>
      </c>
      <c r="AM376" s="28" t="str">
        <f>VLOOKUP($L376,怪物模板!$A:$N,MATCH(角色!AM$1,模板表头,0),0)</f>
        <v>skeleton_archer_npc</v>
      </c>
      <c r="AN376" s="21">
        <v>1</v>
      </c>
      <c r="AO376" s="21">
        <v>1</v>
      </c>
      <c r="AP376" s="21"/>
      <c r="AQ376" s="21"/>
      <c r="AR376" s="21"/>
      <c r="AS376" s="21"/>
      <c r="AT376" s="21"/>
      <c r="AU376" s="21">
        <v>230051</v>
      </c>
      <c r="AV376" s="21">
        <v>230282</v>
      </c>
      <c r="AW376" s="21">
        <v>230113</v>
      </c>
      <c r="AX376" s="21"/>
      <c r="AY376" s="21"/>
      <c r="AZ376" s="21"/>
      <c r="BA376" s="21"/>
      <c r="BB376" s="22"/>
      <c r="BC376" s="22"/>
      <c r="BD376" s="22"/>
      <c r="BE376" s="22"/>
      <c r="BF376" s="22"/>
      <c r="BG376" s="22"/>
      <c r="BH376" s="22"/>
      <c r="BI376" s="22">
        <f t="shared" si="63"/>
        <v>10000</v>
      </c>
      <c r="BJ376" s="22">
        <f t="shared" si="66"/>
        <v>4000</v>
      </c>
      <c r="BK376" s="22">
        <f t="shared" si="66"/>
        <v>4000</v>
      </c>
      <c r="BL376" s="21"/>
      <c r="BM376" s="21"/>
      <c r="BN376" s="21"/>
      <c r="BO376" s="21"/>
      <c r="BP376" s="21"/>
      <c r="BQ376" s="21"/>
      <c r="BR376" s="21"/>
      <c r="BS376" s="21"/>
      <c r="BT376" s="21"/>
      <c r="BU376" s="23" t="s">
        <v>200</v>
      </c>
      <c r="BV376" s="21"/>
      <c r="BW376" s="21"/>
      <c r="BX376" s="21"/>
      <c r="BY376" s="21"/>
      <c r="BZ376" s="21"/>
      <c r="CA376" s="21"/>
      <c r="CB376" s="21"/>
      <c r="CC376" s="21"/>
      <c r="CD376" s="21"/>
      <c r="CE376" s="21"/>
      <c r="CF376" s="21"/>
      <c r="CG376" s="21" t="s">
        <v>200</v>
      </c>
      <c r="CH376" s="21" t="s">
        <v>200</v>
      </c>
      <c r="CI376" s="21" t="s">
        <v>200</v>
      </c>
      <c r="CJ376" s="21" t="s">
        <v>200</v>
      </c>
      <c r="CK376" s="21" t="s">
        <v>200</v>
      </c>
      <c r="CL376" s="21" t="s">
        <v>200</v>
      </c>
      <c r="CM376" s="21" t="s">
        <v>200</v>
      </c>
      <c r="CN376" s="21" t="s">
        <v>200</v>
      </c>
      <c r="CO376" s="21" t="s">
        <v>200</v>
      </c>
    </row>
    <row r="377" spans="1:93" s="5" customFormat="1" x14ac:dyDescent="0.3">
      <c r="A377" s="21">
        <v>31040375</v>
      </c>
      <c r="B377" s="21" t="s">
        <v>204</v>
      </c>
      <c r="C377" s="21"/>
      <c r="D377" s="21">
        <f t="shared" si="65"/>
        <v>75</v>
      </c>
      <c r="E377" s="21" t="s">
        <v>104</v>
      </c>
      <c r="F377" s="21">
        <v>35</v>
      </c>
      <c r="G377" s="21" t="s">
        <v>110</v>
      </c>
      <c r="H377" s="21">
        <f>VLOOKUP($L377,怪物模板!$A:$N,MATCH(角色!H$1,模板表头,0),0)</f>
        <v>3</v>
      </c>
      <c r="I377" s="28" t="str">
        <f>VLOOKUP($L377,怪物模板!$A:$N,MATCH(角色!I$1,模板表头,0),0)</f>
        <v>phy</v>
      </c>
      <c r="J377" s="22"/>
      <c r="K377" s="21"/>
      <c r="L377" s="21" t="s">
        <v>204</v>
      </c>
      <c r="M377" s="28" t="str">
        <f>VLOOKUP($L377,怪物模板!$A:$N,MATCH(角色!M$1,模板表头,0),0)</f>
        <v>骷髅射手</v>
      </c>
      <c r="N377" s="28" t="str">
        <f>VLOOKUP($L377,怪物模板!$A:$N,MATCH(角色!N$1,模板表头,0),0)</f>
        <v>统一模板</v>
      </c>
      <c r="O377" s="21" t="str">
        <f>VLOOKUP($L377,怪物模板!$A:$N,MATCH(角色!O$1,模板表头,0),0)</f>
        <v>male</v>
      </c>
      <c r="P377" s="21">
        <v>1</v>
      </c>
      <c r="Q377" s="21">
        <v>1</v>
      </c>
      <c r="R377" s="21">
        <v>1</v>
      </c>
      <c r="S377" s="28" t="str">
        <f>VLOOKUP($L377,怪物模板!$A:$N,MATCH(角色!S$1,模板表头,0),0)</f>
        <v>horde</v>
      </c>
      <c r="T377" s="21" t="s">
        <v>85</v>
      </c>
      <c r="U377" s="21"/>
      <c r="V377" s="21"/>
      <c r="W377" s="21"/>
      <c r="X377" s="21"/>
      <c r="Y377" s="21"/>
      <c r="Z377" s="21"/>
      <c r="AA377" s="21"/>
      <c r="AB377" s="21">
        <v>4</v>
      </c>
      <c r="AC377" s="21">
        <v>6</v>
      </c>
      <c r="AD377" s="21"/>
      <c r="AE377" s="21">
        <f t="shared" si="61"/>
        <v>10</v>
      </c>
      <c r="AF377" s="21">
        <f t="shared" si="62"/>
        <v>25</v>
      </c>
      <c r="AG377" s="28" t="str">
        <f>VLOOKUP($L377,怪物模板!$A:$N,MATCH(角色!AG$1,模板表头,0),0)</f>
        <v>misc.5skills</v>
      </c>
      <c r="AH377" s="28">
        <f>VLOOKUP($L377,怪物模板!$A:$N,MATCH(角色!AH$1,模板表头,0),0)</f>
        <v>11690101</v>
      </c>
      <c r="AI377" s="28">
        <f>VLOOKUP($L377,怪物模板!$A:$N,MATCH(角色!AI$1,模板表头,0),0)</f>
        <v>11690102</v>
      </c>
      <c r="AJ377" s="28" t="str">
        <f>VLOOKUP($L377,怪物模板!$A:$N,MATCH(角色!AJ$1,模板表头,0),0)</f>
        <v/>
      </c>
      <c r="AK377" s="28" t="str">
        <f>VLOOKUP($L377,怪物模板!$A:$N,MATCH(角色!AK$1,模板表头,0),0)</f>
        <v/>
      </c>
      <c r="AL377" s="28" t="str">
        <f>IF(VLOOKUP($L377,[1]怪物模板!$A:$N,MATCH([1]角色!AL$1,模板表头,0),0)=0,"",VLOOKUP($L377,[1]怪物模板!$A:$N,MATCH([1]角色!AL$1,模板表头,0),0))</f>
        <v/>
      </c>
      <c r="AM377" s="28" t="str">
        <f>VLOOKUP($L377,怪物模板!$A:$N,MATCH(角色!AM$1,模板表头,0),0)</f>
        <v>skeleton_archer_npc</v>
      </c>
      <c r="AN377" s="21">
        <v>1</v>
      </c>
      <c r="AO377" s="21">
        <v>1</v>
      </c>
      <c r="AP377" s="21"/>
      <c r="AQ377" s="21"/>
      <c r="AR377" s="21"/>
      <c r="AS377" s="21"/>
      <c r="AT377" s="21"/>
      <c r="AU377" s="21">
        <v>230051</v>
      </c>
      <c r="AV377" s="21">
        <v>230282</v>
      </c>
      <c r="AW377" s="21">
        <v>230113</v>
      </c>
      <c r="AX377" s="21"/>
      <c r="AY377" s="21"/>
      <c r="AZ377" s="21"/>
      <c r="BA377" s="21"/>
      <c r="BB377" s="22"/>
      <c r="BC377" s="22"/>
      <c r="BD377" s="22"/>
      <c r="BE377" s="22"/>
      <c r="BF377" s="22"/>
      <c r="BG377" s="22"/>
      <c r="BH377" s="22"/>
      <c r="BI377" s="22">
        <f t="shared" si="63"/>
        <v>10000</v>
      </c>
      <c r="BJ377" s="22">
        <f t="shared" si="66"/>
        <v>4000</v>
      </c>
      <c r="BK377" s="22">
        <f t="shared" si="66"/>
        <v>4000</v>
      </c>
      <c r="BL377" s="21"/>
      <c r="BM377" s="21"/>
      <c r="BN377" s="21"/>
      <c r="BO377" s="21"/>
      <c r="BP377" s="21"/>
      <c r="BQ377" s="21"/>
      <c r="BR377" s="21"/>
      <c r="BS377" s="21"/>
      <c r="BT377" s="21"/>
      <c r="BU377" s="23" t="s">
        <v>200</v>
      </c>
      <c r="BV377" s="21"/>
      <c r="BW377" s="21"/>
      <c r="BX377" s="21"/>
      <c r="BY377" s="21"/>
      <c r="BZ377" s="21"/>
      <c r="CA377" s="21"/>
      <c r="CB377" s="21"/>
      <c r="CC377" s="21"/>
      <c r="CD377" s="21"/>
      <c r="CE377" s="21"/>
      <c r="CF377" s="21"/>
      <c r="CG377" s="21" t="s">
        <v>200</v>
      </c>
      <c r="CH377" s="21" t="s">
        <v>200</v>
      </c>
      <c r="CI377" s="21" t="s">
        <v>200</v>
      </c>
      <c r="CJ377" s="21" t="s">
        <v>200</v>
      </c>
      <c r="CK377" s="21" t="s">
        <v>200</v>
      </c>
      <c r="CL377" s="21" t="s">
        <v>200</v>
      </c>
      <c r="CM377" s="21" t="s">
        <v>200</v>
      </c>
      <c r="CN377" s="21" t="s">
        <v>200</v>
      </c>
      <c r="CO377" s="21" t="s">
        <v>200</v>
      </c>
    </row>
    <row r="378" spans="1:93" ht="16.5" customHeight="1" x14ac:dyDescent="0.3">
      <c r="A378" s="21">
        <v>31040376</v>
      </c>
      <c r="B378" s="21" t="s">
        <v>93</v>
      </c>
      <c r="C378" s="21"/>
      <c r="D378" s="21">
        <f t="shared" si="65"/>
        <v>76</v>
      </c>
      <c r="E378" s="21" t="s">
        <v>104</v>
      </c>
      <c r="F378" s="21">
        <v>36</v>
      </c>
      <c r="G378" s="21" t="s">
        <v>110</v>
      </c>
      <c r="H378" s="21">
        <f>VLOOKUP($L378,怪物模板!$A:$N,MATCH(角色!H$1,模板表头,0),0)</f>
        <v>2</v>
      </c>
      <c r="I378" s="28" t="str">
        <f>VLOOKUP($L378,怪物模板!$A:$N,MATCH(角色!I$1,模板表头,0),0)</f>
        <v>phy</v>
      </c>
      <c r="J378" s="22"/>
      <c r="K378" s="21"/>
      <c r="L378" s="21" t="s">
        <v>93</v>
      </c>
      <c r="M378" s="28" t="str">
        <f>VLOOKUP($L378,怪物模板!$A:$N,MATCH(角色!M$1,模板表头,0),0)</f>
        <v>狂战士</v>
      </c>
      <c r="N378" s="28" t="str">
        <f>VLOOKUP($L378,怪物模板!$A:$N,MATCH(角色!N$1,模板表头,0),0)</f>
        <v>同英雄技能</v>
      </c>
      <c r="O378" s="21" t="str">
        <f>VLOOKUP($L378,怪物模板!$A:$N,MATCH(角色!O$1,模板表头,0),0)</f>
        <v>male</v>
      </c>
      <c r="P378" s="22">
        <v>5</v>
      </c>
      <c r="Q378" s="21">
        <v>3</v>
      </c>
      <c r="R378" s="21">
        <v>3</v>
      </c>
      <c r="S378" s="28" t="str">
        <f>VLOOKUP($L378,怪物模板!$A:$N,MATCH(角色!S$1,模板表头,0),0)</f>
        <v>horde</v>
      </c>
      <c r="T378" s="21" t="s">
        <v>199</v>
      </c>
      <c r="U378" s="21"/>
      <c r="V378" s="21"/>
      <c r="W378" s="21"/>
      <c r="X378" s="21"/>
      <c r="Y378" s="21"/>
      <c r="Z378" s="21"/>
      <c r="AA378" s="21"/>
      <c r="AB378" s="21">
        <v>4</v>
      </c>
      <c r="AC378" s="21">
        <v>6</v>
      </c>
      <c r="AD378" s="21"/>
      <c r="AE378" s="21">
        <f t="shared" si="61"/>
        <v>10</v>
      </c>
      <c r="AF378" s="21">
        <f t="shared" si="62"/>
        <v>25</v>
      </c>
      <c r="AG378" s="28" t="str">
        <f>VLOOKUP($L378,怪物模板!$A:$N,MATCH(角色!AG$1,模板表头,0),0)</f>
        <v>misc.5skills_target_is_valid</v>
      </c>
      <c r="AH378" s="28">
        <f>VLOOKUP($L378,怪物模板!$A:$N,MATCH(角色!AH$1,模板表头,0),0)</f>
        <v>11970101</v>
      </c>
      <c r="AI378" s="28">
        <f>VLOOKUP($L378,怪物模板!$A:$N,MATCH(角色!AI$1,模板表头,0),0)</f>
        <v>11970102</v>
      </c>
      <c r="AJ378" s="28" t="str">
        <f>VLOOKUP($L378,怪物模板!$A:$N,MATCH(角色!AJ$1,模板表头,0),0)</f>
        <v/>
      </c>
      <c r="AK378" s="28" t="str">
        <f>VLOOKUP($L378,怪物模板!$A:$N,MATCH(角色!AK$1,模板表头,0),0)</f>
        <v/>
      </c>
      <c r="AL378" s="28" t="str">
        <f>IF(VLOOKUP($L378,[1]怪物模板!$A:$N,MATCH([1]角色!AL$1,模板表头,0),0)=0,"",VLOOKUP($L378,[1]怪物模板!$A:$N,MATCH([1]角色!AL$1,模板表头,0),0))</f>
        <v/>
      </c>
      <c r="AM378" s="28" t="str">
        <f>VLOOKUP($L378,怪物模板!$A:$N,MATCH(角色!AM$1,模板表头,0),0)</f>
        <v>berserk_npc</v>
      </c>
      <c r="AN378" s="21">
        <v>1</v>
      </c>
      <c r="AO378" s="21">
        <v>1</v>
      </c>
      <c r="AP378" s="21"/>
      <c r="AQ378" s="21"/>
      <c r="AR378" s="21"/>
      <c r="AS378" s="21"/>
      <c r="AT378" s="21"/>
      <c r="AU378" s="21">
        <v>230051</v>
      </c>
      <c r="AV378" s="21">
        <v>230282</v>
      </c>
      <c r="AW378" s="21">
        <v>230163</v>
      </c>
      <c r="AX378" s="21"/>
      <c r="AY378" s="21"/>
      <c r="AZ378" s="21"/>
      <c r="BA378" s="21"/>
      <c r="BB378" s="22"/>
      <c r="BC378" s="22"/>
      <c r="BD378" s="22"/>
      <c r="BE378" s="22"/>
      <c r="BF378" s="22"/>
      <c r="BG378" s="22"/>
      <c r="BH378" s="22"/>
      <c r="BI378" s="22">
        <f t="shared" si="63"/>
        <v>10000</v>
      </c>
      <c r="BJ378" s="22">
        <f t="shared" si="66"/>
        <v>4000</v>
      </c>
      <c r="BK378" s="22">
        <f t="shared" si="66"/>
        <v>4000</v>
      </c>
      <c r="BL378" s="21"/>
      <c r="BM378" s="21"/>
      <c r="BN378" s="21"/>
      <c r="BO378" s="21"/>
      <c r="BP378" s="21"/>
      <c r="BQ378" s="21"/>
      <c r="BR378" s="21"/>
      <c r="BS378" s="21"/>
      <c r="BT378" s="21"/>
      <c r="BU378" s="23" t="s">
        <v>200</v>
      </c>
      <c r="BV378" s="21"/>
      <c r="BW378" s="21"/>
      <c r="BX378" s="21"/>
      <c r="BY378" s="21"/>
      <c r="BZ378" s="21"/>
      <c r="CA378" s="21"/>
      <c r="CB378" s="21"/>
      <c r="CC378" s="21"/>
      <c r="CD378" s="21"/>
      <c r="CE378" s="21"/>
      <c r="CF378" s="21"/>
      <c r="CG378" s="21" t="s">
        <v>200</v>
      </c>
      <c r="CH378" s="21" t="s">
        <v>200</v>
      </c>
      <c r="CI378" s="21" t="s">
        <v>200</v>
      </c>
      <c r="CJ378" s="21" t="s">
        <v>200</v>
      </c>
      <c r="CK378" s="21" t="s">
        <v>200</v>
      </c>
      <c r="CL378" s="21" t="s">
        <v>200</v>
      </c>
      <c r="CM378" s="21" t="s">
        <v>200</v>
      </c>
      <c r="CN378" s="21" t="s">
        <v>200</v>
      </c>
      <c r="CO378" s="21" t="s">
        <v>200</v>
      </c>
    </row>
    <row r="379" spans="1:93" ht="16.5" customHeight="1" x14ac:dyDescent="0.3">
      <c r="A379" s="21">
        <v>31040377</v>
      </c>
      <c r="B379" s="21" t="s">
        <v>248</v>
      </c>
      <c r="C379" s="21"/>
      <c r="D379" s="21">
        <f t="shared" si="65"/>
        <v>76</v>
      </c>
      <c r="E379" s="21" t="s">
        <v>104</v>
      </c>
      <c r="F379" s="21">
        <v>36</v>
      </c>
      <c r="G379" s="21" t="s">
        <v>110</v>
      </c>
      <c r="H379" s="21">
        <f>VLOOKUP($L379,怪物模板!$A:$N,MATCH(角色!H$1,模板表头,0),0)</f>
        <v>1</v>
      </c>
      <c r="I379" s="28" t="str">
        <f>VLOOKUP($L379,怪物模板!$A:$N,MATCH(角色!I$1,模板表头,0),0)</f>
        <v>phy</v>
      </c>
      <c r="J379" s="22"/>
      <c r="K379" s="21"/>
      <c r="L379" s="21" t="s">
        <v>248</v>
      </c>
      <c r="M379" s="28" t="str">
        <f>VLOOKUP($L379,怪物模板!$A:$N,MATCH(角色!M$1,模板表头,0),0)</f>
        <v>顶盾步兵</v>
      </c>
      <c r="N379" s="28" t="str">
        <f>VLOOKUP($L379,怪物模板!$A:$N,MATCH(角色!N$1,模板表头,0),0)</f>
        <v>统一模板</v>
      </c>
      <c r="O379" s="21" t="str">
        <f>VLOOKUP($L379,怪物模板!$A:$N,MATCH(角色!O$1,模板表头,0),0)</f>
        <v>male</v>
      </c>
      <c r="P379" s="22">
        <v>2</v>
      </c>
      <c r="Q379" s="21">
        <v>2</v>
      </c>
      <c r="R379" s="21">
        <v>2</v>
      </c>
      <c r="S379" s="28" t="str">
        <f>VLOOKUP($L379,怪物模板!$A:$N,MATCH(角色!S$1,模板表头,0),0)</f>
        <v>alliance</v>
      </c>
      <c r="T379" s="21" t="s">
        <v>85</v>
      </c>
      <c r="U379" s="21"/>
      <c r="V379" s="21"/>
      <c r="W379" s="21"/>
      <c r="X379" s="21"/>
      <c r="Y379" s="21"/>
      <c r="Z379" s="21"/>
      <c r="AA379" s="21"/>
      <c r="AB379" s="21">
        <v>4</v>
      </c>
      <c r="AC379" s="21">
        <v>6</v>
      </c>
      <c r="AD379" s="21"/>
      <c r="AE379" s="21">
        <f t="shared" si="61"/>
        <v>10</v>
      </c>
      <c r="AF379" s="21">
        <f t="shared" si="62"/>
        <v>25</v>
      </c>
      <c r="AG379" s="28" t="str">
        <f>VLOOKUP($L379,怪物模板!$A:$N,MATCH(角色!AG$1,模板表头,0),0)</f>
        <v>misc.5skills_target_is_valid</v>
      </c>
      <c r="AH379" s="28">
        <f>VLOOKUP($L379,怪物模板!$A:$N,MATCH(角色!AH$1,模板表头,0),0)</f>
        <v>11980301</v>
      </c>
      <c r="AI379" s="28">
        <f>VLOOKUP($L379,怪物模板!$A:$N,MATCH(角色!AI$1,模板表头,0),0)</f>
        <v>11980302</v>
      </c>
      <c r="AJ379" s="28" t="str">
        <f>VLOOKUP($L379,怪物模板!$A:$N,MATCH(角色!AJ$1,模板表头,0),0)</f>
        <v/>
      </c>
      <c r="AK379" s="28" t="str">
        <f>VLOOKUP($L379,怪物模板!$A:$N,MATCH(角色!AK$1,模板表头,0),0)</f>
        <v/>
      </c>
      <c r="AL379" s="28" t="str">
        <f>IF(VLOOKUP($L379,[1]怪物模板!$A:$N,MATCH([1]角色!AL$1,模板表头,0),0)=0,"",VLOOKUP($L379,[1]怪物模板!$A:$N,MATCH([1]角色!AL$1,模板表头,0),0))</f>
        <v/>
      </c>
      <c r="AM379" s="28" t="str">
        <f>VLOOKUP($L379,怪物模板!$A:$N,MATCH(角色!AM$1,模板表头,0),0)</f>
        <v>shield_infantry_npc</v>
      </c>
      <c r="AN379" s="21">
        <v>1</v>
      </c>
      <c r="AO379" s="21">
        <v>1</v>
      </c>
      <c r="AP379" s="21"/>
      <c r="AQ379" s="21"/>
      <c r="AR379" s="21"/>
      <c r="AS379" s="21"/>
      <c r="AT379" s="21"/>
      <c r="AU379" s="21">
        <v>230041</v>
      </c>
      <c r="AV379" s="21">
        <v>230242</v>
      </c>
      <c r="AW379" s="21">
        <v>230133</v>
      </c>
      <c r="AX379" s="21"/>
      <c r="AY379" s="21"/>
      <c r="AZ379" s="21"/>
      <c r="BA379" s="21"/>
      <c r="BB379" s="22"/>
      <c r="BC379" s="22"/>
      <c r="BD379" s="22"/>
      <c r="BE379" s="22"/>
      <c r="BF379" s="22"/>
      <c r="BG379" s="22"/>
      <c r="BH379" s="22"/>
      <c r="BI379" s="22">
        <f t="shared" si="63"/>
        <v>10000</v>
      </c>
      <c r="BJ379" s="22">
        <f t="shared" si="66"/>
        <v>4000</v>
      </c>
      <c r="BK379" s="22">
        <f t="shared" si="66"/>
        <v>4000</v>
      </c>
      <c r="BL379" s="21"/>
      <c r="BM379" s="21"/>
      <c r="BN379" s="21"/>
      <c r="BO379" s="21"/>
      <c r="BP379" s="21"/>
      <c r="BQ379" s="21"/>
      <c r="BR379" s="21"/>
      <c r="BS379" s="21"/>
      <c r="BT379" s="21"/>
      <c r="BU379" s="23" t="s">
        <v>200</v>
      </c>
      <c r="BV379" s="21"/>
      <c r="BW379" s="21"/>
      <c r="BX379" s="21"/>
      <c r="BY379" s="21"/>
      <c r="BZ379" s="21"/>
      <c r="CA379" s="21"/>
      <c r="CB379" s="21"/>
      <c r="CC379" s="21"/>
      <c r="CD379" s="21"/>
      <c r="CE379" s="21"/>
      <c r="CF379" s="21"/>
      <c r="CG379" s="21" t="s">
        <v>200</v>
      </c>
      <c r="CH379" s="21" t="s">
        <v>200</v>
      </c>
      <c r="CI379" s="21" t="s">
        <v>200</v>
      </c>
      <c r="CJ379" s="21" t="s">
        <v>200</v>
      </c>
      <c r="CK379" s="21" t="s">
        <v>200</v>
      </c>
      <c r="CL379" s="21" t="s">
        <v>200</v>
      </c>
      <c r="CM379" s="21" t="s">
        <v>200</v>
      </c>
      <c r="CN379" s="21" t="s">
        <v>200</v>
      </c>
      <c r="CO379" s="21" t="s">
        <v>200</v>
      </c>
    </row>
    <row r="380" spans="1:93" ht="16.5" customHeight="1" x14ac:dyDescent="0.3">
      <c r="A380" s="21">
        <v>31040378</v>
      </c>
      <c r="B380" s="21" t="s">
        <v>248</v>
      </c>
      <c r="C380" s="21"/>
      <c r="D380" s="21">
        <f t="shared" si="65"/>
        <v>76</v>
      </c>
      <c r="E380" s="21" t="s">
        <v>104</v>
      </c>
      <c r="F380" s="21">
        <v>36</v>
      </c>
      <c r="G380" s="21" t="s">
        <v>110</v>
      </c>
      <c r="H380" s="21">
        <f>VLOOKUP($L380,怪物模板!$A:$N,MATCH(角色!H$1,模板表头,0),0)</f>
        <v>1</v>
      </c>
      <c r="I380" s="28" t="str">
        <f>VLOOKUP($L380,怪物模板!$A:$N,MATCH(角色!I$1,模板表头,0),0)</f>
        <v>phy</v>
      </c>
      <c r="J380" s="22"/>
      <c r="K380" s="21"/>
      <c r="L380" s="21" t="s">
        <v>248</v>
      </c>
      <c r="M380" s="28" t="str">
        <f>VLOOKUP($L380,怪物模板!$A:$N,MATCH(角色!M$1,模板表头,0),0)</f>
        <v>顶盾步兵</v>
      </c>
      <c r="N380" s="28" t="str">
        <f>VLOOKUP($L380,怪物模板!$A:$N,MATCH(角色!N$1,模板表头,0),0)</f>
        <v>统一模板</v>
      </c>
      <c r="O380" s="21" t="str">
        <f>VLOOKUP($L380,怪物模板!$A:$N,MATCH(角色!O$1,模板表头,0),0)</f>
        <v>male</v>
      </c>
      <c r="P380" s="22">
        <v>2</v>
      </c>
      <c r="Q380" s="21">
        <v>2</v>
      </c>
      <c r="R380" s="21">
        <v>2</v>
      </c>
      <c r="S380" s="28" t="str">
        <f>VLOOKUP($L380,怪物模板!$A:$N,MATCH(角色!S$1,模板表头,0),0)</f>
        <v>alliance</v>
      </c>
      <c r="T380" s="21" t="s">
        <v>85</v>
      </c>
      <c r="U380" s="21"/>
      <c r="V380" s="21"/>
      <c r="W380" s="21"/>
      <c r="X380" s="21"/>
      <c r="Y380" s="21"/>
      <c r="Z380" s="21"/>
      <c r="AA380" s="21"/>
      <c r="AB380" s="21">
        <v>4</v>
      </c>
      <c r="AC380" s="21">
        <v>6</v>
      </c>
      <c r="AD380" s="21"/>
      <c r="AE380" s="21">
        <f t="shared" si="61"/>
        <v>10</v>
      </c>
      <c r="AF380" s="21">
        <f t="shared" si="62"/>
        <v>25</v>
      </c>
      <c r="AG380" s="28" t="str">
        <f>VLOOKUP($L380,怪物模板!$A:$N,MATCH(角色!AG$1,模板表头,0),0)</f>
        <v>misc.5skills_target_is_valid</v>
      </c>
      <c r="AH380" s="28">
        <f>VLOOKUP($L380,怪物模板!$A:$N,MATCH(角色!AH$1,模板表头,0),0)</f>
        <v>11980301</v>
      </c>
      <c r="AI380" s="28">
        <f>VLOOKUP($L380,怪物模板!$A:$N,MATCH(角色!AI$1,模板表头,0),0)</f>
        <v>11980302</v>
      </c>
      <c r="AJ380" s="28" t="str">
        <f>VLOOKUP($L380,怪物模板!$A:$N,MATCH(角色!AJ$1,模板表头,0),0)</f>
        <v/>
      </c>
      <c r="AK380" s="28" t="str">
        <f>VLOOKUP($L380,怪物模板!$A:$N,MATCH(角色!AK$1,模板表头,0),0)</f>
        <v/>
      </c>
      <c r="AL380" s="28" t="str">
        <f>IF(VLOOKUP($L380,[1]怪物模板!$A:$N,MATCH([1]角色!AL$1,模板表头,0),0)=0,"",VLOOKUP($L380,[1]怪物模板!$A:$N,MATCH([1]角色!AL$1,模板表头,0),0))</f>
        <v/>
      </c>
      <c r="AM380" s="28" t="str">
        <f>VLOOKUP($L380,怪物模板!$A:$N,MATCH(角色!AM$1,模板表头,0),0)</f>
        <v>shield_infantry_npc</v>
      </c>
      <c r="AN380" s="21">
        <v>1</v>
      </c>
      <c r="AO380" s="21">
        <v>1</v>
      </c>
      <c r="AP380" s="21"/>
      <c r="AQ380" s="21"/>
      <c r="AR380" s="21"/>
      <c r="AS380" s="21"/>
      <c r="AT380" s="21"/>
      <c r="AU380" s="21">
        <v>230041</v>
      </c>
      <c r="AV380" s="21">
        <v>230242</v>
      </c>
      <c r="AW380" s="21">
        <v>230133</v>
      </c>
      <c r="AX380" s="21"/>
      <c r="AY380" s="21"/>
      <c r="AZ380" s="21"/>
      <c r="BA380" s="21"/>
      <c r="BB380" s="22"/>
      <c r="BC380" s="22"/>
      <c r="BD380" s="22"/>
      <c r="BE380" s="22"/>
      <c r="BF380" s="22"/>
      <c r="BG380" s="22"/>
      <c r="BH380" s="22"/>
      <c r="BI380" s="22">
        <f t="shared" si="63"/>
        <v>10000</v>
      </c>
      <c r="BJ380" s="22">
        <f t="shared" si="66"/>
        <v>4000</v>
      </c>
      <c r="BK380" s="22">
        <f t="shared" si="66"/>
        <v>4000</v>
      </c>
      <c r="BL380" s="21"/>
      <c r="BM380" s="21"/>
      <c r="BN380" s="21"/>
      <c r="BO380" s="21"/>
      <c r="BP380" s="21"/>
      <c r="BQ380" s="21"/>
      <c r="BR380" s="21"/>
      <c r="BS380" s="21"/>
      <c r="BT380" s="21"/>
      <c r="BU380" s="23" t="s">
        <v>200</v>
      </c>
      <c r="BV380" s="21"/>
      <c r="BW380" s="21"/>
      <c r="BX380" s="21"/>
      <c r="BY380" s="21"/>
      <c r="BZ380" s="21"/>
      <c r="CA380" s="21"/>
      <c r="CB380" s="21"/>
      <c r="CC380" s="21"/>
      <c r="CD380" s="21"/>
      <c r="CE380" s="21"/>
      <c r="CF380" s="21"/>
      <c r="CG380" s="21" t="s">
        <v>200</v>
      </c>
      <c r="CH380" s="21" t="s">
        <v>200</v>
      </c>
      <c r="CI380" s="21" t="s">
        <v>200</v>
      </c>
      <c r="CJ380" s="21" t="s">
        <v>200</v>
      </c>
      <c r="CK380" s="21" t="s">
        <v>200</v>
      </c>
      <c r="CL380" s="21" t="s">
        <v>200</v>
      </c>
      <c r="CM380" s="21" t="s">
        <v>200</v>
      </c>
      <c r="CN380" s="21" t="s">
        <v>200</v>
      </c>
      <c r="CO380" s="21" t="s">
        <v>200</v>
      </c>
    </row>
    <row r="381" spans="1:93" ht="16.5" customHeight="1" x14ac:dyDescent="0.3">
      <c r="A381" s="21">
        <v>31040379</v>
      </c>
      <c r="B381" s="21" t="s">
        <v>98</v>
      </c>
      <c r="C381" s="21"/>
      <c r="D381" s="21">
        <f t="shared" si="65"/>
        <v>76</v>
      </c>
      <c r="E381" s="21" t="s">
        <v>104</v>
      </c>
      <c r="F381" s="21">
        <v>36</v>
      </c>
      <c r="G381" s="21" t="s">
        <v>110</v>
      </c>
      <c r="H381" s="21">
        <f>VLOOKUP($L381,怪物模板!$A:$N,MATCH(角色!H$1,模板表头,0),0)</f>
        <v>4</v>
      </c>
      <c r="I381" s="28" t="str">
        <f>VLOOKUP($L381,怪物模板!$A:$N,MATCH(角色!I$1,模板表头,0),0)</f>
        <v>mag</v>
      </c>
      <c r="J381" s="22"/>
      <c r="K381" s="21"/>
      <c r="L381" s="21" t="s">
        <v>98</v>
      </c>
      <c r="M381" s="28" t="str">
        <f>VLOOKUP($L381,怪物模板!$A:$N,MATCH(角色!M$1,模板表头,0),0)</f>
        <v>无对应英雄</v>
      </c>
      <c r="N381" s="28" t="str">
        <f>VLOOKUP($L381,怪物模板!$A:$N,MATCH(角色!N$1,模板表头,0),0)</f>
        <v>统一模板</v>
      </c>
      <c r="O381" s="21" t="str">
        <f>VLOOKUP($L381,怪物模板!$A:$N,MATCH(角色!O$1,模板表头,0),0)</f>
        <v>female</v>
      </c>
      <c r="P381" s="21">
        <v>4</v>
      </c>
      <c r="Q381" s="21">
        <v>3</v>
      </c>
      <c r="R381" s="21">
        <v>3</v>
      </c>
      <c r="S381" s="28" t="str">
        <f>VLOOKUP($L381,怪物模板!$A:$N,MATCH(角色!S$1,模板表头,0),0)</f>
        <v>chaos</v>
      </c>
      <c r="T381" s="21" t="s">
        <v>85</v>
      </c>
      <c r="U381" s="21"/>
      <c r="V381" s="21"/>
      <c r="W381" s="21"/>
      <c r="X381" s="21"/>
      <c r="Y381" s="21"/>
      <c r="Z381" s="21"/>
      <c r="AA381" s="21"/>
      <c r="AB381" s="21">
        <v>4</v>
      </c>
      <c r="AC381" s="21">
        <v>6</v>
      </c>
      <c r="AD381" s="21"/>
      <c r="AE381" s="21">
        <f t="shared" si="61"/>
        <v>10</v>
      </c>
      <c r="AF381" s="21">
        <f t="shared" si="62"/>
        <v>25</v>
      </c>
      <c r="AG381" s="28" t="str">
        <f>VLOOKUP($L381,怪物模板!$A:$N,MATCH(角色!AG$1,模板表头,0),0)</f>
        <v>misc.5skills_friendly_ratio</v>
      </c>
      <c r="AH381" s="28">
        <f>VLOOKUP($L381,怪物模板!$A:$N,MATCH(角色!AH$1,模板表头,0),0)</f>
        <v>11670201</v>
      </c>
      <c r="AI381" s="28">
        <f>VLOOKUP($L381,怪物模板!$A:$N,MATCH(角色!AI$1,模板表头,0),0)</f>
        <v>11670202</v>
      </c>
      <c r="AJ381" s="28">
        <f>VLOOKUP($L381,怪物模板!$A:$N,MATCH(角色!AJ$1,模板表头,0),0)</f>
        <v>11670203</v>
      </c>
      <c r="AK381" s="28" t="str">
        <f>VLOOKUP($L381,怪物模板!$A:$N,MATCH(角色!AK$1,模板表头,0),0)</f>
        <v/>
      </c>
      <c r="AL381" s="28" t="str">
        <f>IF(VLOOKUP($L381,[1]怪物模板!$A:$N,MATCH([1]角色!AL$1,模板表头,0),0)=0,"",VLOOKUP($L381,[1]怪物模板!$A:$N,MATCH([1]角色!AL$1,模板表头,0),0))</f>
        <v/>
      </c>
      <c r="AM381" s="28" t="str">
        <f>VLOOKUP($L381,怪物模板!$A:$N,MATCH(角色!AM$1,模板表头,0),0)</f>
        <v>scarlet_priest</v>
      </c>
      <c r="AN381" s="21">
        <v>1</v>
      </c>
      <c r="AO381" s="21">
        <v>1</v>
      </c>
      <c r="AP381" s="21"/>
      <c r="AQ381" s="21"/>
      <c r="AR381" s="21"/>
      <c r="AS381" s="21"/>
      <c r="AT381" s="21"/>
      <c r="AU381" s="21">
        <v>230031</v>
      </c>
      <c r="AV381" s="21">
        <v>230242</v>
      </c>
      <c r="AW381" s="21">
        <v>230153</v>
      </c>
      <c r="AX381" s="21"/>
      <c r="AY381" s="21"/>
      <c r="AZ381" s="21"/>
      <c r="BA381" s="21"/>
      <c r="BB381" s="22"/>
      <c r="BC381" s="22"/>
      <c r="BD381" s="22"/>
      <c r="BE381" s="22"/>
      <c r="BF381" s="22"/>
      <c r="BG381" s="22"/>
      <c r="BH381" s="22"/>
      <c r="BI381" s="22">
        <f t="shared" si="63"/>
        <v>10000</v>
      </c>
      <c r="BJ381" s="22">
        <f t="shared" si="66"/>
        <v>4000</v>
      </c>
      <c r="BK381" s="22">
        <f t="shared" si="66"/>
        <v>4000</v>
      </c>
      <c r="BL381" s="21"/>
      <c r="BM381" s="21"/>
      <c r="BN381" s="21"/>
      <c r="BO381" s="21"/>
      <c r="BP381" s="21"/>
      <c r="BQ381" s="21"/>
      <c r="BR381" s="21"/>
      <c r="BS381" s="21"/>
      <c r="BT381" s="21"/>
      <c r="BU381" s="23" t="s">
        <v>200</v>
      </c>
      <c r="BV381" s="21"/>
      <c r="BW381" s="21"/>
      <c r="BX381" s="21"/>
      <c r="BY381" s="21"/>
      <c r="BZ381" s="21"/>
      <c r="CA381" s="21"/>
      <c r="CB381" s="21"/>
      <c r="CC381" s="21"/>
      <c r="CD381" s="21"/>
      <c r="CE381" s="21"/>
      <c r="CF381" s="21"/>
      <c r="CG381" s="21" t="s">
        <v>200</v>
      </c>
      <c r="CH381" s="21" t="s">
        <v>200</v>
      </c>
      <c r="CI381" s="21" t="s">
        <v>200</v>
      </c>
      <c r="CJ381" s="21" t="s">
        <v>200</v>
      </c>
      <c r="CK381" s="21" t="s">
        <v>200</v>
      </c>
      <c r="CL381" s="21" t="s">
        <v>200</v>
      </c>
      <c r="CM381" s="21" t="s">
        <v>200</v>
      </c>
      <c r="CN381" s="21" t="s">
        <v>200</v>
      </c>
      <c r="CO381" s="21" t="s">
        <v>200</v>
      </c>
    </row>
    <row r="382" spans="1:93" ht="16.5" customHeight="1" x14ac:dyDescent="0.3">
      <c r="A382" s="21">
        <v>31040380</v>
      </c>
      <c r="B382" s="21" t="s">
        <v>202</v>
      </c>
      <c r="C382" s="21"/>
      <c r="D382" s="21">
        <f t="shared" si="65"/>
        <v>76</v>
      </c>
      <c r="E382" s="21" t="s">
        <v>104</v>
      </c>
      <c r="F382" s="21">
        <v>36</v>
      </c>
      <c r="G382" s="21" t="s">
        <v>110</v>
      </c>
      <c r="H382" s="21">
        <f>VLOOKUP($L382,怪物模板!$A:$N,MATCH(角色!H$1,模板表头,0),0)</f>
        <v>3</v>
      </c>
      <c r="I382" s="28" t="str">
        <f>VLOOKUP($L382,怪物模板!$A:$N,MATCH(角色!I$1,模板表头,0),0)</f>
        <v>mag</v>
      </c>
      <c r="J382" s="22"/>
      <c r="K382" s="21"/>
      <c r="L382" s="21" t="s">
        <v>275</v>
      </c>
      <c r="M382" s="28" t="str">
        <f>VLOOKUP($L382,怪物模板!$A:$N,MATCH(角色!M$1,模板表头,0),0)</f>
        <v>火焰术士</v>
      </c>
      <c r="N382" s="28" t="str">
        <f>VLOOKUP($L382,怪物模板!$A:$N,MATCH(角色!N$1,模板表头,0),0)</f>
        <v>大招加引导版，加酒利用</v>
      </c>
      <c r="O382" s="21" t="str">
        <f>VLOOKUP($L382,怪物模板!$A:$N,MATCH(角色!O$1,模板表头,0),0)</f>
        <v>female</v>
      </c>
      <c r="P382" s="22">
        <v>3</v>
      </c>
      <c r="Q382" s="21">
        <v>3</v>
      </c>
      <c r="R382" s="21">
        <v>2</v>
      </c>
      <c r="S382" s="28" t="str">
        <f>VLOOKUP($L382,怪物模板!$A:$N,MATCH(角色!S$1,模板表头,0),0)</f>
        <v>alliance</v>
      </c>
      <c r="T382" s="21" t="s">
        <v>85</v>
      </c>
      <c r="U382" s="21"/>
      <c r="V382" s="21"/>
      <c r="W382" s="21"/>
      <c r="X382" s="21"/>
      <c r="Y382" s="21"/>
      <c r="Z382" s="21"/>
      <c r="AA382" s="21"/>
      <c r="AB382" s="21">
        <v>4</v>
      </c>
      <c r="AC382" s="21">
        <v>6</v>
      </c>
      <c r="AD382" s="21"/>
      <c r="AE382" s="21">
        <f t="shared" si="61"/>
        <v>10</v>
      </c>
      <c r="AF382" s="21">
        <f t="shared" si="62"/>
        <v>25</v>
      </c>
      <c r="AG382" s="28" t="str">
        <f>VLOOKUP($L382,怪物模板!$A:$N,MATCH(角色!AG$1,模板表头,0),0)</f>
        <v>misc.5skills</v>
      </c>
      <c r="AH382" s="28">
        <f>VLOOKUP($L382,怪物模板!$A:$N,MATCH(角色!AH$1,模板表头,0),0)</f>
        <v>11980401</v>
      </c>
      <c r="AI382" s="28">
        <f>VLOOKUP($L382,怪物模板!$A:$N,MATCH(角色!AI$1,模板表头,0),0)</f>
        <v>11980402</v>
      </c>
      <c r="AJ382" s="28">
        <f>VLOOKUP($L382,怪物模板!$A:$N,MATCH(角色!AJ$1,模板表头,0),0)</f>
        <v>11999535</v>
      </c>
      <c r="AK382" s="28" t="str">
        <f>VLOOKUP($L382,怪物模板!$A:$N,MATCH(角色!AK$1,模板表头,0),0)</f>
        <v/>
      </c>
      <c r="AL382" s="28" t="str">
        <f>IF(VLOOKUP($L382,[1]怪物模板!$A:$N,MATCH([1]角色!AL$1,模板表头,0),0)=0,"",VLOOKUP($L382,[1]怪物模板!$A:$N,MATCH([1]角色!AL$1,模板表头,0),0))</f>
        <v/>
      </c>
      <c r="AM382" s="28" t="str">
        <f>VLOOKUP($L382,怪物模板!$A:$N,MATCH(角色!AM$1,模板表头,0),0)</f>
        <v>flame_npc</v>
      </c>
      <c r="AN382" s="21">
        <v>1</v>
      </c>
      <c r="AO382" s="21">
        <v>1</v>
      </c>
      <c r="AP382" s="21"/>
      <c r="AQ382" s="21"/>
      <c r="AR382" s="21"/>
      <c r="AS382" s="21"/>
      <c r="AT382" s="21"/>
      <c r="AU382" s="21">
        <v>230011</v>
      </c>
      <c r="AV382" s="21">
        <v>230302</v>
      </c>
      <c r="AW382" s="21">
        <v>230163</v>
      </c>
      <c r="AX382" s="21"/>
      <c r="AY382" s="21"/>
      <c r="AZ382" s="21"/>
      <c r="BA382" s="21"/>
      <c r="BB382" s="22"/>
      <c r="BC382" s="22"/>
      <c r="BD382" s="22"/>
      <c r="BE382" s="22"/>
      <c r="BF382" s="22"/>
      <c r="BG382" s="22"/>
      <c r="BH382" s="22"/>
      <c r="BI382" s="22">
        <f t="shared" si="63"/>
        <v>10000</v>
      </c>
      <c r="BJ382" s="22">
        <f t="shared" si="66"/>
        <v>4000</v>
      </c>
      <c r="BK382" s="22">
        <f t="shared" si="66"/>
        <v>4000</v>
      </c>
      <c r="BL382" s="21"/>
      <c r="BM382" s="21"/>
      <c r="BN382" s="21"/>
      <c r="BO382" s="21"/>
      <c r="BP382" s="21"/>
      <c r="BQ382" s="21"/>
      <c r="BR382" s="21"/>
      <c r="BS382" s="21"/>
      <c r="BT382" s="21"/>
      <c r="BU382" s="23" t="s">
        <v>200</v>
      </c>
      <c r="BV382" s="21"/>
      <c r="BW382" s="21"/>
      <c r="BX382" s="21"/>
      <c r="BY382" s="21"/>
      <c r="BZ382" s="21"/>
      <c r="CA382" s="21"/>
      <c r="CB382" s="21"/>
      <c r="CC382" s="21"/>
      <c r="CD382" s="21"/>
      <c r="CE382" s="21"/>
      <c r="CF382" s="21"/>
      <c r="CG382" s="21" t="s">
        <v>200</v>
      </c>
      <c r="CH382" s="21" t="s">
        <v>200</v>
      </c>
      <c r="CI382" s="21" t="s">
        <v>200</v>
      </c>
      <c r="CJ382" s="21" t="s">
        <v>200</v>
      </c>
      <c r="CK382" s="21" t="s">
        <v>200</v>
      </c>
      <c r="CL382" s="21" t="s">
        <v>200</v>
      </c>
      <c r="CM382" s="21" t="s">
        <v>200</v>
      </c>
      <c r="CN382" s="21" t="s">
        <v>200</v>
      </c>
      <c r="CO382" s="21" t="s">
        <v>200</v>
      </c>
    </row>
    <row r="383" spans="1:93" s="5" customFormat="1" ht="16.5" customHeight="1" x14ac:dyDescent="0.3">
      <c r="A383" s="21">
        <v>31040381</v>
      </c>
      <c r="B383" s="21" t="s">
        <v>265</v>
      </c>
      <c r="C383" s="21"/>
      <c r="D383" s="21">
        <f t="shared" si="65"/>
        <v>77</v>
      </c>
      <c r="E383" s="21" t="s">
        <v>104</v>
      </c>
      <c r="F383" s="21">
        <v>37</v>
      </c>
      <c r="G383" s="21" t="s">
        <v>111</v>
      </c>
      <c r="H383" s="21">
        <f>VLOOKUP($L383,怪物模板!$A:$N,MATCH(角色!H$1,模板表头,0),0)</f>
        <v>2</v>
      </c>
      <c r="I383" s="28" t="str">
        <f>VLOOKUP($L383,怪物模板!$A:$N,MATCH(角色!I$1,模板表头,0),0)</f>
        <v>mag</v>
      </c>
      <c r="J383" s="22"/>
      <c r="K383" s="21"/>
      <c r="L383" s="21" t="s">
        <v>289</v>
      </c>
      <c r="M383" s="28" t="str">
        <f>VLOOKUP($L383,怪物模板!$A:$N,MATCH(角色!M$1,模板表头,0),0)</f>
        <v>嗜血狼人</v>
      </c>
      <c r="N383" s="28" t="str">
        <f>VLOOKUP($L383,怪物模板!$A:$N,MATCH(角色!N$1,模板表头,0),0)</f>
        <v>BOSS4技能版</v>
      </c>
      <c r="O383" s="21" t="str">
        <f>VLOOKUP($L383,怪物模板!$A:$N,MATCH(角色!O$1,模板表头,0),0)</f>
        <v>male</v>
      </c>
      <c r="P383" s="22">
        <v>7</v>
      </c>
      <c r="Q383" s="21">
        <v>4</v>
      </c>
      <c r="R383" s="21">
        <v>4</v>
      </c>
      <c r="S383" s="28" t="str">
        <f>VLOOKUP($L383,怪物模板!$A:$N,MATCH(角色!S$1,模板表头,0),0)</f>
        <v>horde</v>
      </c>
      <c r="T383" s="21" t="s">
        <v>85</v>
      </c>
      <c r="U383" s="21"/>
      <c r="V383" s="21"/>
      <c r="W383" s="21"/>
      <c r="X383" s="21"/>
      <c r="Y383" s="21"/>
      <c r="Z383" s="21"/>
      <c r="AA383" s="21"/>
      <c r="AB383" s="21">
        <v>4</v>
      </c>
      <c r="AC383" s="21">
        <v>6</v>
      </c>
      <c r="AD383" s="21"/>
      <c r="AE383" s="21">
        <f t="shared" si="61"/>
        <v>40</v>
      </c>
      <c r="AF383" s="21">
        <f t="shared" si="62"/>
        <v>100</v>
      </c>
      <c r="AG383" s="28" t="str">
        <f>VLOOKUP($L383,怪物模板!$A:$N,MATCH(角色!AG$1,模板表头,0),0)</f>
        <v>melee.greymane</v>
      </c>
      <c r="AH383" s="28">
        <f>VLOOKUP($L383,怪物模板!$A:$N,MATCH(角色!AH$1,模板表头,0),0)</f>
        <v>11960501</v>
      </c>
      <c r="AI383" s="28">
        <f>VLOOKUP($L383,怪物模板!$A:$N,MATCH(角色!AI$1,模板表头,0),0)</f>
        <v>11960502</v>
      </c>
      <c r="AJ383" s="28">
        <f>VLOOKUP($L383,怪物模板!$A:$N,MATCH(角色!AJ$1,模板表头,0),0)</f>
        <v>11960503</v>
      </c>
      <c r="AK383" s="28">
        <f>VLOOKUP($L383,怪物模板!$A:$N,MATCH(角色!AK$1,模板表头,0),0)</f>
        <v>11960504</v>
      </c>
      <c r="AL383" s="28" t="str">
        <f>IF(VLOOKUP($L383,[1]怪物模板!$A:$N,MATCH([1]角色!AL$1,模板表头,0),0)=0,"",VLOOKUP($L383,[1]怪物模板!$A:$N,MATCH([1]角色!AL$1,模板表头,0),0))</f>
        <v/>
      </c>
      <c r="AM383" s="28" t="str">
        <f>VLOOKUP($L383,怪物模板!$A:$N,MATCH(角色!AM$1,模板表头,0),0)</f>
        <v>greymane_boss</v>
      </c>
      <c r="AN383" s="21">
        <v>1.2</v>
      </c>
      <c r="AO383" s="21">
        <v>1</v>
      </c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2"/>
      <c r="BC383" s="22"/>
      <c r="BD383" s="22"/>
      <c r="BE383" s="22"/>
      <c r="BF383" s="22"/>
      <c r="BG383" s="22"/>
      <c r="BH383" s="22"/>
      <c r="BI383" s="22">
        <f t="shared" si="63"/>
        <v>10000</v>
      </c>
      <c r="BJ383" s="22">
        <f t="shared" si="66"/>
        <v>4000</v>
      </c>
      <c r="BK383" s="22">
        <f t="shared" si="66"/>
        <v>4000</v>
      </c>
      <c r="BL383" s="21"/>
      <c r="BM383" s="21"/>
      <c r="BN383" s="21"/>
      <c r="BO383" s="21"/>
      <c r="BP383" s="21"/>
      <c r="BQ383" s="21"/>
      <c r="BR383" s="21"/>
      <c r="BS383" s="21"/>
      <c r="BT383" s="21"/>
      <c r="BU383" s="23" t="s">
        <v>200</v>
      </c>
      <c r="BV383" s="21"/>
      <c r="BW383" s="21"/>
      <c r="BX383" s="21"/>
      <c r="BY383" s="21"/>
      <c r="BZ383" s="21"/>
      <c r="CA383" s="21"/>
      <c r="CB383" s="21"/>
      <c r="CC383" s="21"/>
      <c r="CD383" s="21"/>
      <c r="CE383" s="21"/>
      <c r="CF383" s="21"/>
      <c r="CG383" s="21" t="s">
        <v>200</v>
      </c>
      <c r="CH383" s="21" t="s">
        <v>200</v>
      </c>
      <c r="CI383" s="21" t="s">
        <v>200</v>
      </c>
      <c r="CJ383" s="21" t="s">
        <v>200</v>
      </c>
      <c r="CK383" s="21" t="s">
        <v>200</v>
      </c>
      <c r="CL383" s="21" t="s">
        <v>200</v>
      </c>
      <c r="CM383" s="21" t="s">
        <v>200</v>
      </c>
      <c r="CN383" s="21" t="s">
        <v>200</v>
      </c>
      <c r="CO383" s="21" t="s">
        <v>200</v>
      </c>
    </row>
    <row r="384" spans="1:93" s="5" customFormat="1" ht="16.5" customHeight="1" x14ac:dyDescent="0.3">
      <c r="A384" s="21">
        <v>31040382</v>
      </c>
      <c r="B384" s="21" t="s">
        <v>93</v>
      </c>
      <c r="C384" s="21"/>
      <c r="D384" s="21">
        <f t="shared" si="65"/>
        <v>77</v>
      </c>
      <c r="E384" s="21" t="s">
        <v>104</v>
      </c>
      <c r="F384" s="21">
        <v>37</v>
      </c>
      <c r="G384" s="21" t="s">
        <v>110</v>
      </c>
      <c r="H384" s="21">
        <f>VLOOKUP($L384,怪物模板!$A:$N,MATCH(角色!H$1,模板表头,0),0)</f>
        <v>2</v>
      </c>
      <c r="I384" s="28" t="str">
        <f>VLOOKUP($L384,怪物模板!$A:$N,MATCH(角色!I$1,模板表头,0),0)</f>
        <v>phy</v>
      </c>
      <c r="J384" s="22"/>
      <c r="K384" s="21"/>
      <c r="L384" s="21" t="s">
        <v>93</v>
      </c>
      <c r="M384" s="28" t="str">
        <f>VLOOKUP($L384,怪物模板!$A:$N,MATCH(角色!M$1,模板表头,0),0)</f>
        <v>狂战士</v>
      </c>
      <c r="N384" s="28" t="str">
        <f>VLOOKUP($L384,怪物模板!$A:$N,MATCH(角色!N$1,模板表头,0),0)</f>
        <v>同英雄技能</v>
      </c>
      <c r="O384" s="21" t="str">
        <f>VLOOKUP($L384,怪物模板!$A:$N,MATCH(角色!O$1,模板表头,0),0)</f>
        <v>male</v>
      </c>
      <c r="P384" s="22">
        <v>5</v>
      </c>
      <c r="Q384" s="21">
        <v>3</v>
      </c>
      <c r="R384" s="21">
        <v>3</v>
      </c>
      <c r="S384" s="28" t="str">
        <f>VLOOKUP($L384,怪物模板!$A:$N,MATCH(角色!S$1,模板表头,0),0)</f>
        <v>horde</v>
      </c>
      <c r="T384" s="21" t="s">
        <v>85</v>
      </c>
      <c r="U384" s="21"/>
      <c r="V384" s="21"/>
      <c r="W384" s="21"/>
      <c r="X384" s="21"/>
      <c r="Y384" s="21"/>
      <c r="Z384" s="21"/>
      <c r="AA384" s="21"/>
      <c r="AB384" s="21">
        <v>4</v>
      </c>
      <c r="AC384" s="21">
        <v>6</v>
      </c>
      <c r="AD384" s="21"/>
      <c r="AE384" s="21">
        <f t="shared" si="61"/>
        <v>10</v>
      </c>
      <c r="AF384" s="21">
        <f t="shared" si="62"/>
        <v>25</v>
      </c>
      <c r="AG384" s="28" t="str">
        <f>VLOOKUP($L384,怪物模板!$A:$N,MATCH(角色!AG$1,模板表头,0),0)</f>
        <v>misc.5skills_target_is_valid</v>
      </c>
      <c r="AH384" s="28">
        <f>VLOOKUP($L384,怪物模板!$A:$N,MATCH(角色!AH$1,模板表头,0),0)</f>
        <v>11970101</v>
      </c>
      <c r="AI384" s="28">
        <f>VLOOKUP($L384,怪物模板!$A:$N,MATCH(角色!AI$1,模板表头,0),0)</f>
        <v>11970102</v>
      </c>
      <c r="AJ384" s="28" t="str">
        <f>VLOOKUP($L384,怪物模板!$A:$N,MATCH(角色!AJ$1,模板表头,0),0)</f>
        <v/>
      </c>
      <c r="AK384" s="28" t="str">
        <f>VLOOKUP($L384,怪物模板!$A:$N,MATCH(角色!AK$1,模板表头,0),0)</f>
        <v/>
      </c>
      <c r="AL384" s="28" t="str">
        <f>IF(VLOOKUP($L384,[1]怪物模板!$A:$N,MATCH([1]角色!AL$1,模板表头,0),0)=0,"",VLOOKUP($L384,[1]怪物模板!$A:$N,MATCH([1]角色!AL$1,模板表头,0),0))</f>
        <v/>
      </c>
      <c r="AM384" s="28" t="str">
        <f>VLOOKUP($L384,怪物模板!$A:$N,MATCH(角色!AM$1,模板表头,0),0)</f>
        <v>berserk_npc</v>
      </c>
      <c r="AN384" s="21">
        <v>1</v>
      </c>
      <c r="AO384" s="21">
        <v>1</v>
      </c>
      <c r="AP384" s="21"/>
      <c r="AQ384" s="21"/>
      <c r="AR384" s="21"/>
      <c r="AS384" s="21"/>
      <c r="AT384" s="21"/>
      <c r="AU384" s="21">
        <v>230051</v>
      </c>
      <c r="AV384" s="21">
        <v>230282</v>
      </c>
      <c r="AW384" s="21">
        <v>230163</v>
      </c>
      <c r="AX384" s="21"/>
      <c r="AY384" s="21"/>
      <c r="AZ384" s="21"/>
      <c r="BA384" s="21"/>
      <c r="BB384" s="22"/>
      <c r="BC384" s="22"/>
      <c r="BD384" s="22"/>
      <c r="BE384" s="22"/>
      <c r="BF384" s="22"/>
      <c r="BG384" s="22"/>
      <c r="BH384" s="22"/>
      <c r="BI384" s="22">
        <f t="shared" si="63"/>
        <v>10000</v>
      </c>
      <c r="BJ384" s="22">
        <f t="shared" si="66"/>
        <v>4000</v>
      </c>
      <c r="BK384" s="22">
        <f t="shared" si="66"/>
        <v>4000</v>
      </c>
      <c r="BL384" s="21"/>
      <c r="BM384" s="21"/>
      <c r="BN384" s="21"/>
      <c r="BO384" s="21"/>
      <c r="BP384" s="21"/>
      <c r="BQ384" s="21"/>
      <c r="BR384" s="21"/>
      <c r="BS384" s="21"/>
      <c r="BT384" s="21"/>
      <c r="BU384" s="23" t="s">
        <v>200</v>
      </c>
      <c r="BV384" s="21"/>
      <c r="BW384" s="21"/>
      <c r="BX384" s="21"/>
      <c r="BY384" s="21"/>
      <c r="BZ384" s="21"/>
      <c r="CA384" s="21"/>
      <c r="CB384" s="21"/>
      <c r="CC384" s="21"/>
      <c r="CD384" s="21"/>
      <c r="CE384" s="21"/>
      <c r="CF384" s="21"/>
      <c r="CG384" s="21" t="s">
        <v>200</v>
      </c>
      <c r="CH384" s="21" t="s">
        <v>200</v>
      </c>
      <c r="CI384" s="21" t="s">
        <v>200</v>
      </c>
      <c r="CJ384" s="21" t="s">
        <v>200</v>
      </c>
      <c r="CK384" s="21" t="s">
        <v>200</v>
      </c>
      <c r="CL384" s="21" t="s">
        <v>200</v>
      </c>
      <c r="CM384" s="21" t="s">
        <v>200</v>
      </c>
      <c r="CN384" s="21" t="s">
        <v>200</v>
      </c>
      <c r="CO384" s="21" t="s">
        <v>200</v>
      </c>
    </row>
    <row r="385" spans="1:93" s="5" customFormat="1" ht="16.5" customHeight="1" x14ac:dyDescent="0.3">
      <c r="A385" s="21">
        <v>31040383</v>
      </c>
      <c r="B385" s="21" t="s">
        <v>93</v>
      </c>
      <c r="C385" s="21"/>
      <c r="D385" s="21">
        <f t="shared" si="65"/>
        <v>77</v>
      </c>
      <c r="E385" s="21" t="s">
        <v>104</v>
      </c>
      <c r="F385" s="21">
        <v>37</v>
      </c>
      <c r="G385" s="21" t="s">
        <v>110</v>
      </c>
      <c r="H385" s="21">
        <f>VLOOKUP($L385,怪物模板!$A:$N,MATCH(角色!H$1,模板表头,0),0)</f>
        <v>2</v>
      </c>
      <c r="I385" s="28" t="str">
        <f>VLOOKUP($L385,怪物模板!$A:$N,MATCH(角色!I$1,模板表头,0),0)</f>
        <v>phy</v>
      </c>
      <c r="J385" s="22"/>
      <c r="K385" s="21"/>
      <c r="L385" s="21" t="s">
        <v>93</v>
      </c>
      <c r="M385" s="28" t="str">
        <f>VLOOKUP($L385,怪物模板!$A:$N,MATCH(角色!M$1,模板表头,0),0)</f>
        <v>狂战士</v>
      </c>
      <c r="N385" s="28" t="str">
        <f>VLOOKUP($L385,怪物模板!$A:$N,MATCH(角色!N$1,模板表头,0),0)</f>
        <v>同英雄技能</v>
      </c>
      <c r="O385" s="21" t="str">
        <f>VLOOKUP($L385,怪物模板!$A:$N,MATCH(角色!O$1,模板表头,0),0)</f>
        <v>male</v>
      </c>
      <c r="P385" s="22">
        <v>5</v>
      </c>
      <c r="Q385" s="21">
        <v>2</v>
      </c>
      <c r="R385" s="21">
        <v>3</v>
      </c>
      <c r="S385" s="28" t="str">
        <f>VLOOKUP($L385,怪物模板!$A:$N,MATCH(角色!S$1,模板表头,0),0)</f>
        <v>horde</v>
      </c>
      <c r="T385" s="21" t="s">
        <v>85</v>
      </c>
      <c r="U385" s="21"/>
      <c r="V385" s="21"/>
      <c r="W385" s="21"/>
      <c r="X385" s="21"/>
      <c r="Y385" s="21"/>
      <c r="Z385" s="21"/>
      <c r="AA385" s="21"/>
      <c r="AB385" s="21">
        <v>4</v>
      </c>
      <c r="AC385" s="21">
        <v>6</v>
      </c>
      <c r="AD385" s="21"/>
      <c r="AE385" s="21">
        <f t="shared" si="61"/>
        <v>10</v>
      </c>
      <c r="AF385" s="21">
        <f t="shared" si="62"/>
        <v>25</v>
      </c>
      <c r="AG385" s="28" t="str">
        <f>VLOOKUP($L385,怪物模板!$A:$N,MATCH(角色!AG$1,模板表头,0),0)</f>
        <v>misc.5skills_target_is_valid</v>
      </c>
      <c r="AH385" s="28">
        <f>VLOOKUP($L385,怪物模板!$A:$N,MATCH(角色!AH$1,模板表头,0),0)</f>
        <v>11970101</v>
      </c>
      <c r="AI385" s="28">
        <f>VLOOKUP($L385,怪物模板!$A:$N,MATCH(角色!AI$1,模板表头,0),0)</f>
        <v>11970102</v>
      </c>
      <c r="AJ385" s="28" t="str">
        <f>VLOOKUP($L385,怪物模板!$A:$N,MATCH(角色!AJ$1,模板表头,0),0)</f>
        <v/>
      </c>
      <c r="AK385" s="28" t="str">
        <f>VLOOKUP($L385,怪物模板!$A:$N,MATCH(角色!AK$1,模板表头,0),0)</f>
        <v/>
      </c>
      <c r="AL385" s="28" t="str">
        <f>IF(VLOOKUP($L385,[1]怪物模板!$A:$N,MATCH([1]角色!AL$1,模板表头,0),0)=0,"",VLOOKUP($L385,[1]怪物模板!$A:$N,MATCH([1]角色!AL$1,模板表头,0),0))</f>
        <v/>
      </c>
      <c r="AM385" s="28" t="str">
        <f>VLOOKUP($L385,怪物模板!$A:$N,MATCH(角色!AM$1,模板表头,0),0)</f>
        <v>berserk_npc</v>
      </c>
      <c r="AN385" s="21">
        <v>1</v>
      </c>
      <c r="AO385" s="21">
        <v>1</v>
      </c>
      <c r="AP385" s="21"/>
      <c r="AQ385" s="21"/>
      <c r="AR385" s="21"/>
      <c r="AS385" s="21"/>
      <c r="AT385" s="21"/>
      <c r="AU385" s="21">
        <v>230051</v>
      </c>
      <c r="AV385" s="21">
        <v>230282</v>
      </c>
      <c r="AW385" s="21">
        <v>230163</v>
      </c>
      <c r="AX385" s="21"/>
      <c r="AY385" s="21"/>
      <c r="AZ385" s="21"/>
      <c r="BA385" s="21"/>
      <c r="BB385" s="22"/>
      <c r="BC385" s="22"/>
      <c r="BD385" s="22"/>
      <c r="BE385" s="22"/>
      <c r="BF385" s="22"/>
      <c r="BG385" s="22"/>
      <c r="BH385" s="22"/>
      <c r="BI385" s="22">
        <f t="shared" si="63"/>
        <v>10000</v>
      </c>
      <c r="BJ385" s="22">
        <f t="shared" si="66"/>
        <v>4000</v>
      </c>
      <c r="BK385" s="22">
        <f t="shared" si="66"/>
        <v>4000</v>
      </c>
      <c r="BL385" s="21"/>
      <c r="BM385" s="21"/>
      <c r="BN385" s="21"/>
      <c r="BO385" s="21"/>
      <c r="BP385" s="21"/>
      <c r="BQ385" s="21"/>
      <c r="BR385" s="21"/>
      <c r="BS385" s="21"/>
      <c r="BT385" s="21"/>
      <c r="BU385" s="23" t="s">
        <v>200</v>
      </c>
      <c r="BV385" s="21"/>
      <c r="BW385" s="21"/>
      <c r="BX385" s="21"/>
      <c r="BY385" s="21"/>
      <c r="BZ385" s="21"/>
      <c r="CA385" s="21"/>
      <c r="CB385" s="21"/>
      <c r="CC385" s="21"/>
      <c r="CD385" s="21"/>
      <c r="CE385" s="21"/>
      <c r="CF385" s="21"/>
      <c r="CG385" s="21" t="s">
        <v>200</v>
      </c>
      <c r="CH385" s="21" t="s">
        <v>200</v>
      </c>
      <c r="CI385" s="21" t="s">
        <v>200</v>
      </c>
      <c r="CJ385" s="21" t="s">
        <v>200</v>
      </c>
      <c r="CK385" s="21" t="s">
        <v>200</v>
      </c>
      <c r="CL385" s="21" t="s">
        <v>200</v>
      </c>
      <c r="CM385" s="21" t="s">
        <v>200</v>
      </c>
      <c r="CN385" s="21" t="s">
        <v>200</v>
      </c>
      <c r="CO385" s="21" t="s">
        <v>200</v>
      </c>
    </row>
    <row r="386" spans="1:93" s="5" customFormat="1" ht="16.5" customHeight="1" x14ac:dyDescent="0.3">
      <c r="A386" s="21">
        <v>31040384</v>
      </c>
      <c r="B386" s="21" t="s">
        <v>202</v>
      </c>
      <c r="C386" s="21"/>
      <c r="D386" s="21">
        <f t="shared" si="65"/>
        <v>77</v>
      </c>
      <c r="E386" s="21" t="s">
        <v>104</v>
      </c>
      <c r="F386" s="21">
        <v>37</v>
      </c>
      <c r="G386" s="21" t="s">
        <v>110</v>
      </c>
      <c r="H386" s="21">
        <f>VLOOKUP($L386,怪物模板!$A:$N,MATCH(角色!H$1,模板表头,0),0)</f>
        <v>3</v>
      </c>
      <c r="I386" s="28" t="str">
        <f>VLOOKUP($L386,怪物模板!$A:$N,MATCH(角色!I$1,模板表头,0),0)</f>
        <v>mag</v>
      </c>
      <c r="J386" s="22"/>
      <c r="K386" s="21"/>
      <c r="L386" s="21" t="s">
        <v>275</v>
      </c>
      <c r="M386" s="28" t="str">
        <f>VLOOKUP($L386,怪物模板!$A:$N,MATCH(角色!M$1,模板表头,0),0)</f>
        <v>火焰术士</v>
      </c>
      <c r="N386" s="28" t="str">
        <f>VLOOKUP($L386,怪物模板!$A:$N,MATCH(角色!N$1,模板表头,0),0)</f>
        <v>大招加引导版，加酒利用</v>
      </c>
      <c r="O386" s="21" t="str">
        <f>VLOOKUP($L386,怪物模板!$A:$N,MATCH(角色!O$1,模板表头,0),0)</f>
        <v>female</v>
      </c>
      <c r="P386" s="22">
        <v>3</v>
      </c>
      <c r="Q386" s="21">
        <v>3</v>
      </c>
      <c r="R386" s="21">
        <v>2</v>
      </c>
      <c r="S386" s="28" t="str">
        <f>VLOOKUP($L386,怪物模板!$A:$N,MATCH(角色!S$1,模板表头,0),0)</f>
        <v>alliance</v>
      </c>
      <c r="T386" s="21" t="s">
        <v>85</v>
      </c>
      <c r="U386" s="21"/>
      <c r="V386" s="21"/>
      <c r="W386" s="21"/>
      <c r="X386" s="21"/>
      <c r="Y386" s="21"/>
      <c r="Z386" s="21"/>
      <c r="AA386" s="21"/>
      <c r="AB386" s="21">
        <v>4</v>
      </c>
      <c r="AC386" s="21">
        <v>6</v>
      </c>
      <c r="AD386" s="21"/>
      <c r="AE386" s="21">
        <f t="shared" si="61"/>
        <v>10</v>
      </c>
      <c r="AF386" s="21">
        <f t="shared" si="62"/>
        <v>25</v>
      </c>
      <c r="AG386" s="28" t="str">
        <f>VLOOKUP($L386,怪物模板!$A:$N,MATCH(角色!AG$1,模板表头,0),0)</f>
        <v>misc.5skills</v>
      </c>
      <c r="AH386" s="28">
        <f>VLOOKUP($L386,怪物模板!$A:$N,MATCH(角色!AH$1,模板表头,0),0)</f>
        <v>11980401</v>
      </c>
      <c r="AI386" s="28">
        <f>VLOOKUP($L386,怪物模板!$A:$N,MATCH(角色!AI$1,模板表头,0),0)</f>
        <v>11980402</v>
      </c>
      <c r="AJ386" s="28">
        <f>VLOOKUP($L386,怪物模板!$A:$N,MATCH(角色!AJ$1,模板表头,0),0)</f>
        <v>11999535</v>
      </c>
      <c r="AK386" s="28" t="str">
        <f>VLOOKUP($L386,怪物模板!$A:$N,MATCH(角色!AK$1,模板表头,0),0)</f>
        <v/>
      </c>
      <c r="AL386" s="28" t="str">
        <f>IF(VLOOKUP($L386,[1]怪物模板!$A:$N,MATCH([1]角色!AL$1,模板表头,0),0)=0,"",VLOOKUP($L386,[1]怪物模板!$A:$N,MATCH([1]角色!AL$1,模板表头,0),0))</f>
        <v/>
      </c>
      <c r="AM386" s="28" t="str">
        <f>VLOOKUP($L386,怪物模板!$A:$N,MATCH(角色!AM$1,模板表头,0),0)</f>
        <v>flame_npc</v>
      </c>
      <c r="AN386" s="21">
        <v>1</v>
      </c>
      <c r="AO386" s="21">
        <v>1</v>
      </c>
      <c r="AP386" s="21"/>
      <c r="AQ386" s="21"/>
      <c r="AR386" s="21"/>
      <c r="AS386" s="21"/>
      <c r="AT386" s="21"/>
      <c r="AU386" s="21">
        <v>230011</v>
      </c>
      <c r="AV386" s="21">
        <v>230302</v>
      </c>
      <c r="AW386" s="21">
        <v>230163</v>
      </c>
      <c r="AX386" s="21"/>
      <c r="AY386" s="21"/>
      <c r="AZ386" s="21"/>
      <c r="BA386" s="21"/>
      <c r="BB386" s="22"/>
      <c r="BC386" s="22"/>
      <c r="BD386" s="22"/>
      <c r="BE386" s="22"/>
      <c r="BF386" s="22"/>
      <c r="BG386" s="22"/>
      <c r="BH386" s="22"/>
      <c r="BI386" s="22">
        <f t="shared" si="63"/>
        <v>10000</v>
      </c>
      <c r="BJ386" s="22">
        <f t="shared" si="66"/>
        <v>4000</v>
      </c>
      <c r="BK386" s="22">
        <f t="shared" si="66"/>
        <v>4000</v>
      </c>
      <c r="BL386" s="21"/>
      <c r="BM386" s="21"/>
      <c r="BN386" s="21"/>
      <c r="BO386" s="21"/>
      <c r="BP386" s="21"/>
      <c r="BQ386" s="21"/>
      <c r="BR386" s="21"/>
      <c r="BS386" s="21"/>
      <c r="BT386" s="21"/>
      <c r="BU386" s="23" t="s">
        <v>200</v>
      </c>
      <c r="BV386" s="21"/>
      <c r="BW386" s="21"/>
      <c r="BX386" s="21"/>
      <c r="BY386" s="21"/>
      <c r="BZ386" s="21"/>
      <c r="CA386" s="21"/>
      <c r="CB386" s="21"/>
      <c r="CC386" s="21"/>
      <c r="CD386" s="21"/>
      <c r="CE386" s="21"/>
      <c r="CF386" s="21"/>
      <c r="CG386" s="21" t="s">
        <v>200</v>
      </c>
      <c r="CH386" s="21" t="s">
        <v>200</v>
      </c>
      <c r="CI386" s="21" t="s">
        <v>200</v>
      </c>
      <c r="CJ386" s="21" t="s">
        <v>200</v>
      </c>
      <c r="CK386" s="21" t="s">
        <v>200</v>
      </c>
      <c r="CL386" s="21" t="s">
        <v>200</v>
      </c>
      <c r="CM386" s="21" t="s">
        <v>200</v>
      </c>
      <c r="CN386" s="21" t="s">
        <v>200</v>
      </c>
      <c r="CO386" s="21" t="s">
        <v>200</v>
      </c>
    </row>
    <row r="387" spans="1:93" s="5" customFormat="1" x14ac:dyDescent="0.3">
      <c r="A387" s="21">
        <v>31040385</v>
      </c>
      <c r="B387" s="21" t="s">
        <v>204</v>
      </c>
      <c r="C387" s="21"/>
      <c r="D387" s="21">
        <f t="shared" si="65"/>
        <v>77</v>
      </c>
      <c r="E387" s="21" t="s">
        <v>104</v>
      </c>
      <c r="F387" s="21">
        <v>37</v>
      </c>
      <c r="G387" s="21" t="s">
        <v>110</v>
      </c>
      <c r="H387" s="21">
        <f>VLOOKUP($L387,怪物模板!$A:$N,MATCH(角色!H$1,模板表头,0),0)</f>
        <v>3</v>
      </c>
      <c r="I387" s="28" t="str">
        <f>VLOOKUP($L387,怪物模板!$A:$N,MATCH(角色!I$1,模板表头,0),0)</f>
        <v>phy</v>
      </c>
      <c r="J387" s="22"/>
      <c r="K387" s="21"/>
      <c r="L387" s="21" t="s">
        <v>204</v>
      </c>
      <c r="M387" s="28" t="str">
        <f>VLOOKUP($L387,怪物模板!$A:$N,MATCH(角色!M$1,模板表头,0),0)</f>
        <v>骷髅射手</v>
      </c>
      <c r="N387" s="28" t="str">
        <f>VLOOKUP($L387,怪物模板!$A:$N,MATCH(角色!N$1,模板表头,0),0)</f>
        <v>统一模板</v>
      </c>
      <c r="O387" s="21" t="str">
        <f>VLOOKUP($L387,怪物模板!$A:$N,MATCH(角色!O$1,模板表头,0),0)</f>
        <v>male</v>
      </c>
      <c r="P387" s="21">
        <v>1</v>
      </c>
      <c r="Q387" s="21">
        <v>1</v>
      </c>
      <c r="R387" s="21">
        <v>1</v>
      </c>
      <c r="S387" s="28" t="str">
        <f>VLOOKUP($L387,怪物模板!$A:$N,MATCH(角色!S$1,模板表头,0),0)</f>
        <v>horde</v>
      </c>
      <c r="T387" s="21" t="s">
        <v>85</v>
      </c>
      <c r="U387" s="21"/>
      <c r="V387" s="21"/>
      <c r="W387" s="21"/>
      <c r="X387" s="21"/>
      <c r="Y387" s="21"/>
      <c r="Z387" s="21"/>
      <c r="AA387" s="21"/>
      <c r="AB387" s="21">
        <v>4</v>
      </c>
      <c r="AC387" s="21">
        <v>6</v>
      </c>
      <c r="AD387" s="21"/>
      <c r="AE387" s="21">
        <f t="shared" ref="AE387:AE450" si="67">VLOOKUP(G387,命能,2,0)</f>
        <v>10</v>
      </c>
      <c r="AF387" s="21">
        <f t="shared" si="62"/>
        <v>25</v>
      </c>
      <c r="AG387" s="28" t="str">
        <f>VLOOKUP($L387,怪物模板!$A:$N,MATCH(角色!AG$1,模板表头,0),0)</f>
        <v>misc.5skills</v>
      </c>
      <c r="AH387" s="28">
        <f>VLOOKUP($L387,怪物模板!$A:$N,MATCH(角色!AH$1,模板表头,0),0)</f>
        <v>11690101</v>
      </c>
      <c r="AI387" s="28">
        <f>VLOOKUP($L387,怪物模板!$A:$N,MATCH(角色!AI$1,模板表头,0),0)</f>
        <v>11690102</v>
      </c>
      <c r="AJ387" s="28" t="str">
        <f>VLOOKUP($L387,怪物模板!$A:$N,MATCH(角色!AJ$1,模板表头,0),0)</f>
        <v/>
      </c>
      <c r="AK387" s="28" t="str">
        <f>VLOOKUP($L387,怪物模板!$A:$N,MATCH(角色!AK$1,模板表头,0),0)</f>
        <v/>
      </c>
      <c r="AL387" s="28" t="str">
        <f>IF(VLOOKUP($L387,[1]怪物模板!$A:$N,MATCH([1]角色!AL$1,模板表头,0),0)=0,"",VLOOKUP($L387,[1]怪物模板!$A:$N,MATCH([1]角色!AL$1,模板表头,0),0))</f>
        <v/>
      </c>
      <c r="AM387" s="28" t="str">
        <f>VLOOKUP($L387,怪物模板!$A:$N,MATCH(角色!AM$1,模板表头,0),0)</f>
        <v>skeleton_archer_npc</v>
      </c>
      <c r="AN387" s="21">
        <v>1</v>
      </c>
      <c r="AO387" s="21">
        <v>1</v>
      </c>
      <c r="AP387" s="21"/>
      <c r="AQ387" s="21"/>
      <c r="AR387" s="21"/>
      <c r="AS387" s="21"/>
      <c r="AT387" s="21"/>
      <c r="AU387" s="21">
        <v>230051</v>
      </c>
      <c r="AV387" s="21">
        <v>230282</v>
      </c>
      <c r="AW387" s="21">
        <v>230113</v>
      </c>
      <c r="AX387" s="21"/>
      <c r="AY387" s="21"/>
      <c r="AZ387" s="21"/>
      <c r="BA387" s="21"/>
      <c r="BB387" s="22"/>
      <c r="BC387" s="22"/>
      <c r="BD387" s="22"/>
      <c r="BE387" s="22"/>
      <c r="BF387" s="22"/>
      <c r="BG387" s="22"/>
      <c r="BH387" s="22"/>
      <c r="BI387" s="22">
        <f t="shared" si="63"/>
        <v>10000</v>
      </c>
      <c r="BJ387" s="22">
        <f t="shared" si="66"/>
        <v>4000</v>
      </c>
      <c r="BK387" s="22">
        <f t="shared" si="66"/>
        <v>4000</v>
      </c>
      <c r="BL387" s="21"/>
      <c r="BM387" s="21"/>
      <c r="BN387" s="21"/>
      <c r="BO387" s="21"/>
      <c r="BP387" s="21"/>
      <c r="BQ387" s="21"/>
      <c r="BR387" s="21"/>
      <c r="BS387" s="21"/>
      <c r="BT387" s="21"/>
      <c r="BU387" s="23" t="s">
        <v>200</v>
      </c>
      <c r="BV387" s="21"/>
      <c r="BW387" s="21"/>
      <c r="BX387" s="21"/>
      <c r="BY387" s="21"/>
      <c r="BZ387" s="21"/>
      <c r="CA387" s="21"/>
      <c r="CB387" s="21"/>
      <c r="CC387" s="21"/>
      <c r="CD387" s="21"/>
      <c r="CE387" s="21"/>
      <c r="CF387" s="21"/>
      <c r="CG387" s="21" t="s">
        <v>200</v>
      </c>
      <c r="CH387" s="21" t="s">
        <v>200</v>
      </c>
      <c r="CI387" s="21" t="s">
        <v>200</v>
      </c>
      <c r="CJ387" s="21" t="s">
        <v>200</v>
      </c>
      <c r="CK387" s="21" t="s">
        <v>200</v>
      </c>
      <c r="CL387" s="21" t="s">
        <v>200</v>
      </c>
      <c r="CM387" s="21" t="s">
        <v>200</v>
      </c>
      <c r="CN387" s="21" t="s">
        <v>200</v>
      </c>
      <c r="CO387" s="21" t="s">
        <v>200</v>
      </c>
    </row>
    <row r="388" spans="1:93" s="3" customFormat="1" ht="16.5" customHeight="1" x14ac:dyDescent="0.3">
      <c r="A388" s="21">
        <v>31040386</v>
      </c>
      <c r="B388" s="21" t="s">
        <v>264</v>
      </c>
      <c r="C388" s="21"/>
      <c r="D388" s="21">
        <f t="shared" si="65"/>
        <v>78</v>
      </c>
      <c r="E388" s="21" t="s">
        <v>104</v>
      </c>
      <c r="F388" s="21">
        <v>38</v>
      </c>
      <c r="G388" s="21" t="s">
        <v>111</v>
      </c>
      <c r="H388" s="21">
        <f>VLOOKUP($L388,怪物模板!$A:$N,MATCH(角色!H$1,模板表头,0),0)</f>
        <v>2</v>
      </c>
      <c r="I388" s="28" t="str">
        <f>VLOOKUP($L388,怪物模板!$A:$N,MATCH(角色!I$1,模板表头,0),0)</f>
        <v>mag</v>
      </c>
      <c r="J388" s="22"/>
      <c r="K388" s="21"/>
      <c r="L388" s="21" t="s">
        <v>290</v>
      </c>
      <c r="M388" s="28" t="str">
        <f>VLOOKUP($L388,怪物模板!$A:$N,MATCH(角色!M$1,模板表头,0),0)</f>
        <v>德古拉</v>
      </c>
      <c r="N388" s="28" t="str">
        <f>VLOOKUP($L388,怪物模板!$A:$N,MATCH(角色!N$1,模板表头,0),0)</f>
        <v>统一BOSS模板</v>
      </c>
      <c r="O388" s="21" t="str">
        <f>VLOOKUP($L388,怪物模板!$A:$N,MATCH(角色!O$1,模板表头,0),0)</f>
        <v>male</v>
      </c>
      <c r="P388" s="22">
        <v>4</v>
      </c>
      <c r="Q388" s="21">
        <v>3</v>
      </c>
      <c r="R388" s="21">
        <v>3</v>
      </c>
      <c r="S388" s="28" t="str">
        <f>VLOOKUP($L388,怪物模板!$A:$N,MATCH(角色!S$1,模板表头,0),0)</f>
        <v>chaos</v>
      </c>
      <c r="T388" s="21" t="s">
        <v>85</v>
      </c>
      <c r="U388" s="21"/>
      <c r="V388" s="21"/>
      <c r="W388" s="21"/>
      <c r="X388" s="21"/>
      <c r="Y388" s="21"/>
      <c r="Z388" s="21"/>
      <c r="AA388" s="21"/>
      <c r="AB388" s="21">
        <v>4</v>
      </c>
      <c r="AC388" s="21">
        <v>6</v>
      </c>
      <c r="AD388" s="21"/>
      <c r="AE388" s="21">
        <f t="shared" si="67"/>
        <v>40</v>
      </c>
      <c r="AF388" s="21">
        <f t="shared" ref="AF388:AF402" si="68">INT(AE388*2.5)</f>
        <v>100</v>
      </c>
      <c r="AG388" s="28" t="str">
        <f>VLOOKUP($L388,怪物模板!$A:$N,MATCH(角色!AG$1,模板表头,0),0)</f>
        <v>misc.5skills_is_enemy_there</v>
      </c>
      <c r="AH388" s="28">
        <f>VLOOKUP($L388,怪物模板!$A:$N,MATCH(角色!AH$1,模板表头,0),0)</f>
        <v>11660401</v>
      </c>
      <c r="AI388" s="28">
        <f>VLOOKUP($L388,怪物模板!$A:$N,MATCH(角色!AI$1,模板表头,0),0)</f>
        <v>11660402</v>
      </c>
      <c r="AJ388" s="28">
        <f>VLOOKUP($L388,怪物模板!$A:$N,MATCH(角色!AJ$1,模板表头,0),0)</f>
        <v>11660403</v>
      </c>
      <c r="AK388" s="28">
        <f>VLOOKUP($L388,怪物模板!$A:$N,MATCH(角色!AK$1,模板表头,0),0)</f>
        <v>11660404</v>
      </c>
      <c r="AL388" s="28" t="str">
        <f>IF(VLOOKUP($L388,[1]怪物模板!$A:$N,MATCH([1]角色!AL$1,模板表头,0),0)=0,"",VLOOKUP($L388,[1]怪物模板!$A:$N,MATCH([1]角色!AL$1,模板表头,0),0))</f>
        <v/>
      </c>
      <c r="AM388" s="28" t="str">
        <f>VLOOKUP($L388,怪物模板!$A:$N,MATCH(角色!AM$1,模板表头,0),0)</f>
        <v>kil_jaeden</v>
      </c>
      <c r="AN388" s="21">
        <v>1.2</v>
      </c>
      <c r="AO388" s="21">
        <v>1</v>
      </c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2"/>
      <c r="BC388" s="22"/>
      <c r="BD388" s="22"/>
      <c r="BE388" s="22"/>
      <c r="BF388" s="22"/>
      <c r="BG388" s="22"/>
      <c r="BH388" s="22"/>
      <c r="BI388" s="22">
        <f t="shared" ref="BI388:BI402" si="69">IF($G388="boss",0,10000)</f>
        <v>10000</v>
      </c>
      <c r="BJ388" s="22">
        <f t="shared" si="66"/>
        <v>4000</v>
      </c>
      <c r="BK388" s="22">
        <f t="shared" si="66"/>
        <v>4000</v>
      </c>
      <c r="BL388" s="21"/>
      <c r="BM388" s="21"/>
      <c r="BN388" s="21"/>
      <c r="BO388" s="21"/>
      <c r="BP388" s="21"/>
      <c r="BQ388" s="21"/>
      <c r="BR388" s="21"/>
      <c r="BS388" s="21"/>
      <c r="BT388" s="21"/>
      <c r="BU388" s="23" t="s">
        <v>200</v>
      </c>
      <c r="BV388" s="21"/>
      <c r="BW388" s="21"/>
      <c r="BX388" s="21"/>
      <c r="BY388" s="21"/>
      <c r="BZ388" s="21"/>
      <c r="CA388" s="21"/>
      <c r="CB388" s="21"/>
      <c r="CC388" s="21"/>
      <c r="CD388" s="21"/>
      <c r="CE388" s="21"/>
      <c r="CF388" s="21"/>
      <c r="CG388" s="21" t="s">
        <v>200</v>
      </c>
      <c r="CH388" s="21" t="s">
        <v>200</v>
      </c>
      <c r="CI388" s="21" t="s">
        <v>200</v>
      </c>
      <c r="CJ388" s="21" t="s">
        <v>200</v>
      </c>
      <c r="CK388" s="21" t="s">
        <v>200</v>
      </c>
      <c r="CL388" s="21" t="s">
        <v>200</v>
      </c>
      <c r="CM388" s="21" t="s">
        <v>200</v>
      </c>
      <c r="CN388" s="21" t="s">
        <v>200</v>
      </c>
      <c r="CO388" s="21" t="s">
        <v>200</v>
      </c>
    </row>
    <row r="389" spans="1:93" s="3" customFormat="1" ht="16.5" customHeight="1" x14ac:dyDescent="0.3">
      <c r="A389" s="21">
        <v>31040387</v>
      </c>
      <c r="B389" s="21" t="s">
        <v>93</v>
      </c>
      <c r="C389" s="21"/>
      <c r="D389" s="21">
        <f t="shared" si="65"/>
        <v>78</v>
      </c>
      <c r="E389" s="21" t="s">
        <v>104</v>
      </c>
      <c r="F389" s="21">
        <v>38</v>
      </c>
      <c r="G389" s="21" t="s">
        <v>110</v>
      </c>
      <c r="H389" s="21">
        <f>VLOOKUP($L389,怪物模板!$A:$N,MATCH(角色!H$1,模板表头,0),0)</f>
        <v>2</v>
      </c>
      <c r="I389" s="28" t="str">
        <f>VLOOKUP($L389,怪物模板!$A:$N,MATCH(角色!I$1,模板表头,0),0)</f>
        <v>phy</v>
      </c>
      <c r="J389" s="22"/>
      <c r="K389" s="21"/>
      <c r="L389" s="21" t="s">
        <v>93</v>
      </c>
      <c r="M389" s="28" t="str">
        <f>VLOOKUP($L389,怪物模板!$A:$N,MATCH(角色!M$1,模板表头,0),0)</f>
        <v>狂战士</v>
      </c>
      <c r="N389" s="28" t="str">
        <f>VLOOKUP($L389,怪物模板!$A:$N,MATCH(角色!N$1,模板表头,0),0)</f>
        <v>同英雄技能</v>
      </c>
      <c r="O389" s="21" t="str">
        <f>VLOOKUP($L389,怪物模板!$A:$N,MATCH(角色!O$1,模板表头,0),0)</f>
        <v>male</v>
      </c>
      <c r="P389" s="22">
        <v>5</v>
      </c>
      <c r="Q389" s="21">
        <v>3</v>
      </c>
      <c r="R389" s="21">
        <v>3</v>
      </c>
      <c r="S389" s="28" t="str">
        <f>VLOOKUP($L389,怪物模板!$A:$N,MATCH(角色!S$1,模板表头,0),0)</f>
        <v>horde</v>
      </c>
      <c r="T389" s="21" t="s">
        <v>85</v>
      </c>
      <c r="U389" s="21"/>
      <c r="V389" s="21"/>
      <c r="W389" s="21"/>
      <c r="X389" s="21"/>
      <c r="Y389" s="21"/>
      <c r="Z389" s="21"/>
      <c r="AA389" s="21"/>
      <c r="AB389" s="21">
        <v>4</v>
      </c>
      <c r="AC389" s="21">
        <v>6</v>
      </c>
      <c r="AD389" s="21"/>
      <c r="AE389" s="21">
        <f t="shared" si="67"/>
        <v>10</v>
      </c>
      <c r="AF389" s="21">
        <f t="shared" si="68"/>
        <v>25</v>
      </c>
      <c r="AG389" s="28" t="str">
        <f>VLOOKUP($L389,怪物模板!$A:$N,MATCH(角色!AG$1,模板表头,0),0)</f>
        <v>misc.5skills_target_is_valid</v>
      </c>
      <c r="AH389" s="28">
        <f>VLOOKUP($L389,怪物模板!$A:$N,MATCH(角色!AH$1,模板表头,0),0)</f>
        <v>11970101</v>
      </c>
      <c r="AI389" s="28">
        <f>VLOOKUP($L389,怪物模板!$A:$N,MATCH(角色!AI$1,模板表头,0),0)</f>
        <v>11970102</v>
      </c>
      <c r="AJ389" s="28" t="str">
        <f>VLOOKUP($L389,怪物模板!$A:$N,MATCH(角色!AJ$1,模板表头,0),0)</f>
        <v/>
      </c>
      <c r="AK389" s="28" t="str">
        <f>VLOOKUP($L389,怪物模板!$A:$N,MATCH(角色!AK$1,模板表头,0),0)</f>
        <v/>
      </c>
      <c r="AL389" s="28" t="str">
        <f>IF(VLOOKUP($L389,[1]怪物模板!$A:$N,MATCH([1]角色!AL$1,模板表头,0),0)=0,"",VLOOKUP($L389,[1]怪物模板!$A:$N,MATCH([1]角色!AL$1,模板表头,0),0))</f>
        <v/>
      </c>
      <c r="AM389" s="28" t="str">
        <f>VLOOKUP($L389,怪物模板!$A:$N,MATCH(角色!AM$1,模板表头,0),0)</f>
        <v>berserk_npc</v>
      </c>
      <c r="AN389" s="21">
        <v>1</v>
      </c>
      <c r="AO389" s="21">
        <v>1</v>
      </c>
      <c r="AP389" s="21"/>
      <c r="AQ389" s="21"/>
      <c r="AR389" s="21"/>
      <c r="AS389" s="21"/>
      <c r="AT389" s="21"/>
      <c r="AU389" s="21">
        <v>230051</v>
      </c>
      <c r="AV389" s="21">
        <v>230282</v>
      </c>
      <c r="AW389" s="21">
        <v>230163</v>
      </c>
      <c r="AX389" s="21"/>
      <c r="AY389" s="21"/>
      <c r="AZ389" s="21"/>
      <c r="BA389" s="21"/>
      <c r="BB389" s="22"/>
      <c r="BC389" s="22"/>
      <c r="BD389" s="22"/>
      <c r="BE389" s="22"/>
      <c r="BF389" s="22"/>
      <c r="BG389" s="22"/>
      <c r="BH389" s="22"/>
      <c r="BI389" s="22">
        <f t="shared" si="69"/>
        <v>10000</v>
      </c>
      <c r="BJ389" s="22">
        <f t="shared" si="66"/>
        <v>4000</v>
      </c>
      <c r="BK389" s="22">
        <f t="shared" si="66"/>
        <v>4000</v>
      </c>
      <c r="BL389" s="21"/>
      <c r="BM389" s="21"/>
      <c r="BN389" s="21"/>
      <c r="BO389" s="21"/>
      <c r="BP389" s="21"/>
      <c r="BQ389" s="21"/>
      <c r="BR389" s="21"/>
      <c r="BS389" s="21"/>
      <c r="BT389" s="21"/>
      <c r="BU389" s="23" t="s">
        <v>200</v>
      </c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  <c r="CF389" s="21"/>
      <c r="CG389" s="21" t="s">
        <v>200</v>
      </c>
      <c r="CH389" s="21" t="s">
        <v>200</v>
      </c>
      <c r="CI389" s="21" t="s">
        <v>200</v>
      </c>
      <c r="CJ389" s="21" t="s">
        <v>200</v>
      </c>
      <c r="CK389" s="21" t="s">
        <v>200</v>
      </c>
      <c r="CL389" s="21" t="s">
        <v>200</v>
      </c>
      <c r="CM389" s="21" t="s">
        <v>200</v>
      </c>
      <c r="CN389" s="21" t="s">
        <v>200</v>
      </c>
      <c r="CO389" s="21" t="s">
        <v>200</v>
      </c>
    </row>
    <row r="390" spans="1:93" s="3" customFormat="1" ht="16.5" customHeight="1" x14ac:dyDescent="0.3">
      <c r="A390" s="21">
        <v>31040388</v>
      </c>
      <c r="B390" s="21" t="s">
        <v>93</v>
      </c>
      <c r="C390" s="21"/>
      <c r="D390" s="21">
        <f t="shared" si="65"/>
        <v>78</v>
      </c>
      <c r="E390" s="21" t="s">
        <v>104</v>
      </c>
      <c r="F390" s="21">
        <v>38</v>
      </c>
      <c r="G390" s="21" t="s">
        <v>110</v>
      </c>
      <c r="H390" s="21">
        <f>VLOOKUP($L390,怪物模板!$A:$N,MATCH(角色!H$1,模板表头,0),0)</f>
        <v>2</v>
      </c>
      <c r="I390" s="28" t="str">
        <f>VLOOKUP($L390,怪物模板!$A:$N,MATCH(角色!I$1,模板表头,0),0)</f>
        <v>phy</v>
      </c>
      <c r="J390" s="22"/>
      <c r="K390" s="21"/>
      <c r="L390" s="21" t="s">
        <v>93</v>
      </c>
      <c r="M390" s="28" t="str">
        <f>VLOOKUP($L390,怪物模板!$A:$N,MATCH(角色!M$1,模板表头,0),0)</f>
        <v>狂战士</v>
      </c>
      <c r="N390" s="28" t="str">
        <f>VLOOKUP($L390,怪物模板!$A:$N,MATCH(角色!N$1,模板表头,0),0)</f>
        <v>同英雄技能</v>
      </c>
      <c r="O390" s="21" t="str">
        <f>VLOOKUP($L390,怪物模板!$A:$N,MATCH(角色!O$1,模板表头,0),0)</f>
        <v>male</v>
      </c>
      <c r="P390" s="22">
        <v>5</v>
      </c>
      <c r="Q390" s="21">
        <v>3</v>
      </c>
      <c r="R390" s="21">
        <v>3</v>
      </c>
      <c r="S390" s="28" t="str">
        <f>VLOOKUP($L390,怪物模板!$A:$N,MATCH(角色!S$1,模板表头,0),0)</f>
        <v>horde</v>
      </c>
      <c r="T390" s="21" t="s">
        <v>85</v>
      </c>
      <c r="U390" s="21"/>
      <c r="V390" s="21"/>
      <c r="W390" s="21"/>
      <c r="X390" s="21"/>
      <c r="Y390" s="21"/>
      <c r="Z390" s="21"/>
      <c r="AA390" s="21"/>
      <c r="AB390" s="21">
        <v>4</v>
      </c>
      <c r="AC390" s="21">
        <v>6</v>
      </c>
      <c r="AD390" s="21"/>
      <c r="AE390" s="21">
        <f t="shared" si="67"/>
        <v>10</v>
      </c>
      <c r="AF390" s="21">
        <f t="shared" si="68"/>
        <v>25</v>
      </c>
      <c r="AG390" s="28" t="str">
        <f>VLOOKUP($L390,怪物模板!$A:$N,MATCH(角色!AG$1,模板表头,0),0)</f>
        <v>misc.5skills_target_is_valid</v>
      </c>
      <c r="AH390" s="28">
        <f>VLOOKUP($L390,怪物模板!$A:$N,MATCH(角色!AH$1,模板表头,0),0)</f>
        <v>11970101</v>
      </c>
      <c r="AI390" s="28">
        <f>VLOOKUP($L390,怪物模板!$A:$N,MATCH(角色!AI$1,模板表头,0),0)</f>
        <v>11970102</v>
      </c>
      <c r="AJ390" s="28" t="str">
        <f>VLOOKUP($L390,怪物模板!$A:$N,MATCH(角色!AJ$1,模板表头,0),0)</f>
        <v/>
      </c>
      <c r="AK390" s="28" t="str">
        <f>VLOOKUP($L390,怪物模板!$A:$N,MATCH(角色!AK$1,模板表头,0),0)</f>
        <v/>
      </c>
      <c r="AL390" s="28" t="str">
        <f>IF(VLOOKUP($L390,[1]怪物模板!$A:$N,MATCH([1]角色!AL$1,模板表头,0),0)=0,"",VLOOKUP($L390,[1]怪物模板!$A:$N,MATCH([1]角色!AL$1,模板表头,0),0))</f>
        <v/>
      </c>
      <c r="AM390" s="28" t="str">
        <f>VLOOKUP($L390,怪物模板!$A:$N,MATCH(角色!AM$1,模板表头,0),0)</f>
        <v>berserk_npc</v>
      </c>
      <c r="AN390" s="21">
        <v>1</v>
      </c>
      <c r="AO390" s="21">
        <v>1</v>
      </c>
      <c r="AP390" s="21"/>
      <c r="AQ390" s="21"/>
      <c r="AR390" s="21"/>
      <c r="AS390" s="21"/>
      <c r="AT390" s="21"/>
      <c r="AU390" s="21">
        <v>230051</v>
      </c>
      <c r="AV390" s="21">
        <v>230282</v>
      </c>
      <c r="AW390" s="21">
        <v>230163</v>
      </c>
      <c r="AX390" s="21"/>
      <c r="AY390" s="21"/>
      <c r="AZ390" s="21"/>
      <c r="BA390" s="21"/>
      <c r="BB390" s="22"/>
      <c r="BC390" s="22"/>
      <c r="BD390" s="22"/>
      <c r="BE390" s="22"/>
      <c r="BF390" s="22"/>
      <c r="BG390" s="22"/>
      <c r="BH390" s="22"/>
      <c r="BI390" s="22">
        <f t="shared" si="69"/>
        <v>10000</v>
      </c>
      <c r="BJ390" s="22">
        <f t="shared" si="66"/>
        <v>4000</v>
      </c>
      <c r="BK390" s="22">
        <f t="shared" si="66"/>
        <v>4000</v>
      </c>
      <c r="BL390" s="21"/>
      <c r="BM390" s="21"/>
      <c r="BN390" s="21"/>
      <c r="BO390" s="21"/>
      <c r="BP390" s="21"/>
      <c r="BQ390" s="21"/>
      <c r="BR390" s="21"/>
      <c r="BS390" s="21"/>
      <c r="BT390" s="21"/>
      <c r="BU390" s="23" t="s">
        <v>200</v>
      </c>
      <c r="BV390" s="21"/>
      <c r="BW390" s="21"/>
      <c r="BX390" s="21"/>
      <c r="BY390" s="21"/>
      <c r="BZ390" s="21"/>
      <c r="CA390" s="21"/>
      <c r="CB390" s="21"/>
      <c r="CC390" s="21"/>
      <c r="CD390" s="21"/>
      <c r="CE390" s="21"/>
      <c r="CF390" s="21"/>
      <c r="CG390" s="21" t="s">
        <v>200</v>
      </c>
      <c r="CH390" s="21" t="s">
        <v>200</v>
      </c>
      <c r="CI390" s="21" t="s">
        <v>200</v>
      </c>
      <c r="CJ390" s="21" t="s">
        <v>200</v>
      </c>
      <c r="CK390" s="21" t="s">
        <v>200</v>
      </c>
      <c r="CL390" s="21" t="s">
        <v>200</v>
      </c>
      <c r="CM390" s="21" t="s">
        <v>200</v>
      </c>
      <c r="CN390" s="21" t="s">
        <v>200</v>
      </c>
      <c r="CO390" s="21" t="s">
        <v>200</v>
      </c>
    </row>
    <row r="391" spans="1:93" s="3" customFormat="1" ht="16.5" customHeight="1" x14ac:dyDescent="0.3">
      <c r="A391" s="21">
        <v>31040389</v>
      </c>
      <c r="B391" s="21" t="s">
        <v>98</v>
      </c>
      <c r="C391" s="21"/>
      <c r="D391" s="21">
        <f t="shared" si="65"/>
        <v>78</v>
      </c>
      <c r="E391" s="21" t="s">
        <v>104</v>
      </c>
      <c r="F391" s="21">
        <v>38</v>
      </c>
      <c r="G391" s="21" t="s">
        <v>110</v>
      </c>
      <c r="H391" s="21">
        <f>VLOOKUP($L391,怪物模板!$A:$N,MATCH(角色!H$1,模板表头,0),0)</f>
        <v>4</v>
      </c>
      <c r="I391" s="28" t="str">
        <f>VLOOKUP($L391,怪物模板!$A:$N,MATCH(角色!I$1,模板表头,0),0)</f>
        <v>mag</v>
      </c>
      <c r="J391" s="22"/>
      <c r="K391" s="21"/>
      <c r="L391" s="21" t="s">
        <v>98</v>
      </c>
      <c r="M391" s="28" t="str">
        <f>VLOOKUP($L391,怪物模板!$A:$N,MATCH(角色!M$1,模板表头,0),0)</f>
        <v>无对应英雄</v>
      </c>
      <c r="N391" s="28" t="str">
        <f>VLOOKUP($L391,怪物模板!$A:$N,MATCH(角色!N$1,模板表头,0),0)</f>
        <v>统一模板</v>
      </c>
      <c r="O391" s="21" t="str">
        <f>VLOOKUP($L391,怪物模板!$A:$N,MATCH(角色!O$1,模板表头,0),0)</f>
        <v>female</v>
      </c>
      <c r="P391" s="21">
        <v>4</v>
      </c>
      <c r="Q391" s="21">
        <v>3</v>
      </c>
      <c r="R391" s="21">
        <v>3</v>
      </c>
      <c r="S391" s="28" t="str">
        <f>VLOOKUP($L391,怪物模板!$A:$N,MATCH(角色!S$1,模板表头,0),0)</f>
        <v>chaos</v>
      </c>
      <c r="T391" s="21" t="s">
        <v>85</v>
      </c>
      <c r="U391" s="21"/>
      <c r="V391" s="21"/>
      <c r="W391" s="21"/>
      <c r="X391" s="21"/>
      <c r="Y391" s="21"/>
      <c r="Z391" s="21"/>
      <c r="AA391" s="21"/>
      <c r="AB391" s="21">
        <v>4</v>
      </c>
      <c r="AC391" s="21">
        <v>6</v>
      </c>
      <c r="AD391" s="21"/>
      <c r="AE391" s="21">
        <f t="shared" si="67"/>
        <v>10</v>
      </c>
      <c r="AF391" s="21">
        <f t="shared" si="68"/>
        <v>25</v>
      </c>
      <c r="AG391" s="28" t="str">
        <f>VLOOKUP($L391,怪物模板!$A:$N,MATCH(角色!AG$1,模板表头,0),0)</f>
        <v>misc.5skills_friendly_ratio</v>
      </c>
      <c r="AH391" s="28">
        <f>VLOOKUP($L391,怪物模板!$A:$N,MATCH(角色!AH$1,模板表头,0),0)</f>
        <v>11670201</v>
      </c>
      <c r="AI391" s="28">
        <f>VLOOKUP($L391,怪物模板!$A:$N,MATCH(角色!AI$1,模板表头,0),0)</f>
        <v>11670202</v>
      </c>
      <c r="AJ391" s="28">
        <f>VLOOKUP($L391,怪物模板!$A:$N,MATCH(角色!AJ$1,模板表头,0),0)</f>
        <v>11670203</v>
      </c>
      <c r="AK391" s="28" t="str">
        <f>VLOOKUP($L391,怪物模板!$A:$N,MATCH(角色!AK$1,模板表头,0),0)</f>
        <v/>
      </c>
      <c r="AL391" s="28" t="str">
        <f>IF(VLOOKUP($L391,[1]怪物模板!$A:$N,MATCH([1]角色!AL$1,模板表头,0),0)=0,"",VLOOKUP($L391,[1]怪物模板!$A:$N,MATCH([1]角色!AL$1,模板表头,0),0))</f>
        <v/>
      </c>
      <c r="AM391" s="28" t="str">
        <f>VLOOKUP($L391,怪物模板!$A:$N,MATCH(角色!AM$1,模板表头,0),0)</f>
        <v>scarlet_priest</v>
      </c>
      <c r="AN391" s="21">
        <v>1</v>
      </c>
      <c r="AO391" s="21">
        <v>1</v>
      </c>
      <c r="AP391" s="21"/>
      <c r="AQ391" s="21"/>
      <c r="AR391" s="21"/>
      <c r="AS391" s="21"/>
      <c r="AT391" s="21"/>
      <c r="AU391" s="21">
        <v>230031</v>
      </c>
      <c r="AV391" s="21">
        <v>230242</v>
      </c>
      <c r="AW391" s="21">
        <v>230153</v>
      </c>
      <c r="AX391" s="21"/>
      <c r="AY391" s="21"/>
      <c r="AZ391" s="21"/>
      <c r="BA391" s="21"/>
      <c r="BB391" s="22"/>
      <c r="BC391" s="22"/>
      <c r="BD391" s="22"/>
      <c r="BE391" s="22"/>
      <c r="BF391" s="22"/>
      <c r="BG391" s="22"/>
      <c r="BH391" s="22"/>
      <c r="BI391" s="22">
        <f t="shared" si="69"/>
        <v>10000</v>
      </c>
      <c r="BJ391" s="22">
        <f t="shared" si="66"/>
        <v>4000</v>
      </c>
      <c r="BK391" s="22">
        <f t="shared" si="66"/>
        <v>4000</v>
      </c>
      <c r="BL391" s="21"/>
      <c r="BM391" s="21"/>
      <c r="BN391" s="21"/>
      <c r="BO391" s="21"/>
      <c r="BP391" s="21"/>
      <c r="BQ391" s="21"/>
      <c r="BR391" s="21"/>
      <c r="BS391" s="21"/>
      <c r="BT391" s="21"/>
      <c r="BU391" s="23" t="s">
        <v>200</v>
      </c>
      <c r="BV391" s="21"/>
      <c r="BW391" s="21"/>
      <c r="BX391" s="21"/>
      <c r="BY391" s="21"/>
      <c r="BZ391" s="21"/>
      <c r="CA391" s="21"/>
      <c r="CB391" s="21"/>
      <c r="CC391" s="21"/>
      <c r="CD391" s="21"/>
      <c r="CE391" s="21"/>
      <c r="CF391" s="21"/>
      <c r="CG391" s="21" t="s">
        <v>200</v>
      </c>
      <c r="CH391" s="21" t="s">
        <v>200</v>
      </c>
      <c r="CI391" s="21" t="s">
        <v>200</v>
      </c>
      <c r="CJ391" s="21" t="s">
        <v>200</v>
      </c>
      <c r="CK391" s="21" t="s">
        <v>200</v>
      </c>
      <c r="CL391" s="21" t="s">
        <v>200</v>
      </c>
      <c r="CM391" s="21" t="s">
        <v>200</v>
      </c>
      <c r="CN391" s="21" t="s">
        <v>200</v>
      </c>
      <c r="CO391" s="21" t="s">
        <v>200</v>
      </c>
    </row>
    <row r="392" spans="1:93" s="3" customFormat="1" ht="16.5" customHeight="1" x14ac:dyDescent="0.3">
      <c r="A392" s="21">
        <v>31040390</v>
      </c>
      <c r="B392" s="21" t="s">
        <v>98</v>
      </c>
      <c r="C392" s="21"/>
      <c r="D392" s="21">
        <f t="shared" si="65"/>
        <v>78</v>
      </c>
      <c r="E392" s="21" t="s">
        <v>104</v>
      </c>
      <c r="F392" s="21">
        <v>38</v>
      </c>
      <c r="G392" s="21" t="s">
        <v>110</v>
      </c>
      <c r="H392" s="21">
        <f>VLOOKUP($L392,怪物模板!$A:$N,MATCH(角色!H$1,模板表头,0),0)</f>
        <v>4</v>
      </c>
      <c r="I392" s="28" t="str">
        <f>VLOOKUP($L392,怪物模板!$A:$N,MATCH(角色!I$1,模板表头,0),0)</f>
        <v>mag</v>
      </c>
      <c r="J392" s="22"/>
      <c r="K392" s="21"/>
      <c r="L392" s="21" t="s">
        <v>98</v>
      </c>
      <c r="M392" s="28" t="str">
        <f>VLOOKUP($L392,怪物模板!$A:$N,MATCH(角色!M$1,模板表头,0),0)</f>
        <v>无对应英雄</v>
      </c>
      <c r="N392" s="28" t="str">
        <f>VLOOKUP($L392,怪物模板!$A:$N,MATCH(角色!N$1,模板表头,0),0)</f>
        <v>统一模板</v>
      </c>
      <c r="O392" s="21" t="str">
        <f>VLOOKUP($L392,怪物模板!$A:$N,MATCH(角色!O$1,模板表头,0),0)</f>
        <v>female</v>
      </c>
      <c r="P392" s="21">
        <v>4</v>
      </c>
      <c r="Q392" s="21">
        <v>3</v>
      </c>
      <c r="R392" s="21">
        <v>3</v>
      </c>
      <c r="S392" s="28" t="str">
        <f>VLOOKUP($L392,怪物模板!$A:$N,MATCH(角色!S$1,模板表头,0),0)</f>
        <v>chaos</v>
      </c>
      <c r="T392" s="21" t="s">
        <v>85</v>
      </c>
      <c r="U392" s="21"/>
      <c r="V392" s="21"/>
      <c r="W392" s="21"/>
      <c r="X392" s="21"/>
      <c r="Y392" s="21"/>
      <c r="Z392" s="21"/>
      <c r="AA392" s="21"/>
      <c r="AB392" s="21">
        <v>4</v>
      </c>
      <c r="AC392" s="21">
        <v>6</v>
      </c>
      <c r="AD392" s="21"/>
      <c r="AE392" s="21">
        <f t="shared" si="67"/>
        <v>10</v>
      </c>
      <c r="AF392" s="21">
        <f t="shared" si="68"/>
        <v>25</v>
      </c>
      <c r="AG392" s="28" t="str">
        <f>VLOOKUP($L392,怪物模板!$A:$N,MATCH(角色!AG$1,模板表头,0),0)</f>
        <v>misc.5skills_friendly_ratio</v>
      </c>
      <c r="AH392" s="28">
        <f>VLOOKUP($L392,怪物模板!$A:$N,MATCH(角色!AH$1,模板表头,0),0)</f>
        <v>11670201</v>
      </c>
      <c r="AI392" s="28">
        <f>VLOOKUP($L392,怪物模板!$A:$N,MATCH(角色!AI$1,模板表头,0),0)</f>
        <v>11670202</v>
      </c>
      <c r="AJ392" s="28">
        <f>VLOOKUP($L392,怪物模板!$A:$N,MATCH(角色!AJ$1,模板表头,0),0)</f>
        <v>11670203</v>
      </c>
      <c r="AK392" s="28" t="str">
        <f>VLOOKUP($L392,怪物模板!$A:$N,MATCH(角色!AK$1,模板表头,0),0)</f>
        <v/>
      </c>
      <c r="AL392" s="28" t="str">
        <f>IF(VLOOKUP($L392,[1]怪物模板!$A:$N,MATCH([1]角色!AL$1,模板表头,0),0)=0,"",VLOOKUP($L392,[1]怪物模板!$A:$N,MATCH([1]角色!AL$1,模板表头,0),0))</f>
        <v/>
      </c>
      <c r="AM392" s="28" t="str">
        <f>VLOOKUP($L392,怪物模板!$A:$N,MATCH(角色!AM$1,模板表头,0),0)</f>
        <v>scarlet_priest</v>
      </c>
      <c r="AN392" s="21">
        <v>1</v>
      </c>
      <c r="AO392" s="21">
        <v>1</v>
      </c>
      <c r="AP392" s="21"/>
      <c r="AQ392" s="21"/>
      <c r="AR392" s="21"/>
      <c r="AS392" s="21"/>
      <c r="AT392" s="21"/>
      <c r="AU392" s="21">
        <v>230031</v>
      </c>
      <c r="AV392" s="21">
        <v>230242</v>
      </c>
      <c r="AW392" s="21">
        <v>230153</v>
      </c>
      <c r="AX392" s="21"/>
      <c r="AY392" s="21"/>
      <c r="AZ392" s="21"/>
      <c r="BA392" s="21"/>
      <c r="BB392" s="22"/>
      <c r="BC392" s="22"/>
      <c r="BD392" s="22"/>
      <c r="BE392" s="22"/>
      <c r="BF392" s="22"/>
      <c r="BG392" s="22"/>
      <c r="BH392" s="22"/>
      <c r="BI392" s="22">
        <f t="shared" si="69"/>
        <v>10000</v>
      </c>
      <c r="BJ392" s="22">
        <f t="shared" si="66"/>
        <v>4000</v>
      </c>
      <c r="BK392" s="22">
        <f t="shared" si="66"/>
        <v>4000</v>
      </c>
      <c r="BL392" s="21"/>
      <c r="BM392" s="21"/>
      <c r="BN392" s="21"/>
      <c r="BO392" s="21"/>
      <c r="BP392" s="21"/>
      <c r="BQ392" s="21"/>
      <c r="BR392" s="21"/>
      <c r="BS392" s="21"/>
      <c r="BT392" s="21"/>
      <c r="BU392" s="23" t="s">
        <v>200</v>
      </c>
      <c r="BV392" s="21"/>
      <c r="BW392" s="21"/>
      <c r="BX392" s="21"/>
      <c r="BY392" s="21"/>
      <c r="BZ392" s="21"/>
      <c r="CA392" s="21"/>
      <c r="CB392" s="21"/>
      <c r="CC392" s="21"/>
      <c r="CD392" s="21"/>
      <c r="CE392" s="21"/>
      <c r="CF392" s="21"/>
      <c r="CG392" s="21" t="s">
        <v>200</v>
      </c>
      <c r="CH392" s="21" t="s">
        <v>200</v>
      </c>
      <c r="CI392" s="21" t="s">
        <v>200</v>
      </c>
      <c r="CJ392" s="21" t="s">
        <v>200</v>
      </c>
      <c r="CK392" s="21" t="s">
        <v>200</v>
      </c>
      <c r="CL392" s="21" t="s">
        <v>200</v>
      </c>
      <c r="CM392" s="21" t="s">
        <v>200</v>
      </c>
      <c r="CN392" s="21" t="s">
        <v>200</v>
      </c>
      <c r="CO392" s="21" t="s">
        <v>200</v>
      </c>
    </row>
    <row r="393" spans="1:93" s="5" customFormat="1" ht="16.5" customHeight="1" x14ac:dyDescent="0.3">
      <c r="A393" s="21">
        <v>31040391</v>
      </c>
      <c r="B393" s="21" t="s">
        <v>266</v>
      </c>
      <c r="C393" s="21"/>
      <c r="D393" s="21">
        <f>D388+1</f>
        <v>79</v>
      </c>
      <c r="E393" s="21" t="s">
        <v>104</v>
      </c>
      <c r="F393" s="21">
        <v>39</v>
      </c>
      <c r="G393" s="21" t="s">
        <v>111</v>
      </c>
      <c r="H393" s="21">
        <f>VLOOKUP($L393,怪物模板!$A:$N,MATCH(角色!H$1,模板表头,0),0)</f>
        <v>2</v>
      </c>
      <c r="I393" s="28" t="str">
        <f>VLOOKUP($L393,怪物模板!$A:$N,MATCH(角色!I$1,模板表头,0),0)</f>
        <v>phy</v>
      </c>
      <c r="J393" s="22"/>
      <c r="K393" s="21"/>
      <c r="L393" s="21" t="s">
        <v>291</v>
      </c>
      <c r="M393" s="28" t="str">
        <f>VLOOKUP($L393,怪物模板!$A:$N,MATCH(角色!M$1,模板表头,0),0)</f>
        <v>无对应英雄</v>
      </c>
      <c r="N393" s="28" t="str">
        <f>VLOOKUP($L393,怪物模板!$A:$N,MATCH(角色!N$1,模板表头,0),0)</f>
        <v>特别BOSS版</v>
      </c>
      <c r="O393" s="21" t="str">
        <f>VLOOKUP($L393,怪物模板!$A:$N,MATCH(角色!O$1,模板表头,0),0)</f>
        <v>male</v>
      </c>
      <c r="P393" s="22">
        <v>7</v>
      </c>
      <c r="Q393" s="21">
        <v>4</v>
      </c>
      <c r="R393" s="21">
        <v>4</v>
      </c>
      <c r="S393" s="28" t="str">
        <f>VLOOKUP($L393,怪物模板!$A:$N,MATCH(角色!S$1,模板表头,0),0)</f>
        <v>horde</v>
      </c>
      <c r="T393" s="21" t="s">
        <v>199</v>
      </c>
      <c r="U393" s="21"/>
      <c r="V393" s="21"/>
      <c r="W393" s="21"/>
      <c r="X393" s="21"/>
      <c r="Y393" s="21"/>
      <c r="Z393" s="21"/>
      <c r="AA393" s="21"/>
      <c r="AB393" s="21">
        <v>4</v>
      </c>
      <c r="AC393" s="21">
        <v>6</v>
      </c>
      <c r="AD393" s="21"/>
      <c r="AE393" s="21">
        <f t="shared" si="67"/>
        <v>40</v>
      </c>
      <c r="AF393" s="21">
        <f t="shared" si="68"/>
        <v>100</v>
      </c>
      <c r="AG393" s="28" t="str">
        <f>VLOOKUP($L393,怪物模板!$A:$N,MATCH(角色!AG$1,模板表头,0),0)</f>
        <v>melee.taranzhu</v>
      </c>
      <c r="AH393" s="28">
        <f>VLOOKUP($L393,怪物模板!$A:$N,MATCH(角色!AH$1,模板表头,0),0)</f>
        <v>11999548</v>
      </c>
      <c r="AI393" s="28">
        <f>VLOOKUP($L393,怪物模板!$A:$N,MATCH(角色!AI$1,模板表头,0),0)</f>
        <v>11999522</v>
      </c>
      <c r="AJ393" s="28">
        <f>VLOOKUP($L393,怪物模板!$A:$N,MATCH(角色!AJ$1,模板表头,0),0)</f>
        <v>11999523</v>
      </c>
      <c r="AK393" s="28">
        <f>VLOOKUP($L393,怪物模板!$A:$N,MATCH(角色!AK$1,模板表头,0),0)</f>
        <v>11999505</v>
      </c>
      <c r="AL393" s="28" t="str">
        <f>IF(VLOOKUP($L393,[1]怪物模板!$A:$N,MATCH([1]角色!AL$1,模板表头,0),0)=0,"",VLOOKUP($L393,[1]怪物模板!$A:$N,MATCH([1]角色!AL$1,模板表头,0),0))</f>
        <v/>
      </c>
      <c r="AM393" s="28" t="str">
        <f>VLOOKUP($L393,怪物模板!$A:$N,MATCH(角色!AM$1,模板表头,0),0)</f>
        <v>taranzhu_boss</v>
      </c>
      <c r="AN393" s="21">
        <v>1.2</v>
      </c>
      <c r="AO393" s="21">
        <v>1</v>
      </c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2"/>
      <c r="BC393" s="22"/>
      <c r="BD393" s="22"/>
      <c r="BE393" s="22"/>
      <c r="BF393" s="22"/>
      <c r="BG393" s="22"/>
      <c r="BH393" s="22"/>
      <c r="BI393" s="22">
        <f t="shared" si="69"/>
        <v>10000</v>
      </c>
      <c r="BJ393" s="22">
        <f t="shared" si="66"/>
        <v>4000</v>
      </c>
      <c r="BK393" s="22">
        <f t="shared" si="66"/>
        <v>4000</v>
      </c>
      <c r="BL393" s="21"/>
      <c r="BM393" s="21"/>
      <c r="BN393" s="21"/>
      <c r="BO393" s="21"/>
      <c r="BP393" s="21"/>
      <c r="BQ393" s="21"/>
      <c r="BR393" s="21"/>
      <c r="BS393" s="21"/>
      <c r="BT393" s="21"/>
      <c r="BU393" s="23" t="s">
        <v>200</v>
      </c>
      <c r="BV393" s="21"/>
      <c r="BW393" s="21"/>
      <c r="BX393" s="21"/>
      <c r="BY393" s="21"/>
      <c r="BZ393" s="21"/>
      <c r="CA393" s="21"/>
      <c r="CB393" s="21"/>
      <c r="CC393" s="21"/>
      <c r="CD393" s="21"/>
      <c r="CE393" s="21"/>
      <c r="CF393" s="21"/>
      <c r="CG393" s="21" t="s">
        <v>200</v>
      </c>
      <c r="CH393" s="21" t="s">
        <v>200</v>
      </c>
      <c r="CI393" s="21" t="s">
        <v>200</v>
      </c>
      <c r="CJ393" s="21" t="s">
        <v>200</v>
      </c>
      <c r="CK393" s="21" t="s">
        <v>200</v>
      </c>
      <c r="CL393" s="21" t="s">
        <v>200</v>
      </c>
      <c r="CM393" s="21" t="s">
        <v>200</v>
      </c>
      <c r="CN393" s="21" t="s">
        <v>200</v>
      </c>
      <c r="CO393" s="21" t="s">
        <v>200</v>
      </c>
    </row>
    <row r="394" spans="1:93" s="5" customFormat="1" ht="16.5" customHeight="1" x14ac:dyDescent="0.3">
      <c r="A394" s="21">
        <v>31040392</v>
      </c>
      <c r="B394" s="21" t="s">
        <v>239</v>
      </c>
      <c r="C394" s="21"/>
      <c r="D394" s="21">
        <f t="shared" ref="D394:D397" si="70">D389+1</f>
        <v>79</v>
      </c>
      <c r="E394" s="21" t="s">
        <v>104</v>
      </c>
      <c r="F394" s="21">
        <v>39</v>
      </c>
      <c r="G394" s="21" t="s">
        <v>110</v>
      </c>
      <c r="H394" s="21">
        <f>VLOOKUP($L394,怪物模板!$A:$N,MATCH(角色!H$1,模板表头,0),0)</f>
        <v>1</v>
      </c>
      <c r="I394" s="28" t="str">
        <f>VLOOKUP($L394,怪物模板!$A:$N,MATCH(角色!I$1,模板表头,0),0)</f>
        <v>phy</v>
      </c>
      <c r="J394" s="22"/>
      <c r="K394" s="21" t="s">
        <v>240</v>
      </c>
      <c r="L394" s="21" t="s">
        <v>239</v>
      </c>
      <c r="M394" s="28" t="str">
        <f>VLOOKUP($L394,怪物模板!$A:$N,MATCH(角色!M$1,模板表头,0),0)</f>
        <v>无对应英雄</v>
      </c>
      <c r="N394" s="28" t="str">
        <f>VLOOKUP($L394,怪物模板!$A:$N,MATCH(角色!N$1,模板表头,0),0)</f>
        <v>统一模板</v>
      </c>
      <c r="O394" s="21" t="str">
        <f>VLOOKUP($L394,怪物模板!$A:$N,MATCH(角色!O$1,模板表头,0),0)</f>
        <v>male</v>
      </c>
      <c r="P394" s="22">
        <v>2</v>
      </c>
      <c r="Q394" s="21">
        <v>2</v>
      </c>
      <c r="R394" s="21">
        <v>2</v>
      </c>
      <c r="S394" s="28" t="str">
        <f>VLOOKUP($L394,怪物模板!$A:$N,MATCH(角色!S$1,模板表头,0),0)</f>
        <v>chaos</v>
      </c>
      <c r="T394" s="21" t="s">
        <v>199</v>
      </c>
      <c r="U394" s="21"/>
      <c r="V394" s="21"/>
      <c r="W394" s="21"/>
      <c r="X394" s="21"/>
      <c r="Y394" s="21"/>
      <c r="Z394" s="21"/>
      <c r="AA394" s="21"/>
      <c r="AB394" s="21">
        <v>4</v>
      </c>
      <c r="AC394" s="21">
        <v>6</v>
      </c>
      <c r="AD394" s="21"/>
      <c r="AE394" s="21">
        <f t="shared" si="67"/>
        <v>10</v>
      </c>
      <c r="AF394" s="21">
        <f t="shared" si="68"/>
        <v>25</v>
      </c>
      <c r="AG394" s="28" t="str">
        <f>VLOOKUP($L394,怪物模板!$A:$N,MATCH(角色!AG$1,模板表头,0),0)</f>
        <v>misc.5skills</v>
      </c>
      <c r="AH394" s="28">
        <f>VLOOKUP($L394,怪物模板!$A:$N,MATCH(角色!AH$1,模板表头,0),0)</f>
        <v>11999022</v>
      </c>
      <c r="AI394" s="28">
        <f>VLOOKUP($L394,怪物模板!$A:$N,MATCH(角色!AI$1,模板表头,0),0)</f>
        <v>11999023</v>
      </c>
      <c r="AJ394" s="28" t="str">
        <f>VLOOKUP($L394,怪物模板!$A:$N,MATCH(角色!AJ$1,模板表头,0),0)</f>
        <v/>
      </c>
      <c r="AK394" s="28" t="str">
        <f>VLOOKUP($L394,怪物模板!$A:$N,MATCH(角色!AK$1,模板表头,0),0)</f>
        <v/>
      </c>
      <c r="AL394" s="28" t="str">
        <f>IF(VLOOKUP($L394,[1]怪物模板!$A:$N,MATCH([1]角色!AL$1,模板表头,0),0)=0,"",VLOOKUP($L394,[1]怪物模板!$A:$N,MATCH([1]角色!AL$1,模板表头,0),0))</f>
        <v/>
      </c>
      <c r="AM394" s="28" t="str">
        <f>VLOOKUP($L394,怪物模板!$A:$N,MATCH(角色!AM$1,模板表头,0),0)</f>
        <v>demon_gorilla</v>
      </c>
      <c r="AN394" s="21">
        <v>1</v>
      </c>
      <c r="AO394" s="21">
        <v>1</v>
      </c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2"/>
      <c r="BC394" s="22"/>
      <c r="BD394" s="22"/>
      <c r="BE394" s="22"/>
      <c r="BF394" s="22"/>
      <c r="BG394" s="22"/>
      <c r="BH394" s="22"/>
      <c r="BI394" s="22">
        <f t="shared" si="69"/>
        <v>10000</v>
      </c>
      <c r="BJ394" s="22">
        <f t="shared" si="66"/>
        <v>4000</v>
      </c>
      <c r="BK394" s="22">
        <f t="shared" si="66"/>
        <v>4000</v>
      </c>
      <c r="BL394" s="21"/>
      <c r="BM394" s="21"/>
      <c r="BN394" s="21"/>
      <c r="BO394" s="21"/>
      <c r="BP394" s="21"/>
      <c r="BQ394" s="21"/>
      <c r="BR394" s="21"/>
      <c r="BS394" s="21"/>
      <c r="BT394" s="21"/>
      <c r="BU394" s="23" t="s">
        <v>200</v>
      </c>
      <c r="BV394" s="21"/>
      <c r="BW394" s="21"/>
      <c r="BX394" s="21"/>
      <c r="BY394" s="21"/>
      <c r="BZ394" s="21"/>
      <c r="CA394" s="21"/>
      <c r="CB394" s="21"/>
      <c r="CC394" s="21"/>
      <c r="CD394" s="21"/>
      <c r="CE394" s="21"/>
      <c r="CF394" s="21"/>
      <c r="CG394" s="21" t="s">
        <v>200</v>
      </c>
      <c r="CH394" s="21" t="s">
        <v>200</v>
      </c>
      <c r="CI394" s="21" t="s">
        <v>200</v>
      </c>
      <c r="CJ394" s="21" t="s">
        <v>200</v>
      </c>
      <c r="CK394" s="21" t="s">
        <v>200</v>
      </c>
      <c r="CL394" s="21" t="s">
        <v>200</v>
      </c>
      <c r="CM394" s="21" t="s">
        <v>200</v>
      </c>
      <c r="CN394" s="21" t="s">
        <v>200</v>
      </c>
      <c r="CO394" s="21" t="s">
        <v>200</v>
      </c>
    </row>
    <row r="395" spans="1:93" s="5" customFormat="1" ht="16.5" customHeight="1" x14ac:dyDescent="0.3">
      <c r="A395" s="21">
        <v>31040393</v>
      </c>
      <c r="B395" s="21" t="s">
        <v>239</v>
      </c>
      <c r="C395" s="21"/>
      <c r="D395" s="21">
        <f t="shared" si="70"/>
        <v>79</v>
      </c>
      <c r="E395" s="21" t="s">
        <v>104</v>
      </c>
      <c r="F395" s="21">
        <v>39</v>
      </c>
      <c r="G395" s="21" t="s">
        <v>110</v>
      </c>
      <c r="H395" s="21">
        <f>VLOOKUP($L395,怪物模板!$A:$N,MATCH(角色!H$1,模板表头,0),0)</f>
        <v>1</v>
      </c>
      <c r="I395" s="28" t="str">
        <f>VLOOKUP($L395,怪物模板!$A:$N,MATCH(角色!I$1,模板表头,0),0)</f>
        <v>phy</v>
      </c>
      <c r="J395" s="22"/>
      <c r="K395" s="21" t="s">
        <v>240</v>
      </c>
      <c r="L395" s="21" t="s">
        <v>239</v>
      </c>
      <c r="M395" s="28" t="str">
        <f>VLOOKUP($L395,怪物模板!$A:$N,MATCH(角色!M$1,模板表头,0),0)</f>
        <v>无对应英雄</v>
      </c>
      <c r="N395" s="28" t="str">
        <f>VLOOKUP($L395,怪物模板!$A:$N,MATCH(角色!N$1,模板表头,0),0)</f>
        <v>统一模板</v>
      </c>
      <c r="O395" s="21" t="str">
        <f>VLOOKUP($L395,怪物模板!$A:$N,MATCH(角色!O$1,模板表头,0),0)</f>
        <v>male</v>
      </c>
      <c r="P395" s="22">
        <v>2</v>
      </c>
      <c r="Q395" s="21">
        <v>2</v>
      </c>
      <c r="R395" s="21">
        <v>2</v>
      </c>
      <c r="S395" s="28" t="str">
        <f>VLOOKUP($L395,怪物模板!$A:$N,MATCH(角色!S$1,模板表头,0),0)</f>
        <v>chaos</v>
      </c>
      <c r="T395" s="21" t="s">
        <v>199</v>
      </c>
      <c r="U395" s="21"/>
      <c r="V395" s="21"/>
      <c r="W395" s="21"/>
      <c r="X395" s="21"/>
      <c r="Y395" s="21"/>
      <c r="Z395" s="21"/>
      <c r="AA395" s="21"/>
      <c r="AB395" s="21">
        <v>4</v>
      </c>
      <c r="AC395" s="21">
        <v>6</v>
      </c>
      <c r="AD395" s="21"/>
      <c r="AE395" s="21">
        <f t="shared" si="67"/>
        <v>10</v>
      </c>
      <c r="AF395" s="21">
        <f t="shared" si="68"/>
        <v>25</v>
      </c>
      <c r="AG395" s="28" t="str">
        <f>VLOOKUP($L395,怪物模板!$A:$N,MATCH(角色!AG$1,模板表头,0),0)</f>
        <v>misc.5skills</v>
      </c>
      <c r="AH395" s="28">
        <f>VLOOKUP($L395,怪物模板!$A:$N,MATCH(角色!AH$1,模板表头,0),0)</f>
        <v>11999022</v>
      </c>
      <c r="AI395" s="28">
        <f>VLOOKUP($L395,怪物模板!$A:$N,MATCH(角色!AI$1,模板表头,0),0)</f>
        <v>11999023</v>
      </c>
      <c r="AJ395" s="28" t="str">
        <f>VLOOKUP($L395,怪物模板!$A:$N,MATCH(角色!AJ$1,模板表头,0),0)</f>
        <v/>
      </c>
      <c r="AK395" s="28" t="str">
        <f>VLOOKUP($L395,怪物模板!$A:$N,MATCH(角色!AK$1,模板表头,0),0)</f>
        <v/>
      </c>
      <c r="AL395" s="28" t="str">
        <f>IF(VLOOKUP($L395,[1]怪物模板!$A:$N,MATCH([1]角色!AL$1,模板表头,0),0)=0,"",VLOOKUP($L395,[1]怪物模板!$A:$N,MATCH([1]角色!AL$1,模板表头,0),0))</f>
        <v/>
      </c>
      <c r="AM395" s="28" t="str">
        <f>VLOOKUP($L395,怪物模板!$A:$N,MATCH(角色!AM$1,模板表头,0),0)</f>
        <v>demon_gorilla</v>
      </c>
      <c r="AN395" s="21">
        <v>1</v>
      </c>
      <c r="AO395" s="21">
        <v>1</v>
      </c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2"/>
      <c r="BC395" s="22"/>
      <c r="BD395" s="22"/>
      <c r="BE395" s="22"/>
      <c r="BF395" s="22"/>
      <c r="BG395" s="22"/>
      <c r="BH395" s="22"/>
      <c r="BI395" s="22">
        <f t="shared" si="69"/>
        <v>10000</v>
      </c>
      <c r="BJ395" s="22">
        <f t="shared" si="66"/>
        <v>4000</v>
      </c>
      <c r="BK395" s="22">
        <f t="shared" si="66"/>
        <v>4000</v>
      </c>
      <c r="BL395" s="21"/>
      <c r="BM395" s="21"/>
      <c r="BN395" s="21"/>
      <c r="BO395" s="21"/>
      <c r="BP395" s="21"/>
      <c r="BQ395" s="21"/>
      <c r="BR395" s="21"/>
      <c r="BS395" s="21"/>
      <c r="BT395" s="21"/>
      <c r="BU395" s="23" t="s">
        <v>200</v>
      </c>
      <c r="BV395" s="21"/>
      <c r="BW395" s="21"/>
      <c r="BX395" s="21"/>
      <c r="BY395" s="21"/>
      <c r="BZ395" s="21"/>
      <c r="CA395" s="21"/>
      <c r="CB395" s="21"/>
      <c r="CC395" s="21"/>
      <c r="CD395" s="21"/>
      <c r="CE395" s="21"/>
      <c r="CF395" s="21"/>
      <c r="CG395" s="21" t="s">
        <v>200</v>
      </c>
      <c r="CH395" s="21" t="s">
        <v>200</v>
      </c>
      <c r="CI395" s="21" t="s">
        <v>200</v>
      </c>
      <c r="CJ395" s="21" t="s">
        <v>200</v>
      </c>
      <c r="CK395" s="21" t="s">
        <v>200</v>
      </c>
      <c r="CL395" s="21" t="s">
        <v>200</v>
      </c>
      <c r="CM395" s="21" t="s">
        <v>200</v>
      </c>
      <c r="CN395" s="21" t="s">
        <v>200</v>
      </c>
      <c r="CO395" s="21" t="s">
        <v>200</v>
      </c>
    </row>
    <row r="396" spans="1:93" s="5" customFormat="1" x14ac:dyDescent="0.3">
      <c r="A396" s="21">
        <v>31040394</v>
      </c>
      <c r="B396" s="21" t="s">
        <v>204</v>
      </c>
      <c r="C396" s="21"/>
      <c r="D396" s="21">
        <f t="shared" si="70"/>
        <v>79</v>
      </c>
      <c r="E396" s="21" t="s">
        <v>104</v>
      </c>
      <c r="F396" s="21">
        <v>39</v>
      </c>
      <c r="G396" s="21" t="s">
        <v>110</v>
      </c>
      <c r="H396" s="21">
        <f>VLOOKUP($L396,怪物模板!$A:$N,MATCH(角色!H$1,模板表头,0),0)</f>
        <v>3</v>
      </c>
      <c r="I396" s="28" t="str">
        <f>VLOOKUP($L396,怪物模板!$A:$N,MATCH(角色!I$1,模板表头,0),0)</f>
        <v>phy</v>
      </c>
      <c r="J396" s="22"/>
      <c r="K396" s="21"/>
      <c r="L396" s="21" t="s">
        <v>204</v>
      </c>
      <c r="M396" s="28" t="str">
        <f>VLOOKUP($L396,怪物模板!$A:$N,MATCH(角色!M$1,模板表头,0),0)</f>
        <v>骷髅射手</v>
      </c>
      <c r="N396" s="28" t="str">
        <f>VLOOKUP($L396,怪物模板!$A:$N,MATCH(角色!N$1,模板表头,0),0)</f>
        <v>统一模板</v>
      </c>
      <c r="O396" s="21" t="str">
        <f>VLOOKUP($L396,怪物模板!$A:$N,MATCH(角色!O$1,模板表头,0),0)</f>
        <v>male</v>
      </c>
      <c r="P396" s="21">
        <v>1</v>
      </c>
      <c r="Q396" s="21">
        <v>1</v>
      </c>
      <c r="R396" s="21">
        <v>1</v>
      </c>
      <c r="S396" s="28" t="str">
        <f>VLOOKUP($L396,怪物模板!$A:$N,MATCH(角色!S$1,模板表头,0),0)</f>
        <v>horde</v>
      </c>
      <c r="T396" s="21" t="s">
        <v>85</v>
      </c>
      <c r="U396" s="21"/>
      <c r="V396" s="21"/>
      <c r="W396" s="21"/>
      <c r="X396" s="21"/>
      <c r="Y396" s="21"/>
      <c r="Z396" s="21"/>
      <c r="AA396" s="21"/>
      <c r="AB396" s="21">
        <v>4</v>
      </c>
      <c r="AC396" s="21">
        <v>6</v>
      </c>
      <c r="AD396" s="21"/>
      <c r="AE396" s="21">
        <f t="shared" si="67"/>
        <v>10</v>
      </c>
      <c r="AF396" s="21">
        <f t="shared" si="68"/>
        <v>25</v>
      </c>
      <c r="AG396" s="28" t="str">
        <f>VLOOKUP($L396,怪物模板!$A:$N,MATCH(角色!AG$1,模板表头,0),0)</f>
        <v>misc.5skills</v>
      </c>
      <c r="AH396" s="28">
        <f>VLOOKUP($L396,怪物模板!$A:$N,MATCH(角色!AH$1,模板表头,0),0)</f>
        <v>11690101</v>
      </c>
      <c r="AI396" s="28">
        <f>VLOOKUP($L396,怪物模板!$A:$N,MATCH(角色!AI$1,模板表头,0),0)</f>
        <v>11690102</v>
      </c>
      <c r="AJ396" s="28" t="str">
        <f>VLOOKUP($L396,怪物模板!$A:$N,MATCH(角色!AJ$1,模板表头,0),0)</f>
        <v/>
      </c>
      <c r="AK396" s="28" t="str">
        <f>VLOOKUP($L396,怪物模板!$A:$N,MATCH(角色!AK$1,模板表头,0),0)</f>
        <v/>
      </c>
      <c r="AL396" s="28" t="str">
        <f>IF(VLOOKUP($L396,[1]怪物模板!$A:$N,MATCH([1]角色!AL$1,模板表头,0),0)=0,"",VLOOKUP($L396,[1]怪物模板!$A:$N,MATCH([1]角色!AL$1,模板表头,0),0))</f>
        <v/>
      </c>
      <c r="AM396" s="28" t="str">
        <f>VLOOKUP($L396,怪物模板!$A:$N,MATCH(角色!AM$1,模板表头,0),0)</f>
        <v>skeleton_archer_npc</v>
      </c>
      <c r="AN396" s="21">
        <v>1</v>
      </c>
      <c r="AO396" s="21">
        <v>1</v>
      </c>
      <c r="AP396" s="21"/>
      <c r="AQ396" s="21"/>
      <c r="AR396" s="21"/>
      <c r="AS396" s="21"/>
      <c r="AT396" s="21"/>
      <c r="AU396" s="21">
        <v>230051</v>
      </c>
      <c r="AV396" s="21">
        <v>230282</v>
      </c>
      <c r="AW396" s="21">
        <v>230113</v>
      </c>
      <c r="AX396" s="21"/>
      <c r="AY396" s="21"/>
      <c r="AZ396" s="21"/>
      <c r="BA396" s="21"/>
      <c r="BB396" s="22"/>
      <c r="BC396" s="22"/>
      <c r="BD396" s="22"/>
      <c r="BE396" s="22"/>
      <c r="BF396" s="22"/>
      <c r="BG396" s="22"/>
      <c r="BH396" s="22"/>
      <c r="BI396" s="22">
        <f t="shared" si="69"/>
        <v>10000</v>
      </c>
      <c r="BJ396" s="22">
        <f t="shared" si="66"/>
        <v>4000</v>
      </c>
      <c r="BK396" s="22">
        <f t="shared" si="66"/>
        <v>4000</v>
      </c>
      <c r="BL396" s="21"/>
      <c r="BM396" s="21"/>
      <c r="BN396" s="21"/>
      <c r="BO396" s="21"/>
      <c r="BP396" s="21"/>
      <c r="BQ396" s="21"/>
      <c r="BR396" s="21"/>
      <c r="BS396" s="21"/>
      <c r="BT396" s="21"/>
      <c r="BU396" s="23" t="s">
        <v>200</v>
      </c>
      <c r="BV396" s="21"/>
      <c r="BW396" s="21"/>
      <c r="BX396" s="21"/>
      <c r="BY396" s="21"/>
      <c r="BZ396" s="21"/>
      <c r="CA396" s="21"/>
      <c r="CB396" s="21"/>
      <c r="CC396" s="21"/>
      <c r="CD396" s="21"/>
      <c r="CE396" s="21"/>
      <c r="CF396" s="21"/>
      <c r="CG396" s="21" t="s">
        <v>200</v>
      </c>
      <c r="CH396" s="21" t="s">
        <v>200</v>
      </c>
      <c r="CI396" s="21" t="s">
        <v>200</v>
      </c>
      <c r="CJ396" s="21" t="s">
        <v>200</v>
      </c>
      <c r="CK396" s="21" t="s">
        <v>200</v>
      </c>
      <c r="CL396" s="21" t="s">
        <v>200</v>
      </c>
      <c r="CM396" s="21" t="s">
        <v>200</v>
      </c>
      <c r="CN396" s="21" t="s">
        <v>200</v>
      </c>
      <c r="CO396" s="21" t="s">
        <v>200</v>
      </c>
    </row>
    <row r="397" spans="1:93" s="5" customFormat="1" x14ac:dyDescent="0.3">
      <c r="A397" s="21">
        <v>31040395</v>
      </c>
      <c r="B397" s="21" t="s">
        <v>204</v>
      </c>
      <c r="C397" s="21"/>
      <c r="D397" s="21">
        <f t="shared" si="70"/>
        <v>79</v>
      </c>
      <c r="E397" s="21" t="s">
        <v>104</v>
      </c>
      <c r="F397" s="21">
        <v>39</v>
      </c>
      <c r="G397" s="21" t="s">
        <v>110</v>
      </c>
      <c r="H397" s="21">
        <f>VLOOKUP($L397,怪物模板!$A:$N,MATCH(角色!H$1,模板表头,0),0)</f>
        <v>3</v>
      </c>
      <c r="I397" s="28" t="str">
        <f>VLOOKUP($L397,怪物模板!$A:$N,MATCH(角色!I$1,模板表头,0),0)</f>
        <v>phy</v>
      </c>
      <c r="J397" s="22"/>
      <c r="K397" s="21"/>
      <c r="L397" s="21" t="s">
        <v>204</v>
      </c>
      <c r="M397" s="28" t="str">
        <f>VLOOKUP($L397,怪物模板!$A:$N,MATCH(角色!M$1,模板表头,0),0)</f>
        <v>骷髅射手</v>
      </c>
      <c r="N397" s="28" t="str">
        <f>VLOOKUP($L397,怪物模板!$A:$N,MATCH(角色!N$1,模板表头,0),0)</f>
        <v>统一模板</v>
      </c>
      <c r="O397" s="21" t="str">
        <f>VLOOKUP($L397,怪物模板!$A:$N,MATCH(角色!O$1,模板表头,0),0)</f>
        <v>male</v>
      </c>
      <c r="P397" s="21">
        <v>1</v>
      </c>
      <c r="Q397" s="21">
        <v>1</v>
      </c>
      <c r="R397" s="21">
        <v>1</v>
      </c>
      <c r="S397" s="28" t="str">
        <f>VLOOKUP($L397,怪物模板!$A:$N,MATCH(角色!S$1,模板表头,0),0)</f>
        <v>horde</v>
      </c>
      <c r="T397" s="21" t="s">
        <v>85</v>
      </c>
      <c r="U397" s="21"/>
      <c r="V397" s="21"/>
      <c r="W397" s="21"/>
      <c r="X397" s="21"/>
      <c r="Y397" s="21"/>
      <c r="Z397" s="21"/>
      <c r="AA397" s="21"/>
      <c r="AB397" s="21">
        <v>4</v>
      </c>
      <c r="AC397" s="21">
        <v>6</v>
      </c>
      <c r="AD397" s="21"/>
      <c r="AE397" s="21">
        <f t="shared" si="67"/>
        <v>10</v>
      </c>
      <c r="AF397" s="21">
        <f t="shared" si="68"/>
        <v>25</v>
      </c>
      <c r="AG397" s="28" t="str">
        <f>VLOOKUP($L397,怪物模板!$A:$N,MATCH(角色!AG$1,模板表头,0),0)</f>
        <v>misc.5skills</v>
      </c>
      <c r="AH397" s="28">
        <f>VLOOKUP($L397,怪物模板!$A:$N,MATCH(角色!AH$1,模板表头,0),0)</f>
        <v>11690101</v>
      </c>
      <c r="AI397" s="28">
        <f>VLOOKUP($L397,怪物模板!$A:$N,MATCH(角色!AI$1,模板表头,0),0)</f>
        <v>11690102</v>
      </c>
      <c r="AJ397" s="28" t="str">
        <f>VLOOKUP($L397,怪物模板!$A:$N,MATCH(角色!AJ$1,模板表头,0),0)</f>
        <v/>
      </c>
      <c r="AK397" s="28" t="str">
        <f>VLOOKUP($L397,怪物模板!$A:$N,MATCH(角色!AK$1,模板表头,0),0)</f>
        <v/>
      </c>
      <c r="AL397" s="28" t="str">
        <f>IF(VLOOKUP($L397,[1]怪物模板!$A:$N,MATCH([1]角色!AL$1,模板表头,0),0)=0,"",VLOOKUP($L397,[1]怪物模板!$A:$N,MATCH([1]角色!AL$1,模板表头,0),0))</f>
        <v/>
      </c>
      <c r="AM397" s="28" t="str">
        <f>VLOOKUP($L397,怪物模板!$A:$N,MATCH(角色!AM$1,模板表头,0),0)</f>
        <v>skeleton_archer_npc</v>
      </c>
      <c r="AN397" s="21">
        <v>1</v>
      </c>
      <c r="AO397" s="21">
        <v>1</v>
      </c>
      <c r="AP397" s="21"/>
      <c r="AQ397" s="21"/>
      <c r="AR397" s="21"/>
      <c r="AS397" s="21"/>
      <c r="AT397" s="21"/>
      <c r="AU397" s="21">
        <v>230051</v>
      </c>
      <c r="AV397" s="21">
        <v>230282</v>
      </c>
      <c r="AW397" s="21">
        <v>230113</v>
      </c>
      <c r="AX397" s="21"/>
      <c r="AY397" s="21"/>
      <c r="AZ397" s="21"/>
      <c r="BA397" s="21"/>
      <c r="BB397" s="22"/>
      <c r="BC397" s="22"/>
      <c r="BD397" s="22"/>
      <c r="BE397" s="22"/>
      <c r="BF397" s="22"/>
      <c r="BG397" s="22"/>
      <c r="BH397" s="22"/>
      <c r="BI397" s="22">
        <f t="shared" si="69"/>
        <v>10000</v>
      </c>
      <c r="BJ397" s="22">
        <f t="shared" si="66"/>
        <v>4000</v>
      </c>
      <c r="BK397" s="22">
        <f t="shared" si="66"/>
        <v>4000</v>
      </c>
      <c r="BL397" s="21"/>
      <c r="BM397" s="21"/>
      <c r="BN397" s="21"/>
      <c r="BO397" s="21"/>
      <c r="BP397" s="21"/>
      <c r="BQ397" s="21"/>
      <c r="BR397" s="21"/>
      <c r="BS397" s="21"/>
      <c r="BT397" s="21"/>
      <c r="BU397" s="23" t="s">
        <v>200</v>
      </c>
      <c r="BV397" s="21"/>
      <c r="BW397" s="21"/>
      <c r="BX397" s="21"/>
      <c r="BY397" s="21"/>
      <c r="BZ397" s="21"/>
      <c r="CA397" s="21"/>
      <c r="CB397" s="21"/>
      <c r="CC397" s="21"/>
      <c r="CD397" s="21"/>
      <c r="CE397" s="21"/>
      <c r="CF397" s="21"/>
      <c r="CG397" s="21" t="s">
        <v>200</v>
      </c>
      <c r="CH397" s="21" t="s">
        <v>200</v>
      </c>
      <c r="CI397" s="21" t="s">
        <v>200</v>
      </c>
      <c r="CJ397" s="21" t="s">
        <v>200</v>
      </c>
      <c r="CK397" s="21" t="s">
        <v>200</v>
      </c>
      <c r="CL397" s="21" t="s">
        <v>200</v>
      </c>
      <c r="CM397" s="21" t="s">
        <v>200</v>
      </c>
      <c r="CN397" s="21" t="s">
        <v>200</v>
      </c>
      <c r="CO397" s="21" t="s">
        <v>200</v>
      </c>
    </row>
    <row r="398" spans="1:93" s="34" customFormat="1" ht="16.5" customHeight="1" x14ac:dyDescent="0.3">
      <c r="A398" s="30">
        <v>31040396</v>
      </c>
      <c r="B398" s="30" t="s">
        <v>306</v>
      </c>
      <c r="C398" s="30"/>
      <c r="D398" s="30">
        <f>D393+1</f>
        <v>80</v>
      </c>
      <c r="E398" s="30" t="s">
        <v>104</v>
      </c>
      <c r="F398" s="30">
        <v>40</v>
      </c>
      <c r="G398" s="30" t="s">
        <v>101</v>
      </c>
      <c r="H398" s="21">
        <f>VLOOKUP($L398,怪物模板!$A:$N,MATCH(角色!H$1,模板表头,0),0)</f>
        <v>2</v>
      </c>
      <c r="I398" s="30" t="str">
        <f>VLOOKUP($L398,怪物模板!$A:$N,MATCH(角色!I$1,模板表头,0),0)</f>
        <v>phy</v>
      </c>
      <c r="J398" s="32"/>
      <c r="K398" s="30" t="s">
        <v>301</v>
      </c>
      <c r="L398" s="29" t="s">
        <v>296</v>
      </c>
      <c r="M398" s="30" t="str">
        <f>VLOOKUP($L398,怪物模板!$A:$N,MATCH(角色!M$1,模板表头,0),0)</f>
        <v>雷神索尔</v>
      </c>
      <c r="N398" s="30" t="str">
        <f>VLOOKUP($L398,怪物模板!$A:$N,MATCH(角色!N$1,模板表头,0),0)</f>
        <v>剧情关卡专用，增加光标记</v>
      </c>
      <c r="O398" s="21" t="str">
        <f>VLOOKUP($L398,怪物模板!$A:$N,MATCH(角色!O$1,模板表头,0),0)</f>
        <v>male</v>
      </c>
      <c r="P398" s="30">
        <v>5</v>
      </c>
      <c r="Q398" s="30">
        <v>3</v>
      </c>
      <c r="R398" s="30">
        <v>3</v>
      </c>
      <c r="S398" s="30" t="str">
        <f>VLOOKUP($L398,怪物模板!$A:$N,MATCH(角色!S$1,模板表头,0),0)</f>
        <v>order</v>
      </c>
      <c r="T398" s="30" t="s">
        <v>102</v>
      </c>
      <c r="U398" s="30"/>
      <c r="V398" s="30"/>
      <c r="W398" s="30"/>
      <c r="X398" s="30"/>
      <c r="Y398" s="30"/>
      <c r="Z398" s="30"/>
      <c r="AA398" s="30"/>
      <c r="AB398" s="30">
        <v>4</v>
      </c>
      <c r="AC398" s="30">
        <v>6</v>
      </c>
      <c r="AD398" s="30"/>
      <c r="AE398" s="30">
        <f t="shared" si="67"/>
        <v>100</v>
      </c>
      <c r="AF398" s="30">
        <f t="shared" si="68"/>
        <v>250</v>
      </c>
      <c r="AG398" s="30" t="str">
        <f>VLOOKUP($L398,怪物模板!$A:$N,MATCH(角色!AG$1,模板表头,0),0)</f>
        <v>melee.thor</v>
      </c>
      <c r="AH398" s="30">
        <f>VLOOKUP($L398,怪物模板!$A:$N,MATCH(角色!AH$1,模板表头,0),0)</f>
        <v>11961201</v>
      </c>
      <c r="AI398" s="30">
        <f>VLOOKUP($L398,怪物模板!$A:$N,MATCH(角色!AI$1,模板表头,0),0)</f>
        <v>11961205</v>
      </c>
      <c r="AJ398" s="30">
        <f>VLOOKUP($L398,怪物模板!$A:$N,MATCH(角色!AJ$1,模板表头,0),0)</f>
        <v>11961203</v>
      </c>
      <c r="AK398" s="30">
        <f>VLOOKUP($L398,怪物模板!$A:$N,MATCH(角色!AK$1,模板表头,0),0)</f>
        <v>11961204</v>
      </c>
      <c r="AL398" s="28" t="str">
        <f>IF(VLOOKUP($L398,[1]怪物模板!$A:$N,MATCH([1]角色!AL$1,模板表头,0),0)=0,"",VLOOKUP($L398,[1]怪物模板!$A:$N,MATCH([1]角色!AL$1,模板表头,0),0))</f>
        <v/>
      </c>
      <c r="AM398" s="28" t="str">
        <f>VLOOKUP($L398,怪物模板!$A:$N,MATCH(角色!AM$1,模板表头,0),0)</f>
        <v>thor</v>
      </c>
      <c r="AN398" s="30">
        <v>1.5</v>
      </c>
      <c r="AO398" s="30">
        <v>1</v>
      </c>
      <c r="AP398" s="30"/>
      <c r="AQ398" s="30"/>
      <c r="AR398" s="30"/>
      <c r="AS398" s="30"/>
      <c r="AT398" s="30"/>
      <c r="AU398" s="30">
        <v>230011</v>
      </c>
      <c r="AV398" s="30">
        <v>230272</v>
      </c>
      <c r="AW398" s="30">
        <v>230153</v>
      </c>
      <c r="AX398" s="30">
        <v>230214</v>
      </c>
      <c r="AY398" s="30"/>
      <c r="AZ398" s="30"/>
      <c r="BA398" s="30"/>
      <c r="BB398" s="32"/>
      <c r="BC398" s="32"/>
      <c r="BD398" s="32"/>
      <c r="BE398" s="32"/>
      <c r="BF398" s="32"/>
      <c r="BG398" s="32"/>
      <c r="BH398" s="32"/>
      <c r="BI398" s="32">
        <v>-4000</v>
      </c>
      <c r="BJ398" s="32">
        <f t="shared" si="66"/>
        <v>0</v>
      </c>
      <c r="BK398" s="32">
        <f t="shared" si="66"/>
        <v>0</v>
      </c>
      <c r="BL398" s="30"/>
      <c r="BM398" s="30"/>
      <c r="BN398" s="30"/>
      <c r="BO398" s="30"/>
      <c r="BP398" s="30"/>
      <c r="BQ398" s="30"/>
      <c r="BR398" s="30"/>
      <c r="BS398" s="30"/>
      <c r="BT398" s="30"/>
      <c r="BU398" s="33" t="s">
        <v>200</v>
      </c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>
        <v>5000</v>
      </c>
      <c r="CH398" s="30">
        <v>5000</v>
      </c>
      <c r="CI398" s="30">
        <v>5000</v>
      </c>
      <c r="CJ398" s="30">
        <v>5000</v>
      </c>
      <c r="CK398" s="30">
        <v>5000</v>
      </c>
      <c r="CL398" s="30">
        <v>5000</v>
      </c>
      <c r="CM398" s="30">
        <v>5000</v>
      </c>
      <c r="CN398" s="30">
        <v>5000</v>
      </c>
      <c r="CO398" s="30">
        <v>5000</v>
      </c>
    </row>
    <row r="399" spans="1:93" s="35" customFormat="1" ht="16.5" customHeight="1" x14ac:dyDescent="0.3">
      <c r="A399" s="30">
        <v>31040397</v>
      </c>
      <c r="B399" s="30" t="s">
        <v>307</v>
      </c>
      <c r="C399" s="30"/>
      <c r="D399" s="30">
        <f t="shared" ref="D399:D402" si="71">D394+1</f>
        <v>80</v>
      </c>
      <c r="E399" s="30" t="s">
        <v>104</v>
      </c>
      <c r="F399" s="30">
        <v>40</v>
      </c>
      <c r="G399" s="30" t="s">
        <v>101</v>
      </c>
      <c r="H399" s="21">
        <f>VLOOKUP($L399,怪物模板!$A:$N,MATCH(角色!H$1,模板表头,0),0)</f>
        <v>2</v>
      </c>
      <c r="I399" s="30" t="str">
        <f>VLOOKUP($L399,怪物模板!$A:$N,MATCH(角色!I$1,模板表头,0),0)</f>
        <v>phy</v>
      </c>
      <c r="J399" s="32"/>
      <c r="K399" s="30" t="s">
        <v>301</v>
      </c>
      <c r="L399" s="29" t="s">
        <v>298</v>
      </c>
      <c r="M399" s="30" t="str">
        <f>VLOOKUP($L399,怪物模板!$A:$N,MATCH(角色!M$1,模板表头,0),0)</f>
        <v>哈迪斯</v>
      </c>
      <c r="N399" s="30" t="str">
        <f>VLOOKUP($L399,怪物模板!$A:$N,MATCH(角色!N$1,模板表头,0),0)</f>
        <v>剧情关卡专用，增加光标记</v>
      </c>
      <c r="O399" s="21" t="str">
        <f>VLOOKUP($L399,怪物模板!$A:$N,MATCH(角色!O$1,模板表头,0),0)</f>
        <v>male</v>
      </c>
      <c r="P399" s="32">
        <v>5</v>
      </c>
      <c r="Q399" s="30">
        <v>3</v>
      </c>
      <c r="R399" s="30">
        <v>3</v>
      </c>
      <c r="S399" s="30" t="str">
        <f>VLOOKUP($L399,怪物模板!$A:$N,MATCH(角色!S$1,模板表头,0),0)</f>
        <v>order</v>
      </c>
      <c r="T399" s="30" t="s">
        <v>199</v>
      </c>
      <c r="U399" s="30"/>
      <c r="V399" s="30"/>
      <c r="W399" s="30"/>
      <c r="X399" s="30"/>
      <c r="Y399" s="30"/>
      <c r="Z399" s="30"/>
      <c r="AA399" s="30"/>
      <c r="AB399" s="30">
        <v>4</v>
      </c>
      <c r="AC399" s="30">
        <v>6</v>
      </c>
      <c r="AD399" s="30"/>
      <c r="AE399" s="30">
        <f t="shared" si="67"/>
        <v>100</v>
      </c>
      <c r="AF399" s="30">
        <f t="shared" si="68"/>
        <v>250</v>
      </c>
      <c r="AG399" s="30" t="str">
        <f>VLOOKUP($L399,怪物模板!$A:$N,MATCH(角色!AG$1,模板表头,0),0)</f>
        <v>melee.hades</v>
      </c>
      <c r="AH399" s="30">
        <f>VLOOKUP($L399,怪物模板!$A:$N,MATCH(角色!AH$1,模板表头,0),0)</f>
        <v>11760701</v>
      </c>
      <c r="AI399" s="30">
        <f>VLOOKUP($L399,怪物模板!$A:$N,MATCH(角色!AI$1,模板表头,0),0)</f>
        <v>11760702</v>
      </c>
      <c r="AJ399" s="30">
        <f>VLOOKUP($L399,怪物模板!$A:$N,MATCH(角色!AJ$1,模板表头,0),0)</f>
        <v>11760703</v>
      </c>
      <c r="AK399" s="30">
        <f>VLOOKUP($L399,怪物模板!$A:$N,MATCH(角色!AK$1,模板表头,0),0)</f>
        <v>11760704</v>
      </c>
      <c r="AL399" s="28" t="str">
        <f>IF(VLOOKUP($L399,[1]怪物模板!$A:$N,MATCH([1]角色!AL$1,模板表头,0),0)=0,"",VLOOKUP($L399,[1]怪物模板!$A:$N,MATCH([1]角色!AL$1,模板表头,0),0))</f>
        <v/>
      </c>
      <c r="AM399" s="28" t="str">
        <f>VLOOKUP($L399,怪物模板!$A:$N,MATCH(角色!AM$1,模板表头,0),0)</f>
        <v>hades</v>
      </c>
      <c r="AN399" s="30">
        <v>1.5</v>
      </c>
      <c r="AO399" s="30">
        <v>1</v>
      </c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2"/>
      <c r="BC399" s="32"/>
      <c r="BD399" s="32"/>
      <c r="BE399" s="32"/>
      <c r="BF399" s="32"/>
      <c r="BG399" s="32"/>
      <c r="BH399" s="32"/>
      <c r="BI399" s="32">
        <v>-4000</v>
      </c>
      <c r="BJ399" s="32">
        <f t="shared" si="66"/>
        <v>0</v>
      </c>
      <c r="BK399" s="32">
        <f t="shared" si="66"/>
        <v>0</v>
      </c>
      <c r="BL399" s="30"/>
      <c r="BM399" s="30"/>
      <c r="BN399" s="30"/>
      <c r="BO399" s="30"/>
      <c r="BP399" s="30"/>
      <c r="BQ399" s="30"/>
      <c r="BR399" s="30"/>
      <c r="BS399" s="30"/>
      <c r="BT399" s="30"/>
      <c r="BU399" s="33" t="s">
        <v>200</v>
      </c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 t="s">
        <v>200</v>
      </c>
      <c r="CH399" s="30" t="s">
        <v>200</v>
      </c>
      <c r="CI399" s="30" t="s">
        <v>200</v>
      </c>
      <c r="CJ399" s="30" t="s">
        <v>200</v>
      </c>
      <c r="CK399" s="30" t="s">
        <v>200</v>
      </c>
      <c r="CL399" s="30" t="s">
        <v>200</v>
      </c>
      <c r="CM399" s="30" t="s">
        <v>200</v>
      </c>
      <c r="CN399" s="30" t="s">
        <v>200</v>
      </c>
      <c r="CO399" s="30" t="s">
        <v>200</v>
      </c>
    </row>
    <row r="400" spans="1:93" s="3" customFormat="1" ht="16.5" customHeight="1" x14ac:dyDescent="0.3">
      <c r="A400" s="21">
        <v>31040398</v>
      </c>
      <c r="B400" s="21" t="s">
        <v>207</v>
      </c>
      <c r="C400" s="21"/>
      <c r="D400" s="21">
        <f t="shared" si="71"/>
        <v>80</v>
      </c>
      <c r="E400" s="21" t="s">
        <v>104</v>
      </c>
      <c r="F400" s="21">
        <v>40</v>
      </c>
      <c r="G400" s="21" t="s">
        <v>110</v>
      </c>
      <c r="H400" s="21">
        <f>VLOOKUP($L400,怪物模板!$A:$N,MATCH(角色!H$1,模板表头,0),0)</f>
        <v>1</v>
      </c>
      <c r="I400" s="28" t="str">
        <f>VLOOKUP($L400,怪物模板!$A:$N,MATCH(角色!I$1,模板表头,0),0)</f>
        <v>mag</v>
      </c>
      <c r="J400" s="22"/>
      <c r="K400" s="21"/>
      <c r="L400" s="21" t="s">
        <v>207</v>
      </c>
      <c r="M400" s="28" t="str">
        <f>VLOOKUP($L400,怪物模板!$A:$N,MATCH(角色!M$1,模板表头,0),0)</f>
        <v>无对应英雄</v>
      </c>
      <c r="N400" s="28" t="str">
        <f>VLOOKUP($L400,怪物模板!$A:$N,MATCH(角色!N$1,模板表头,0),0)</f>
        <v>统一模板</v>
      </c>
      <c r="O400" s="21" t="str">
        <f>VLOOKUP($L400,怪物模板!$A:$N,MATCH(角色!O$1,模板表头,0),0)</f>
        <v>male</v>
      </c>
      <c r="P400" s="22">
        <v>4</v>
      </c>
      <c r="Q400" s="21">
        <v>2</v>
      </c>
      <c r="R400" s="21">
        <v>3</v>
      </c>
      <c r="S400" s="28" t="str">
        <f>VLOOKUP($L400,怪物模板!$A:$N,MATCH(角色!S$1,模板表头,0),0)</f>
        <v>horde</v>
      </c>
      <c r="T400" s="21" t="s">
        <v>199</v>
      </c>
      <c r="U400" s="21"/>
      <c r="V400" s="21"/>
      <c r="W400" s="21"/>
      <c r="X400" s="21"/>
      <c r="Y400" s="21"/>
      <c r="Z400" s="21"/>
      <c r="AA400" s="21"/>
      <c r="AB400" s="21">
        <v>4</v>
      </c>
      <c r="AC400" s="21">
        <v>6</v>
      </c>
      <c r="AD400" s="21"/>
      <c r="AE400" s="21">
        <f t="shared" si="67"/>
        <v>10</v>
      </c>
      <c r="AF400" s="21">
        <f t="shared" si="68"/>
        <v>25</v>
      </c>
      <c r="AG400" s="28" t="str">
        <f>VLOOKUP($L400,怪物模板!$A:$N,MATCH(角色!AG$1,模板表头,0),0)</f>
        <v>misc.5skills_third_target_is_valid</v>
      </c>
      <c r="AH400" s="28">
        <f>VLOOKUP($L400,怪物模板!$A:$N,MATCH(角色!AH$1,模板表头,0),0)</f>
        <v>11870101</v>
      </c>
      <c r="AI400" s="28">
        <f>VLOOKUP($L400,怪物模板!$A:$N,MATCH(角色!AI$1,模板表头,0),0)</f>
        <v>11999518</v>
      </c>
      <c r="AJ400" s="28">
        <f>VLOOKUP($L400,怪物模板!$A:$N,MATCH(角色!AJ$1,模板表头,0),0)</f>
        <v>11870103</v>
      </c>
      <c r="AK400" s="28" t="str">
        <f>VLOOKUP($L400,怪物模板!$A:$N,MATCH(角色!AK$1,模板表头,0),0)</f>
        <v/>
      </c>
      <c r="AL400" s="28" t="str">
        <f>IF(VLOOKUP($L400,[1]怪物模板!$A:$N,MATCH([1]角色!AL$1,模板表头,0),0)=0,"",VLOOKUP($L400,[1]怪物模板!$A:$N,MATCH([1]角色!AL$1,模板表头,0),0))</f>
        <v/>
      </c>
      <c r="AM400" s="28" t="str">
        <f>VLOOKUP($L400,怪物模板!$A:$N,MATCH(角色!AM$1,模板表头,0),0)</f>
        <v>senjin_shieldman_boss</v>
      </c>
      <c r="AN400" s="21">
        <v>1</v>
      </c>
      <c r="AO400" s="21">
        <v>1</v>
      </c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2"/>
      <c r="BC400" s="22"/>
      <c r="BD400" s="22"/>
      <c r="BE400" s="22"/>
      <c r="BF400" s="22"/>
      <c r="BG400" s="22"/>
      <c r="BH400" s="22"/>
      <c r="BI400" s="22">
        <f t="shared" si="69"/>
        <v>10000</v>
      </c>
      <c r="BJ400" s="22">
        <f t="shared" si="66"/>
        <v>4000</v>
      </c>
      <c r="BK400" s="22">
        <f t="shared" si="66"/>
        <v>4000</v>
      </c>
      <c r="BL400" s="21"/>
      <c r="BM400" s="21"/>
      <c r="BN400" s="21"/>
      <c r="BO400" s="21"/>
      <c r="BP400" s="21"/>
      <c r="BQ400" s="21"/>
      <c r="BR400" s="21"/>
      <c r="BS400" s="21"/>
      <c r="BT400" s="21"/>
      <c r="BU400" s="23"/>
      <c r="BV400" s="21"/>
      <c r="BW400" s="21"/>
      <c r="BX400" s="21"/>
      <c r="BY400" s="21"/>
      <c r="BZ400" s="21"/>
      <c r="CA400" s="21"/>
      <c r="CB400" s="21"/>
      <c r="CC400" s="21"/>
      <c r="CD400" s="21"/>
      <c r="CE400" s="21"/>
      <c r="CF400" s="21"/>
      <c r="CG400" s="21" t="s">
        <v>200</v>
      </c>
      <c r="CH400" s="21" t="s">
        <v>200</v>
      </c>
      <c r="CI400" s="21" t="s">
        <v>200</v>
      </c>
      <c r="CJ400" s="21" t="s">
        <v>200</v>
      </c>
      <c r="CK400" s="21" t="s">
        <v>200</v>
      </c>
      <c r="CL400" s="21" t="s">
        <v>200</v>
      </c>
      <c r="CM400" s="21" t="s">
        <v>200</v>
      </c>
      <c r="CN400" s="21" t="s">
        <v>200</v>
      </c>
      <c r="CO400" s="21" t="s">
        <v>200</v>
      </c>
    </row>
    <row r="401" spans="1:93" ht="16.5" customHeight="1" x14ac:dyDescent="0.3">
      <c r="A401" s="21">
        <v>31040399</v>
      </c>
      <c r="B401" s="21" t="s">
        <v>251</v>
      </c>
      <c r="C401" s="21"/>
      <c r="D401" s="21">
        <f t="shared" si="71"/>
        <v>80</v>
      </c>
      <c r="E401" s="21" t="s">
        <v>104</v>
      </c>
      <c r="F401" s="21">
        <v>40</v>
      </c>
      <c r="G401" s="21" t="s">
        <v>111</v>
      </c>
      <c r="H401" s="21">
        <f>VLOOKUP($L401,怪物模板!$A:$N,MATCH(角色!H$1,模板表头,0),0)</f>
        <v>4</v>
      </c>
      <c r="I401" s="28" t="str">
        <f>VLOOKUP($L401,怪物模板!$A:$N,MATCH(角色!I$1,模板表头,0),0)</f>
        <v>mag</v>
      </c>
      <c r="J401" s="22"/>
      <c r="K401" s="21"/>
      <c r="L401" s="21" t="s">
        <v>282</v>
      </c>
      <c r="M401" s="28" t="str">
        <f>VLOOKUP($L401,怪物模板!$A:$N,MATCH(角色!M$1,模板表头,0),0)</f>
        <v>先知圣者</v>
      </c>
      <c r="N401" s="28" t="str">
        <f>VLOOKUP($L401,怪物模板!$A:$N,MATCH(角色!N$1,模板表头,0),0)</f>
        <v>BOSS特别4技能版</v>
      </c>
      <c r="O401" s="21" t="str">
        <f>VLOOKUP($L401,怪物模板!$A:$N,MATCH(角色!O$1,模板表头,0),0)</f>
        <v>male</v>
      </c>
      <c r="P401" s="22">
        <v>6</v>
      </c>
      <c r="Q401" s="21">
        <v>3</v>
      </c>
      <c r="R401" s="21">
        <v>4</v>
      </c>
      <c r="S401" s="28" t="str">
        <f>VLOOKUP($L401,怪物模板!$A:$N,MATCH(角色!S$1,模板表头,0),0)</f>
        <v>alliance</v>
      </c>
      <c r="T401" s="21" t="s">
        <v>199</v>
      </c>
      <c r="U401" s="21"/>
      <c r="V401" s="21"/>
      <c r="W401" s="21"/>
      <c r="X401" s="21"/>
      <c r="Y401" s="21"/>
      <c r="Z401" s="21"/>
      <c r="AA401" s="21"/>
      <c r="AB401" s="21">
        <v>4</v>
      </c>
      <c r="AC401" s="21">
        <v>6</v>
      </c>
      <c r="AD401" s="21"/>
      <c r="AE401" s="21">
        <f t="shared" si="67"/>
        <v>40</v>
      </c>
      <c r="AF401" s="21">
        <f t="shared" si="68"/>
        <v>100</v>
      </c>
      <c r="AG401" s="28" t="str">
        <f>VLOOKUP($L401,怪物模板!$A:$N,MATCH(角色!AG$1,模板表头,0),0)</f>
        <v>healer.velen</v>
      </c>
      <c r="AH401" s="28">
        <f>VLOOKUP($L401,怪物模板!$A:$N,MATCH(角色!AH$1,模板表头,0),0)</f>
        <v>11670201</v>
      </c>
      <c r="AI401" s="28">
        <f>VLOOKUP($L401,怪物模板!$A:$N,MATCH(角色!AI$1,模板表头,0),0)</f>
        <v>11670202</v>
      </c>
      <c r="AJ401" s="28">
        <f>VLOOKUP($L401,怪物模板!$A:$N,MATCH(角色!AJ$1,模板表头,0),0)</f>
        <v>11999510</v>
      </c>
      <c r="AK401" s="28">
        <f>VLOOKUP($L401,怪物模板!$A:$N,MATCH(角色!AK$1,模板表头,0),0)</f>
        <v>11670203</v>
      </c>
      <c r="AL401" s="28" t="str">
        <f>IF(VLOOKUP($L401,[1]怪物模板!$A:$N,MATCH([1]角色!AL$1,模板表头,0),0)=0,"",VLOOKUP($L401,[1]怪物模板!$A:$N,MATCH([1]角色!AL$1,模板表头,0),0))</f>
        <v/>
      </c>
      <c r="AM401" s="28" t="str">
        <f>VLOOKUP($L401,怪物模板!$A:$N,MATCH(角色!AM$1,模板表头,0),0)</f>
        <v>velen_boss</v>
      </c>
      <c r="AN401" s="21">
        <v>1</v>
      </c>
      <c r="AO401" s="21">
        <v>1</v>
      </c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2"/>
      <c r="BC401" s="22"/>
      <c r="BD401" s="22"/>
      <c r="BE401" s="22"/>
      <c r="BF401" s="22"/>
      <c r="BG401" s="22"/>
      <c r="BH401" s="22"/>
      <c r="BI401" s="22">
        <f t="shared" si="69"/>
        <v>10000</v>
      </c>
      <c r="BJ401" s="22">
        <f t="shared" si="66"/>
        <v>4000</v>
      </c>
      <c r="BK401" s="22">
        <f t="shared" si="66"/>
        <v>4000</v>
      </c>
      <c r="BL401" s="21"/>
      <c r="BM401" s="21"/>
      <c r="BN401" s="21"/>
      <c r="BO401" s="21"/>
      <c r="BP401" s="21"/>
      <c r="BQ401" s="21"/>
      <c r="BR401" s="21"/>
      <c r="BS401" s="21"/>
      <c r="BT401" s="21"/>
      <c r="BU401" s="23" t="s">
        <v>200</v>
      </c>
      <c r="BV401" s="21"/>
      <c r="BW401" s="21"/>
      <c r="BX401" s="21"/>
      <c r="BY401" s="21"/>
      <c r="BZ401" s="21"/>
      <c r="CA401" s="21"/>
      <c r="CB401" s="21"/>
      <c r="CC401" s="21"/>
      <c r="CD401" s="21"/>
      <c r="CE401" s="21"/>
      <c r="CF401" s="21"/>
      <c r="CG401" s="21" t="s">
        <v>200</v>
      </c>
      <c r="CH401" s="21" t="s">
        <v>200</v>
      </c>
      <c r="CI401" s="21" t="s">
        <v>200</v>
      </c>
      <c r="CJ401" s="21" t="s">
        <v>200</v>
      </c>
      <c r="CK401" s="21" t="s">
        <v>200</v>
      </c>
      <c r="CL401" s="21" t="s">
        <v>200</v>
      </c>
      <c r="CM401" s="21" t="s">
        <v>200</v>
      </c>
      <c r="CN401" s="21" t="s">
        <v>200</v>
      </c>
      <c r="CO401" s="21" t="s">
        <v>200</v>
      </c>
    </row>
    <row r="402" spans="1:93" ht="16.5" customHeight="1" x14ac:dyDescent="0.3">
      <c r="A402" s="21">
        <v>31040400</v>
      </c>
      <c r="B402" s="21" t="s">
        <v>202</v>
      </c>
      <c r="C402" s="21"/>
      <c r="D402" s="21">
        <f t="shared" si="71"/>
        <v>80</v>
      </c>
      <c r="E402" s="21" t="s">
        <v>104</v>
      </c>
      <c r="F402" s="21">
        <v>40</v>
      </c>
      <c r="G402" s="21" t="s">
        <v>110</v>
      </c>
      <c r="H402" s="21">
        <f>VLOOKUP($L402,怪物模板!$A:$N,MATCH(角色!H$1,模板表头,0),0)</f>
        <v>3</v>
      </c>
      <c r="I402" s="28" t="str">
        <f>VLOOKUP($L402,怪物模板!$A:$N,MATCH(角色!I$1,模板表头,0),0)</f>
        <v>mag</v>
      </c>
      <c r="J402" s="22"/>
      <c r="K402" s="21"/>
      <c r="L402" s="21" t="s">
        <v>275</v>
      </c>
      <c r="M402" s="28" t="str">
        <f>VLOOKUP($L402,怪物模板!$A:$N,MATCH(角色!M$1,模板表头,0),0)</f>
        <v>火焰术士</v>
      </c>
      <c r="N402" s="28" t="str">
        <f>VLOOKUP($L402,怪物模板!$A:$N,MATCH(角色!N$1,模板表头,0),0)</f>
        <v>大招加引导版，加酒利用</v>
      </c>
      <c r="O402" s="21" t="str">
        <f>VLOOKUP($L402,怪物模板!$A:$N,MATCH(角色!O$1,模板表头,0),0)</f>
        <v>female</v>
      </c>
      <c r="P402" s="22">
        <v>3</v>
      </c>
      <c r="Q402" s="21">
        <v>3</v>
      </c>
      <c r="R402" s="21">
        <v>2</v>
      </c>
      <c r="S402" s="28" t="str">
        <f>VLOOKUP($L402,怪物模板!$A:$N,MATCH(角色!S$1,模板表头,0),0)</f>
        <v>alliance</v>
      </c>
      <c r="T402" s="21" t="s">
        <v>85</v>
      </c>
      <c r="U402" s="21"/>
      <c r="V402" s="21"/>
      <c r="W402" s="21"/>
      <c r="X402" s="21"/>
      <c r="Y402" s="21"/>
      <c r="Z402" s="21"/>
      <c r="AA402" s="21"/>
      <c r="AB402" s="21">
        <v>4</v>
      </c>
      <c r="AC402" s="21">
        <v>6</v>
      </c>
      <c r="AD402" s="21"/>
      <c r="AE402" s="21">
        <f t="shared" si="67"/>
        <v>10</v>
      </c>
      <c r="AF402" s="21">
        <f t="shared" si="68"/>
        <v>25</v>
      </c>
      <c r="AG402" s="28" t="str">
        <f>VLOOKUP($L402,怪物模板!$A:$N,MATCH(角色!AG$1,模板表头,0),0)</f>
        <v>misc.5skills</v>
      </c>
      <c r="AH402" s="28">
        <f>VLOOKUP($L402,怪物模板!$A:$N,MATCH(角色!AH$1,模板表头,0),0)</f>
        <v>11980401</v>
      </c>
      <c r="AI402" s="28">
        <f>VLOOKUP($L402,怪物模板!$A:$N,MATCH(角色!AI$1,模板表头,0),0)</f>
        <v>11980402</v>
      </c>
      <c r="AJ402" s="28">
        <f>VLOOKUP($L402,怪物模板!$A:$N,MATCH(角色!AJ$1,模板表头,0),0)</f>
        <v>11999535</v>
      </c>
      <c r="AK402" s="28" t="str">
        <f>VLOOKUP($L402,怪物模板!$A:$N,MATCH(角色!AK$1,模板表头,0),0)</f>
        <v/>
      </c>
      <c r="AL402" s="28" t="str">
        <f>IF(VLOOKUP($L402,[1]怪物模板!$A:$N,MATCH([1]角色!AL$1,模板表头,0),0)=0,"",VLOOKUP($L402,[1]怪物模板!$A:$N,MATCH([1]角色!AL$1,模板表头,0),0))</f>
        <v/>
      </c>
      <c r="AM402" s="28" t="str">
        <f>VLOOKUP($L402,怪物模板!$A:$N,MATCH(角色!AM$1,模板表头,0),0)</f>
        <v>flame_npc</v>
      </c>
      <c r="AN402" s="21">
        <v>1</v>
      </c>
      <c r="AO402" s="21">
        <v>1</v>
      </c>
      <c r="AP402" s="21"/>
      <c r="AQ402" s="21"/>
      <c r="AR402" s="21"/>
      <c r="AS402" s="21"/>
      <c r="AT402" s="21"/>
      <c r="AU402" s="21">
        <v>230011</v>
      </c>
      <c r="AV402" s="21">
        <v>230302</v>
      </c>
      <c r="AW402" s="21">
        <v>230163</v>
      </c>
      <c r="AX402" s="21"/>
      <c r="AY402" s="21"/>
      <c r="AZ402" s="21"/>
      <c r="BA402" s="21"/>
      <c r="BB402" s="22"/>
      <c r="BC402" s="22"/>
      <c r="BD402" s="22"/>
      <c r="BE402" s="22"/>
      <c r="BF402" s="22"/>
      <c r="BG402" s="22"/>
      <c r="BH402" s="22"/>
      <c r="BI402" s="22">
        <f t="shared" si="69"/>
        <v>10000</v>
      </c>
      <c r="BJ402" s="22">
        <f t="shared" si="66"/>
        <v>4000</v>
      </c>
      <c r="BK402" s="22">
        <f t="shared" si="66"/>
        <v>4000</v>
      </c>
      <c r="BL402" s="21"/>
      <c r="BM402" s="21"/>
      <c r="BN402" s="21"/>
      <c r="BO402" s="21"/>
      <c r="BP402" s="21"/>
      <c r="BQ402" s="21"/>
      <c r="BR402" s="21"/>
      <c r="BS402" s="21"/>
      <c r="BT402" s="21"/>
      <c r="BU402" s="23" t="s">
        <v>200</v>
      </c>
      <c r="BV402" s="21"/>
      <c r="BW402" s="21"/>
      <c r="BX402" s="21"/>
      <c r="BY402" s="21"/>
      <c r="BZ402" s="21"/>
      <c r="CA402" s="21"/>
      <c r="CB402" s="21"/>
      <c r="CC402" s="21"/>
      <c r="CD402" s="21"/>
      <c r="CE402" s="21"/>
      <c r="CF402" s="21"/>
      <c r="CG402" s="21" t="s">
        <v>200</v>
      </c>
      <c r="CH402" s="21" t="s">
        <v>200</v>
      </c>
      <c r="CI402" s="21" t="s">
        <v>200</v>
      </c>
      <c r="CJ402" s="21" t="s">
        <v>200</v>
      </c>
      <c r="CK402" s="21" t="s">
        <v>200</v>
      </c>
      <c r="CL402" s="21" t="s">
        <v>200</v>
      </c>
      <c r="CM402" s="21" t="s">
        <v>200</v>
      </c>
      <c r="CN402" s="21" t="s">
        <v>200</v>
      </c>
      <c r="CO402" s="21" t="s">
        <v>200</v>
      </c>
    </row>
    <row r="403" spans="1:93" s="5" customFormat="1" ht="16.5" customHeight="1" x14ac:dyDescent="0.3">
      <c r="A403" s="60">
        <v>31040401</v>
      </c>
      <c r="B403" s="60" t="s">
        <v>239</v>
      </c>
      <c r="C403" s="21"/>
      <c r="D403" s="21">
        <v>1</v>
      </c>
      <c r="E403" s="21" t="s">
        <v>105</v>
      </c>
      <c r="F403" s="21">
        <v>1</v>
      </c>
      <c r="G403" s="21" t="s">
        <v>110</v>
      </c>
      <c r="H403" s="21">
        <f>VLOOKUP($L403,怪物模板!$A:$N,MATCH(角色!H$1,模板表头,0),0)</f>
        <v>1</v>
      </c>
      <c r="I403" s="28" t="str">
        <f>VLOOKUP($L403,怪物模板!$A:$N,MATCH(角色!I$1,模板表头,0),0)</f>
        <v>phy</v>
      </c>
      <c r="J403" s="22"/>
      <c r="K403" s="21" t="s">
        <v>240</v>
      </c>
      <c r="L403" s="21" t="s">
        <v>239</v>
      </c>
      <c r="M403" s="28" t="str">
        <f>VLOOKUP($L403,怪物模板!$A:$N,MATCH(角色!M$1,模板表头,0),0)</f>
        <v>无对应英雄</v>
      </c>
      <c r="N403" s="28" t="str">
        <f>VLOOKUP($L403,怪物模板!$A:$N,MATCH(角色!N$1,模板表头,0),0)</f>
        <v>统一模板</v>
      </c>
      <c r="O403" s="21" t="str">
        <f>VLOOKUP($L403,怪物模板!$A:$N,MATCH(角色!O$1,模板表头,0),0)</f>
        <v>male</v>
      </c>
      <c r="P403" s="22">
        <v>2</v>
      </c>
      <c r="Q403" s="21">
        <v>2</v>
      </c>
      <c r="R403" s="21">
        <v>2</v>
      </c>
      <c r="S403" s="28" t="str">
        <f>VLOOKUP($L403,怪物模板!$A:$N,MATCH(角色!S$1,模板表头,0),0)</f>
        <v>chaos</v>
      </c>
      <c r="T403" s="21" t="s">
        <v>199</v>
      </c>
      <c r="U403" s="21"/>
      <c r="V403" s="21"/>
      <c r="W403" s="21"/>
      <c r="X403" s="21"/>
      <c r="Y403" s="21"/>
      <c r="Z403" s="21"/>
      <c r="AA403" s="21"/>
      <c r="AB403" s="21">
        <v>4</v>
      </c>
      <c r="AC403" s="21">
        <v>6</v>
      </c>
      <c r="AD403" s="21"/>
      <c r="AE403" s="21">
        <f t="shared" si="67"/>
        <v>10</v>
      </c>
      <c r="AF403" s="21">
        <f>INT(AE403*2.5)</f>
        <v>25</v>
      </c>
      <c r="AG403" s="28" t="str">
        <f>VLOOKUP($L403,怪物模板!$A:$N,MATCH(角色!AG$1,模板表头,0),0)</f>
        <v>misc.5skills</v>
      </c>
      <c r="AH403" s="28">
        <f>VLOOKUP($L403,怪物模板!$A:$N,MATCH(角色!AH$1,模板表头,0),0)</f>
        <v>11999022</v>
      </c>
      <c r="AI403" s="28">
        <f>VLOOKUP($L403,怪物模板!$A:$N,MATCH(角色!AI$1,模板表头,0),0)</f>
        <v>11999023</v>
      </c>
      <c r="AJ403" s="28" t="str">
        <f>VLOOKUP($L403,怪物模板!$A:$N,MATCH(角色!AJ$1,模板表头,0),0)</f>
        <v/>
      </c>
      <c r="AK403" s="28" t="str">
        <f>VLOOKUP($L403,怪物模板!$A:$N,MATCH(角色!AK$1,模板表头,0),0)</f>
        <v/>
      </c>
      <c r="AL403" s="28" t="str">
        <f>IF(VLOOKUP($L403,[1]怪物模板!$A:$N,MATCH([1]角色!AL$1,模板表头,0),0)=0,"",VLOOKUP($L403,[1]怪物模板!$A:$N,MATCH([1]角色!AL$1,模板表头,0),0))</f>
        <v/>
      </c>
      <c r="AM403" s="28" t="str">
        <f>VLOOKUP($L403,怪物模板!$A:$N,MATCH(角色!AM$1,模板表头,0),0)</f>
        <v>demon_gorilla</v>
      </c>
      <c r="AN403" s="21">
        <v>1</v>
      </c>
      <c r="AO403" s="21">
        <v>1</v>
      </c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2"/>
      <c r="BC403" s="22"/>
      <c r="BD403" s="22"/>
      <c r="BE403" s="22"/>
      <c r="BF403" s="22"/>
      <c r="BG403" s="22"/>
      <c r="BH403" s="22"/>
      <c r="BI403" s="22">
        <f>IF($G403="boss",0,10000)</f>
        <v>10000</v>
      </c>
      <c r="BJ403" s="22">
        <f>IF($G403="boss",0,4000)</f>
        <v>4000</v>
      </c>
      <c r="BK403" s="22">
        <f>IF($G403="boss",0,4000)</f>
        <v>4000</v>
      </c>
      <c r="BL403" s="21"/>
      <c r="BM403" s="21"/>
      <c r="BN403" s="21"/>
      <c r="BO403" s="21"/>
      <c r="BP403" s="21"/>
      <c r="BQ403" s="21"/>
      <c r="BR403" s="21"/>
      <c r="BS403" s="21"/>
      <c r="BT403" s="21"/>
      <c r="BU403" s="23" t="s">
        <v>200</v>
      </c>
      <c r="BV403" s="21"/>
      <c r="BW403" s="21"/>
      <c r="BX403" s="21"/>
      <c r="BY403" s="21"/>
      <c r="BZ403" s="21"/>
      <c r="CA403" s="21"/>
      <c r="CB403" s="21"/>
      <c r="CC403" s="21"/>
      <c r="CD403" s="21"/>
      <c r="CE403" s="21"/>
      <c r="CF403" s="21"/>
      <c r="CG403" s="21" t="str">
        <f>IF($G403="boss",5000,"")</f>
        <v/>
      </c>
      <c r="CH403" s="21" t="str">
        <f t="shared" ref="CH403:CO418" si="72">IF($G403="boss",5000,"")</f>
        <v/>
      </c>
      <c r="CI403" s="21" t="str">
        <f t="shared" si="72"/>
        <v/>
      </c>
      <c r="CJ403" s="21" t="str">
        <f t="shared" si="72"/>
        <v/>
      </c>
      <c r="CK403" s="21" t="str">
        <f t="shared" si="72"/>
        <v/>
      </c>
      <c r="CL403" s="21" t="str">
        <f t="shared" si="72"/>
        <v/>
      </c>
      <c r="CM403" s="21" t="str">
        <f t="shared" si="72"/>
        <v/>
      </c>
      <c r="CN403" s="21" t="str">
        <f t="shared" si="72"/>
        <v/>
      </c>
      <c r="CO403" s="21" t="str">
        <f t="shared" si="72"/>
        <v/>
      </c>
    </row>
    <row r="404" spans="1:93" ht="16.5" customHeight="1" x14ac:dyDescent="0.3">
      <c r="A404" s="60">
        <v>31040402</v>
      </c>
      <c r="B404" s="60" t="s">
        <v>86</v>
      </c>
      <c r="C404" s="21"/>
      <c r="D404" s="21">
        <v>1</v>
      </c>
      <c r="E404" s="21" t="s">
        <v>105</v>
      </c>
      <c r="F404" s="21">
        <v>2</v>
      </c>
      <c r="G404" s="21" t="s">
        <v>111</v>
      </c>
      <c r="H404" s="21">
        <f>VLOOKUP($L404,怪物模板!$A:$N,MATCH(角色!H$1,模板表头,0),0)</f>
        <v>2</v>
      </c>
      <c r="I404" s="28" t="str">
        <f>VLOOKUP($L404,怪物模板!$A:$N,MATCH(角色!I$1,模板表头,0),0)</f>
        <v>phy</v>
      </c>
      <c r="J404" s="22"/>
      <c r="K404" s="21"/>
      <c r="L404" s="21" t="s">
        <v>86</v>
      </c>
      <c r="M404" s="28" t="str">
        <f>VLOOKUP($L404,怪物模板!$A:$N,MATCH(角色!M$1,模板表头,0),0)</f>
        <v>无对应英雄</v>
      </c>
      <c r="N404" s="28" t="str">
        <f>VLOOKUP($L404,怪物模板!$A:$N,MATCH(角色!N$1,模板表头,0),0)</f>
        <v>新增突袭小招，大招改为引导</v>
      </c>
      <c r="O404" s="21" t="str">
        <f>VLOOKUP($L404,怪物模板!$A:$N,MATCH(角色!O$1,模板表头,0),0)</f>
        <v>male</v>
      </c>
      <c r="P404" s="22">
        <v>3</v>
      </c>
      <c r="Q404" s="21">
        <v>2</v>
      </c>
      <c r="R404" s="21">
        <f>VLOOKUP(P404,辅助表!$A$2:$B$10,2,FALSE)</f>
        <v>2</v>
      </c>
      <c r="S404" s="28" t="str">
        <f>VLOOKUP($L404,怪物模板!$A:$N,MATCH(角色!S$1,模板表头,0),0)</f>
        <v>horde</v>
      </c>
      <c r="T404" s="21" t="s">
        <v>85</v>
      </c>
      <c r="U404" s="21"/>
      <c r="V404" s="21"/>
      <c r="W404" s="21"/>
      <c r="X404" s="21"/>
      <c r="Y404" s="21"/>
      <c r="Z404" s="21"/>
      <c r="AA404" s="21"/>
      <c r="AB404" s="21">
        <v>4</v>
      </c>
      <c r="AC404" s="21">
        <v>6</v>
      </c>
      <c r="AD404" s="21"/>
      <c r="AE404" s="21">
        <f t="shared" si="67"/>
        <v>40</v>
      </c>
      <c r="AF404" s="21">
        <f t="shared" ref="AF404" si="73">INT(AE404*2.5)</f>
        <v>100</v>
      </c>
      <c r="AG404" s="28" t="str">
        <f>VLOOKUP($L404,怪物模板!$A:$N,MATCH(角色!AG$1,模板表头,0),0)</f>
        <v>misc.5skills</v>
      </c>
      <c r="AH404" s="28">
        <f>VLOOKUP($L404,怪物模板!$A:$N,MATCH(角色!AH$1,模板表头,0),0)</f>
        <v>11980101</v>
      </c>
      <c r="AI404" s="28">
        <f>VLOOKUP($L404,怪物模板!$A:$N,MATCH(角色!AI$1,模板表头,0),0)</f>
        <v>11999536</v>
      </c>
      <c r="AJ404" s="28">
        <f>VLOOKUP($L404,怪物模板!$A:$N,MATCH(角色!AJ$1,模板表头,0),0)</f>
        <v>11999537</v>
      </c>
      <c r="AK404" s="28" t="str">
        <f>VLOOKUP($L404,怪物模板!$A:$N,MATCH(角色!AK$1,模板表头,0),0)</f>
        <v/>
      </c>
      <c r="AL404" s="28" t="str">
        <f>IF(VLOOKUP($L404,[1]怪物模板!$A:$N,MATCH([1]角色!AL$1,模板表头,0),0)=0,"",VLOOKUP($L404,[1]怪物模板!$A:$N,MATCH([1]角色!AL$1,模板表头,0),0))</f>
        <v/>
      </c>
      <c r="AM404" s="28" t="str">
        <f>VLOOKUP($L404,怪物模板!$A:$N,MATCH(角色!AM$1,模板表头,0),0)</f>
        <v>rogue</v>
      </c>
      <c r="AN404" s="21">
        <f t="shared" ref="AN404" si="74">IF(T404="monster",1,IF(T404="boss",1.3,IF(T404="entity",1,IF(T404="guard",1.5,1))))</f>
        <v>1</v>
      </c>
      <c r="AO404" s="21">
        <v>1</v>
      </c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2"/>
      <c r="BC404" s="22"/>
      <c r="BD404" s="22"/>
      <c r="BE404" s="22"/>
      <c r="BF404" s="22"/>
      <c r="BG404" s="22"/>
      <c r="BH404" s="22"/>
      <c r="BI404" s="22">
        <f t="shared" ref="BI404:BI467" si="75">IF($G404="boss",0,10000)</f>
        <v>10000</v>
      </c>
      <c r="BJ404" s="22">
        <f t="shared" ref="BJ404:BK467" si="76">IF($G404="boss",0,4000)</f>
        <v>4000</v>
      </c>
      <c r="BK404" s="22">
        <f t="shared" si="76"/>
        <v>4000</v>
      </c>
      <c r="BL404" s="21"/>
      <c r="BM404" s="21"/>
      <c r="BN404" s="21"/>
      <c r="BO404" s="21"/>
      <c r="BP404" s="21"/>
      <c r="BQ404" s="21"/>
      <c r="BR404" s="21"/>
      <c r="BS404" s="21"/>
      <c r="BT404" s="21"/>
      <c r="BU404" s="23" t="str">
        <f>IF(OR(B404="骷髅战士",B404="骷髅法师"),-0.9,"")</f>
        <v/>
      </c>
      <c r="BV404" s="21"/>
      <c r="BW404" s="21"/>
      <c r="BX404" s="21"/>
      <c r="BY404" s="21"/>
      <c r="BZ404" s="21"/>
      <c r="CA404" s="21"/>
      <c r="CB404" s="21"/>
      <c r="CC404" s="21"/>
      <c r="CD404" s="21"/>
      <c r="CE404" s="21"/>
      <c r="CF404" s="21"/>
      <c r="CG404" s="21" t="str">
        <f t="shared" ref="CG404:CO443" si="77">IF($G404="boss",5000,"")</f>
        <v/>
      </c>
      <c r="CH404" s="21" t="str">
        <f t="shared" si="72"/>
        <v/>
      </c>
      <c r="CI404" s="21" t="str">
        <f t="shared" si="72"/>
        <v/>
      </c>
      <c r="CJ404" s="21" t="str">
        <f t="shared" si="72"/>
        <v/>
      </c>
      <c r="CK404" s="21" t="str">
        <f t="shared" si="72"/>
        <v/>
      </c>
      <c r="CL404" s="21" t="str">
        <f t="shared" si="72"/>
        <v/>
      </c>
      <c r="CM404" s="21" t="str">
        <f t="shared" si="72"/>
        <v/>
      </c>
      <c r="CN404" s="21" t="str">
        <f t="shared" si="72"/>
        <v/>
      </c>
      <c r="CO404" s="21" t="str">
        <f t="shared" si="72"/>
        <v/>
      </c>
    </row>
    <row r="405" spans="1:93" s="5" customFormat="1" ht="16.5" customHeight="1" x14ac:dyDescent="0.3">
      <c r="A405" s="60">
        <v>31040403</v>
      </c>
      <c r="B405" s="60" t="s">
        <v>239</v>
      </c>
      <c r="C405" s="21"/>
      <c r="D405" s="21">
        <v>1</v>
      </c>
      <c r="E405" s="21" t="s">
        <v>105</v>
      </c>
      <c r="F405" s="21">
        <v>1</v>
      </c>
      <c r="G405" s="21" t="s">
        <v>110</v>
      </c>
      <c r="H405" s="21">
        <f>VLOOKUP($L405,怪物模板!$A:$N,MATCH(角色!H$1,模板表头,0),0)</f>
        <v>1</v>
      </c>
      <c r="I405" s="28" t="str">
        <f>VLOOKUP($L405,怪物模板!$A:$N,MATCH(角色!I$1,模板表头,0),0)</f>
        <v>phy</v>
      </c>
      <c r="J405" s="22"/>
      <c r="K405" s="21" t="s">
        <v>240</v>
      </c>
      <c r="L405" s="21" t="s">
        <v>239</v>
      </c>
      <c r="M405" s="28" t="str">
        <f>VLOOKUP($L405,怪物模板!$A:$N,MATCH(角色!M$1,模板表头,0),0)</f>
        <v>无对应英雄</v>
      </c>
      <c r="N405" s="28" t="str">
        <f>VLOOKUP($L405,怪物模板!$A:$N,MATCH(角色!N$1,模板表头,0),0)</f>
        <v>统一模板</v>
      </c>
      <c r="O405" s="21" t="str">
        <f>VLOOKUP($L405,怪物模板!$A:$N,MATCH(角色!O$1,模板表头,0),0)</f>
        <v>male</v>
      </c>
      <c r="P405" s="22">
        <v>2</v>
      </c>
      <c r="Q405" s="21">
        <v>2</v>
      </c>
      <c r="R405" s="21">
        <v>2</v>
      </c>
      <c r="S405" s="28" t="str">
        <f>VLOOKUP($L405,怪物模板!$A:$N,MATCH(角色!S$1,模板表头,0),0)</f>
        <v>chaos</v>
      </c>
      <c r="T405" s="21" t="s">
        <v>199</v>
      </c>
      <c r="U405" s="21"/>
      <c r="V405" s="21"/>
      <c r="W405" s="21"/>
      <c r="X405" s="21"/>
      <c r="Y405" s="21"/>
      <c r="Z405" s="21"/>
      <c r="AA405" s="21"/>
      <c r="AB405" s="21">
        <v>4</v>
      </c>
      <c r="AC405" s="21">
        <v>6</v>
      </c>
      <c r="AD405" s="21"/>
      <c r="AE405" s="21">
        <f t="shared" si="67"/>
        <v>10</v>
      </c>
      <c r="AF405" s="21">
        <f t="shared" ref="AF405:AF467" si="78">INT(AE405*2.5)</f>
        <v>25</v>
      </c>
      <c r="AG405" s="28" t="str">
        <f>VLOOKUP($L405,怪物模板!$A:$N,MATCH(角色!AG$1,模板表头,0),0)</f>
        <v>misc.5skills</v>
      </c>
      <c r="AH405" s="28">
        <f>VLOOKUP($L405,怪物模板!$A:$N,MATCH(角色!AH$1,模板表头,0),0)</f>
        <v>11999022</v>
      </c>
      <c r="AI405" s="28">
        <f>VLOOKUP($L405,怪物模板!$A:$N,MATCH(角色!AI$1,模板表头,0),0)</f>
        <v>11999023</v>
      </c>
      <c r="AJ405" s="28" t="str">
        <f>VLOOKUP($L405,怪物模板!$A:$N,MATCH(角色!AJ$1,模板表头,0),0)</f>
        <v/>
      </c>
      <c r="AK405" s="28" t="str">
        <f>VLOOKUP($L405,怪物模板!$A:$N,MATCH(角色!AK$1,模板表头,0),0)</f>
        <v/>
      </c>
      <c r="AL405" s="28" t="str">
        <f>IF(VLOOKUP($L405,[1]怪物模板!$A:$N,MATCH([1]角色!AL$1,模板表头,0),0)=0,"",VLOOKUP($L405,[1]怪物模板!$A:$N,MATCH([1]角色!AL$1,模板表头,0),0))</f>
        <v/>
      </c>
      <c r="AM405" s="28" t="str">
        <f>VLOOKUP($L405,怪物模板!$A:$N,MATCH(角色!AM$1,模板表头,0),0)</f>
        <v>demon_gorilla</v>
      </c>
      <c r="AN405" s="21">
        <v>1</v>
      </c>
      <c r="AO405" s="21">
        <v>1</v>
      </c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2"/>
      <c r="BC405" s="22"/>
      <c r="BD405" s="22"/>
      <c r="BE405" s="22"/>
      <c r="BF405" s="22"/>
      <c r="BG405" s="22"/>
      <c r="BH405" s="22"/>
      <c r="BI405" s="22">
        <f t="shared" si="75"/>
        <v>10000</v>
      </c>
      <c r="BJ405" s="22">
        <f t="shared" si="76"/>
        <v>4000</v>
      </c>
      <c r="BK405" s="22">
        <f t="shared" si="76"/>
        <v>4000</v>
      </c>
      <c r="BL405" s="21"/>
      <c r="BM405" s="21"/>
      <c r="BN405" s="21"/>
      <c r="BO405" s="21"/>
      <c r="BP405" s="21"/>
      <c r="BQ405" s="21"/>
      <c r="BR405" s="21"/>
      <c r="BS405" s="21"/>
      <c r="BT405" s="21"/>
      <c r="BU405" s="23" t="s">
        <v>200</v>
      </c>
      <c r="BV405" s="21"/>
      <c r="BW405" s="21"/>
      <c r="BX405" s="21"/>
      <c r="BY405" s="21"/>
      <c r="BZ405" s="21"/>
      <c r="CA405" s="21"/>
      <c r="CB405" s="21"/>
      <c r="CC405" s="21"/>
      <c r="CD405" s="21"/>
      <c r="CE405" s="21"/>
      <c r="CF405" s="21"/>
      <c r="CG405" s="21" t="str">
        <f t="shared" si="77"/>
        <v/>
      </c>
      <c r="CH405" s="21" t="str">
        <f t="shared" si="72"/>
        <v/>
      </c>
      <c r="CI405" s="21" t="str">
        <f t="shared" si="72"/>
        <v/>
      </c>
      <c r="CJ405" s="21" t="str">
        <f t="shared" si="72"/>
        <v/>
      </c>
      <c r="CK405" s="21" t="str">
        <f t="shared" si="72"/>
        <v/>
      </c>
      <c r="CL405" s="21" t="str">
        <f t="shared" si="72"/>
        <v/>
      </c>
      <c r="CM405" s="21" t="str">
        <f t="shared" si="72"/>
        <v/>
      </c>
      <c r="CN405" s="21" t="str">
        <f t="shared" si="72"/>
        <v/>
      </c>
      <c r="CO405" s="21" t="str">
        <f t="shared" si="72"/>
        <v/>
      </c>
    </row>
    <row r="406" spans="1:93" s="5" customFormat="1" ht="16.5" customHeight="1" x14ac:dyDescent="0.3">
      <c r="A406" s="60">
        <v>31040404</v>
      </c>
      <c r="B406" s="60" t="s">
        <v>90</v>
      </c>
      <c r="C406" s="21"/>
      <c r="D406" s="21">
        <v>1</v>
      </c>
      <c r="E406" s="21" t="s">
        <v>105</v>
      </c>
      <c r="F406" s="21">
        <v>1</v>
      </c>
      <c r="G406" s="21" t="s">
        <v>110</v>
      </c>
      <c r="H406" s="21">
        <f>VLOOKUP($L406,怪物模板!$A:$N,MATCH(角色!H$1,模板表头,0),0)</f>
        <v>3</v>
      </c>
      <c r="I406" s="28" t="str">
        <f>VLOOKUP($L406,怪物模板!$A:$N,MATCH(角色!I$1,模板表头,0),0)</f>
        <v>mag</v>
      </c>
      <c r="J406" s="22"/>
      <c r="K406" s="21"/>
      <c r="L406" s="21" t="s">
        <v>275</v>
      </c>
      <c r="M406" s="28" t="str">
        <f>VLOOKUP($L406,怪物模板!$A:$N,MATCH(角色!M$1,模板表头,0),0)</f>
        <v>火焰术士</v>
      </c>
      <c r="N406" s="28" t="str">
        <f>VLOOKUP($L406,怪物模板!$A:$N,MATCH(角色!N$1,模板表头,0),0)</f>
        <v>大招加引导版，加酒利用</v>
      </c>
      <c r="O406" s="21" t="str">
        <f>VLOOKUP($L406,怪物模板!$A:$N,MATCH(角色!O$1,模板表头,0),0)</f>
        <v>female</v>
      </c>
      <c r="P406" s="22">
        <v>3</v>
      </c>
      <c r="Q406" s="21">
        <v>2</v>
      </c>
      <c r="R406" s="21">
        <f>VLOOKUP(P406,辅助表!$A$2:$B$10,2,FALSE)</f>
        <v>2</v>
      </c>
      <c r="S406" s="28" t="str">
        <f>VLOOKUP($L406,怪物模板!$A:$N,MATCH(角色!S$1,模板表头,0),0)</f>
        <v>alliance</v>
      </c>
      <c r="T406" s="21" t="s">
        <v>85</v>
      </c>
      <c r="U406" s="21"/>
      <c r="V406" s="21"/>
      <c r="W406" s="21"/>
      <c r="X406" s="21"/>
      <c r="Y406" s="21"/>
      <c r="Z406" s="21"/>
      <c r="AA406" s="21"/>
      <c r="AB406" s="21">
        <v>4</v>
      </c>
      <c r="AC406" s="21">
        <v>6</v>
      </c>
      <c r="AD406" s="21"/>
      <c r="AE406" s="21">
        <f t="shared" ref="AE406" si="79">VLOOKUP(G406,命能,2,0)</f>
        <v>10</v>
      </c>
      <c r="AF406" s="21">
        <f t="shared" ref="AF406" si="80">INT(AE406*2.5)</f>
        <v>25</v>
      </c>
      <c r="AG406" s="28" t="str">
        <f>VLOOKUP($L406,怪物模板!$A:$N,MATCH(角色!AG$1,模板表头,0),0)</f>
        <v>misc.5skills</v>
      </c>
      <c r="AH406" s="28">
        <f>VLOOKUP($L406,怪物模板!$A:$N,MATCH(角色!AH$1,模板表头,0),0)</f>
        <v>11980401</v>
      </c>
      <c r="AI406" s="28">
        <f>VLOOKUP($L406,怪物模板!$A:$N,MATCH(角色!AI$1,模板表头,0),0)</f>
        <v>11980402</v>
      </c>
      <c r="AJ406" s="28">
        <f>VLOOKUP($L406,怪物模板!$A:$N,MATCH(角色!AJ$1,模板表头,0),0)</f>
        <v>11999535</v>
      </c>
      <c r="AK406" s="28" t="str">
        <f>VLOOKUP($L406,怪物模板!$A:$N,MATCH(角色!AK$1,模板表头,0),0)</f>
        <v/>
      </c>
      <c r="AL406" s="28" t="str">
        <f>IF(VLOOKUP($L406,[1]怪物模板!$A:$N,MATCH([1]角色!AL$1,模板表头,0),0)=0,"",VLOOKUP($L406,[1]怪物模板!$A:$N,MATCH([1]角色!AL$1,模板表头,0),0))</f>
        <v/>
      </c>
      <c r="AM406" s="28" t="str">
        <f>VLOOKUP($L406,怪物模板!$A:$N,MATCH(角色!AM$1,模板表头,0),0)</f>
        <v>flame_npc</v>
      </c>
      <c r="AN406" s="21">
        <f t="shared" ref="AN406" si="81">IF(T406="monster",1,IF(T406="boss",1.3,IF(T406="entity",1,IF(T406="guard",1.5,1))))</f>
        <v>1</v>
      </c>
      <c r="AO406" s="21">
        <v>1</v>
      </c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2"/>
      <c r="BC406" s="22"/>
      <c r="BD406" s="22"/>
      <c r="BE406" s="22"/>
      <c r="BF406" s="22"/>
      <c r="BG406" s="22"/>
      <c r="BH406" s="22"/>
      <c r="BI406" s="22">
        <f t="shared" si="75"/>
        <v>10000</v>
      </c>
      <c r="BJ406" s="22">
        <f t="shared" si="76"/>
        <v>4000</v>
      </c>
      <c r="BK406" s="22">
        <f t="shared" si="76"/>
        <v>4000</v>
      </c>
      <c r="BL406" s="21"/>
      <c r="BM406" s="21"/>
      <c r="BN406" s="21"/>
      <c r="BO406" s="21"/>
      <c r="BP406" s="21"/>
      <c r="BQ406" s="21"/>
      <c r="BR406" s="21"/>
      <c r="BS406" s="21"/>
      <c r="BT406" s="21"/>
      <c r="BU406" s="23" t="str">
        <f>IF(OR(B406="骷髅战士",B406="骷髅法师"),-0.9,"")</f>
        <v/>
      </c>
      <c r="BV406" s="21"/>
      <c r="BW406" s="21"/>
      <c r="BX406" s="21"/>
      <c r="BY406" s="21"/>
      <c r="BZ406" s="21"/>
      <c r="CA406" s="21"/>
      <c r="CB406" s="21"/>
      <c r="CC406" s="21"/>
      <c r="CD406" s="21"/>
      <c r="CE406" s="21"/>
      <c r="CF406" s="21"/>
      <c r="CG406" s="21" t="str">
        <f t="shared" si="77"/>
        <v/>
      </c>
      <c r="CH406" s="21" t="str">
        <f t="shared" si="72"/>
        <v/>
      </c>
      <c r="CI406" s="21" t="str">
        <f t="shared" si="72"/>
        <v/>
      </c>
      <c r="CJ406" s="21" t="str">
        <f t="shared" si="72"/>
        <v/>
      </c>
      <c r="CK406" s="21" t="str">
        <f t="shared" si="72"/>
        <v/>
      </c>
      <c r="CL406" s="21" t="str">
        <f t="shared" si="72"/>
        <v/>
      </c>
      <c r="CM406" s="21" t="str">
        <f t="shared" si="72"/>
        <v/>
      </c>
      <c r="CN406" s="21" t="str">
        <f t="shared" si="72"/>
        <v/>
      </c>
      <c r="CO406" s="21" t="str">
        <f t="shared" si="72"/>
        <v/>
      </c>
    </row>
    <row r="407" spans="1:93" s="5" customFormat="1" ht="16.5" customHeight="1" x14ac:dyDescent="0.3">
      <c r="A407" s="60">
        <v>31040405</v>
      </c>
      <c r="B407" s="60" t="s">
        <v>90</v>
      </c>
      <c r="C407" s="21"/>
      <c r="D407" s="21">
        <v>1</v>
      </c>
      <c r="E407" s="21" t="s">
        <v>105</v>
      </c>
      <c r="F407" s="21">
        <v>1</v>
      </c>
      <c r="G407" s="21" t="s">
        <v>110</v>
      </c>
      <c r="H407" s="21">
        <f>VLOOKUP($L407,怪物模板!$A:$N,MATCH(角色!H$1,模板表头,0),0)</f>
        <v>3</v>
      </c>
      <c r="I407" s="28" t="str">
        <f>VLOOKUP($L407,怪物模板!$A:$N,MATCH(角色!I$1,模板表头,0),0)</f>
        <v>mag</v>
      </c>
      <c r="J407" s="22"/>
      <c r="K407" s="21"/>
      <c r="L407" s="21" t="s">
        <v>275</v>
      </c>
      <c r="M407" s="28" t="str">
        <f>VLOOKUP($L407,怪物模板!$A:$N,MATCH(角色!M$1,模板表头,0),0)</f>
        <v>火焰术士</v>
      </c>
      <c r="N407" s="28" t="str">
        <f>VLOOKUP($L407,怪物模板!$A:$N,MATCH(角色!N$1,模板表头,0),0)</f>
        <v>大招加引导版，加酒利用</v>
      </c>
      <c r="O407" s="21" t="str">
        <f>VLOOKUP($L407,怪物模板!$A:$N,MATCH(角色!O$1,模板表头,0),0)</f>
        <v>female</v>
      </c>
      <c r="P407" s="22">
        <v>3</v>
      </c>
      <c r="Q407" s="21">
        <v>2</v>
      </c>
      <c r="R407" s="21">
        <f>VLOOKUP(P407,辅助表!$A$2:$B$10,2,FALSE)</f>
        <v>2</v>
      </c>
      <c r="S407" s="28" t="str">
        <f>VLOOKUP($L407,怪物模板!$A:$N,MATCH(角色!S$1,模板表头,0),0)</f>
        <v>alliance</v>
      </c>
      <c r="T407" s="21" t="s">
        <v>85</v>
      </c>
      <c r="U407" s="21"/>
      <c r="V407" s="21"/>
      <c r="W407" s="21"/>
      <c r="X407" s="21"/>
      <c r="Y407" s="21"/>
      <c r="Z407" s="21"/>
      <c r="AA407" s="21"/>
      <c r="AB407" s="21">
        <v>4</v>
      </c>
      <c r="AC407" s="21">
        <v>6</v>
      </c>
      <c r="AD407" s="21"/>
      <c r="AE407" s="21">
        <f t="shared" si="67"/>
        <v>10</v>
      </c>
      <c r="AF407" s="21">
        <f t="shared" si="78"/>
        <v>25</v>
      </c>
      <c r="AG407" s="28" t="str">
        <f>VLOOKUP($L407,怪物模板!$A:$N,MATCH(角色!AG$1,模板表头,0),0)</f>
        <v>misc.5skills</v>
      </c>
      <c r="AH407" s="28">
        <f>VLOOKUP($L407,怪物模板!$A:$N,MATCH(角色!AH$1,模板表头,0),0)</f>
        <v>11980401</v>
      </c>
      <c r="AI407" s="28">
        <f>VLOOKUP($L407,怪物模板!$A:$N,MATCH(角色!AI$1,模板表头,0),0)</f>
        <v>11980402</v>
      </c>
      <c r="AJ407" s="28">
        <f>VLOOKUP($L407,怪物模板!$A:$N,MATCH(角色!AJ$1,模板表头,0),0)</f>
        <v>11999535</v>
      </c>
      <c r="AK407" s="28" t="str">
        <f>VLOOKUP($L407,怪物模板!$A:$N,MATCH(角色!AK$1,模板表头,0),0)</f>
        <v/>
      </c>
      <c r="AL407" s="28" t="str">
        <f>IF(VLOOKUP($L407,[1]怪物模板!$A:$N,MATCH([1]角色!AL$1,模板表头,0),0)=0,"",VLOOKUP($L407,[1]怪物模板!$A:$N,MATCH([1]角色!AL$1,模板表头,0),0))</f>
        <v/>
      </c>
      <c r="AM407" s="28" t="str">
        <f>VLOOKUP($L407,怪物模板!$A:$N,MATCH(角色!AM$1,模板表头,0),0)</f>
        <v>flame_npc</v>
      </c>
      <c r="AN407" s="21">
        <f t="shared" ref="AN407" si="82">IF(T407="monster",1,IF(T407="boss",1.3,IF(T407="entity",1,IF(T407="guard",1.5,1))))</f>
        <v>1</v>
      </c>
      <c r="AO407" s="21">
        <v>1</v>
      </c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2"/>
      <c r="BC407" s="22"/>
      <c r="BD407" s="22"/>
      <c r="BE407" s="22"/>
      <c r="BF407" s="22"/>
      <c r="BG407" s="22"/>
      <c r="BH407" s="22"/>
      <c r="BI407" s="22">
        <f t="shared" si="75"/>
        <v>10000</v>
      </c>
      <c r="BJ407" s="22">
        <f t="shared" si="76"/>
        <v>4000</v>
      </c>
      <c r="BK407" s="22">
        <f t="shared" si="76"/>
        <v>4000</v>
      </c>
      <c r="BL407" s="21"/>
      <c r="BM407" s="21"/>
      <c r="BN407" s="21"/>
      <c r="BO407" s="21"/>
      <c r="BP407" s="21"/>
      <c r="BQ407" s="21"/>
      <c r="BR407" s="21"/>
      <c r="BS407" s="21"/>
      <c r="BT407" s="21"/>
      <c r="BU407" s="23" t="str">
        <f>IF(OR(B407="骷髅战士",B407="骷髅法师"),-0.9,"")</f>
        <v/>
      </c>
      <c r="BV407" s="21"/>
      <c r="BW407" s="21"/>
      <c r="BX407" s="21"/>
      <c r="BY407" s="21"/>
      <c r="BZ407" s="21"/>
      <c r="CA407" s="21"/>
      <c r="CB407" s="21"/>
      <c r="CC407" s="21"/>
      <c r="CD407" s="21"/>
      <c r="CE407" s="21"/>
      <c r="CF407" s="21"/>
      <c r="CG407" s="21" t="str">
        <f t="shared" si="77"/>
        <v/>
      </c>
      <c r="CH407" s="21" t="str">
        <f t="shared" si="72"/>
        <v/>
      </c>
      <c r="CI407" s="21" t="str">
        <f t="shared" si="72"/>
        <v/>
      </c>
      <c r="CJ407" s="21" t="str">
        <f t="shared" si="72"/>
        <v/>
      </c>
      <c r="CK407" s="21" t="str">
        <f t="shared" si="72"/>
        <v/>
      </c>
      <c r="CL407" s="21" t="str">
        <f t="shared" si="72"/>
        <v/>
      </c>
      <c r="CM407" s="21" t="str">
        <f t="shared" si="72"/>
        <v/>
      </c>
      <c r="CN407" s="21" t="str">
        <f t="shared" si="72"/>
        <v/>
      </c>
      <c r="CO407" s="21" t="str">
        <f t="shared" si="72"/>
        <v/>
      </c>
    </row>
    <row r="408" spans="1:93" s="3" customFormat="1" ht="16.5" customHeight="1" x14ac:dyDescent="0.3">
      <c r="A408" s="60">
        <v>31040406</v>
      </c>
      <c r="B408" s="60" t="s">
        <v>239</v>
      </c>
      <c r="C408" s="21"/>
      <c r="D408" s="21">
        <f>D403+1</f>
        <v>2</v>
      </c>
      <c r="E408" s="21" t="s">
        <v>105</v>
      </c>
      <c r="F408" s="21">
        <v>2</v>
      </c>
      <c r="G408" s="21" t="s">
        <v>110</v>
      </c>
      <c r="H408" s="21">
        <f>VLOOKUP($L408,怪物模板!$A:$N,MATCH(角色!H$1,模板表头,0),0)</f>
        <v>1</v>
      </c>
      <c r="I408" s="28" t="str">
        <f>VLOOKUP($L408,怪物模板!$A:$N,MATCH(角色!I$1,模板表头,0),0)</f>
        <v>phy</v>
      </c>
      <c r="J408" s="22"/>
      <c r="K408" s="21" t="s">
        <v>240</v>
      </c>
      <c r="L408" s="21" t="s">
        <v>239</v>
      </c>
      <c r="M408" s="28" t="str">
        <f>VLOOKUP($L408,怪物模板!$A:$N,MATCH(角色!M$1,模板表头,0),0)</f>
        <v>无对应英雄</v>
      </c>
      <c r="N408" s="28" t="str">
        <f>VLOOKUP($L408,怪物模板!$A:$N,MATCH(角色!N$1,模板表头,0),0)</f>
        <v>统一模板</v>
      </c>
      <c r="O408" s="21" t="str">
        <f>VLOOKUP($L408,怪物模板!$A:$N,MATCH(角色!O$1,模板表头,0),0)</f>
        <v>male</v>
      </c>
      <c r="P408" s="22">
        <v>2</v>
      </c>
      <c r="Q408" s="21">
        <v>2</v>
      </c>
      <c r="R408" s="21">
        <v>2</v>
      </c>
      <c r="S408" s="28" t="str">
        <f>VLOOKUP($L408,怪物模板!$A:$N,MATCH(角色!S$1,模板表头,0),0)</f>
        <v>chaos</v>
      </c>
      <c r="T408" s="21" t="s">
        <v>199</v>
      </c>
      <c r="U408" s="21"/>
      <c r="V408" s="21"/>
      <c r="W408" s="21"/>
      <c r="X408" s="21"/>
      <c r="Y408" s="21"/>
      <c r="Z408" s="21"/>
      <c r="AA408" s="21"/>
      <c r="AB408" s="21">
        <v>4</v>
      </c>
      <c r="AC408" s="21">
        <v>6</v>
      </c>
      <c r="AD408" s="21"/>
      <c r="AE408" s="21">
        <f t="shared" si="67"/>
        <v>10</v>
      </c>
      <c r="AF408" s="21">
        <f t="shared" si="78"/>
        <v>25</v>
      </c>
      <c r="AG408" s="28" t="str">
        <f>VLOOKUP($L408,怪物模板!$A:$N,MATCH(角色!AG$1,模板表头,0),0)</f>
        <v>misc.5skills</v>
      </c>
      <c r="AH408" s="28">
        <f>VLOOKUP($L408,怪物模板!$A:$N,MATCH(角色!AH$1,模板表头,0),0)</f>
        <v>11999022</v>
      </c>
      <c r="AI408" s="28">
        <f>VLOOKUP($L408,怪物模板!$A:$N,MATCH(角色!AI$1,模板表头,0),0)</f>
        <v>11999023</v>
      </c>
      <c r="AJ408" s="28" t="str">
        <f>VLOOKUP($L408,怪物模板!$A:$N,MATCH(角色!AJ$1,模板表头,0),0)</f>
        <v/>
      </c>
      <c r="AK408" s="28" t="str">
        <f>VLOOKUP($L408,怪物模板!$A:$N,MATCH(角色!AK$1,模板表头,0),0)</f>
        <v/>
      </c>
      <c r="AL408" s="28" t="str">
        <f>IF(VLOOKUP($L408,[1]怪物模板!$A:$N,MATCH([1]角色!AL$1,模板表头,0),0)=0,"",VLOOKUP($L408,[1]怪物模板!$A:$N,MATCH([1]角色!AL$1,模板表头,0),0))</f>
        <v/>
      </c>
      <c r="AM408" s="28" t="str">
        <f>VLOOKUP($L408,怪物模板!$A:$N,MATCH(角色!AM$1,模板表头,0),0)</f>
        <v>demon_gorilla</v>
      </c>
      <c r="AN408" s="21">
        <v>1</v>
      </c>
      <c r="AO408" s="21">
        <v>1</v>
      </c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2"/>
      <c r="BC408" s="22"/>
      <c r="BD408" s="22"/>
      <c r="BE408" s="22"/>
      <c r="BF408" s="22"/>
      <c r="BG408" s="22"/>
      <c r="BH408" s="22"/>
      <c r="BI408" s="22">
        <f t="shared" si="75"/>
        <v>10000</v>
      </c>
      <c r="BJ408" s="22">
        <f t="shared" si="76"/>
        <v>4000</v>
      </c>
      <c r="BK408" s="22">
        <f t="shared" si="76"/>
        <v>4000</v>
      </c>
      <c r="BL408" s="21"/>
      <c r="BM408" s="21"/>
      <c r="BN408" s="21"/>
      <c r="BO408" s="21"/>
      <c r="BP408" s="21"/>
      <c r="BQ408" s="21"/>
      <c r="BR408" s="21"/>
      <c r="BS408" s="21"/>
      <c r="BT408" s="21"/>
      <c r="BU408" s="23" t="s">
        <v>200</v>
      </c>
      <c r="BV408" s="21"/>
      <c r="BW408" s="21"/>
      <c r="BX408" s="21"/>
      <c r="BY408" s="21"/>
      <c r="BZ408" s="21"/>
      <c r="CA408" s="21"/>
      <c r="CB408" s="21"/>
      <c r="CC408" s="21"/>
      <c r="CD408" s="21"/>
      <c r="CE408" s="21"/>
      <c r="CF408" s="21"/>
      <c r="CG408" s="21" t="str">
        <f>IF($G408="boss",5000,"")</f>
        <v/>
      </c>
      <c r="CH408" s="21" t="str">
        <f t="shared" si="72"/>
        <v/>
      </c>
      <c r="CI408" s="21" t="str">
        <f t="shared" si="72"/>
        <v/>
      </c>
      <c r="CJ408" s="21" t="str">
        <f t="shared" si="72"/>
        <v/>
      </c>
      <c r="CK408" s="21" t="str">
        <f t="shared" si="72"/>
        <v/>
      </c>
      <c r="CL408" s="21" t="str">
        <f t="shared" si="72"/>
        <v/>
      </c>
      <c r="CM408" s="21" t="str">
        <f t="shared" si="72"/>
        <v/>
      </c>
      <c r="CN408" s="21" t="str">
        <f t="shared" si="72"/>
        <v/>
      </c>
      <c r="CO408" s="21" t="str">
        <f t="shared" si="72"/>
        <v/>
      </c>
    </row>
    <row r="409" spans="1:93" ht="16.5" customHeight="1" x14ac:dyDescent="0.3">
      <c r="A409" s="60">
        <v>31040407</v>
      </c>
      <c r="B409" s="60" t="s">
        <v>86</v>
      </c>
      <c r="C409" s="21"/>
      <c r="D409" s="21">
        <f>D404+1</f>
        <v>2</v>
      </c>
      <c r="E409" s="21" t="s">
        <v>105</v>
      </c>
      <c r="F409" s="21">
        <v>2</v>
      </c>
      <c r="G409" s="21" t="s">
        <v>111</v>
      </c>
      <c r="H409" s="21">
        <f>VLOOKUP($L409,怪物模板!$A:$N,MATCH(角色!H$1,模板表头,0),0)</f>
        <v>2</v>
      </c>
      <c r="I409" s="28" t="str">
        <f>VLOOKUP($L409,怪物模板!$A:$N,MATCH(角色!I$1,模板表头,0),0)</f>
        <v>phy</v>
      </c>
      <c r="J409" s="22"/>
      <c r="K409" s="21"/>
      <c r="L409" s="21" t="s">
        <v>86</v>
      </c>
      <c r="M409" s="28" t="str">
        <f>VLOOKUP($L409,怪物模板!$A:$N,MATCH(角色!M$1,模板表头,0),0)</f>
        <v>无对应英雄</v>
      </c>
      <c r="N409" s="28" t="str">
        <f>VLOOKUP($L409,怪物模板!$A:$N,MATCH(角色!N$1,模板表头,0),0)</f>
        <v>新增突袭小招，大招改为引导</v>
      </c>
      <c r="O409" s="21" t="str">
        <f>VLOOKUP($L409,怪物模板!$A:$N,MATCH(角色!O$1,模板表头,0),0)</f>
        <v>male</v>
      </c>
      <c r="P409" s="22">
        <v>3</v>
      </c>
      <c r="Q409" s="21">
        <v>2</v>
      </c>
      <c r="R409" s="21">
        <f>VLOOKUP(P409,辅助表!$A$2:$B$10,2,FALSE)</f>
        <v>2</v>
      </c>
      <c r="S409" s="28" t="str">
        <f>VLOOKUP($L409,怪物模板!$A:$N,MATCH(角色!S$1,模板表头,0),0)</f>
        <v>horde</v>
      </c>
      <c r="T409" s="21" t="s">
        <v>85</v>
      </c>
      <c r="U409" s="21"/>
      <c r="V409" s="21"/>
      <c r="W409" s="21"/>
      <c r="X409" s="21"/>
      <c r="Y409" s="21"/>
      <c r="Z409" s="21"/>
      <c r="AA409" s="21"/>
      <c r="AB409" s="21">
        <v>4</v>
      </c>
      <c r="AC409" s="21">
        <v>6</v>
      </c>
      <c r="AD409" s="21"/>
      <c r="AE409" s="21">
        <f t="shared" si="67"/>
        <v>40</v>
      </c>
      <c r="AF409" s="21">
        <f t="shared" si="78"/>
        <v>100</v>
      </c>
      <c r="AG409" s="28" t="str">
        <f>VLOOKUP($L409,怪物模板!$A:$N,MATCH(角色!AG$1,模板表头,0),0)</f>
        <v>misc.5skills</v>
      </c>
      <c r="AH409" s="28">
        <f>VLOOKUP($L409,怪物模板!$A:$N,MATCH(角色!AH$1,模板表头,0),0)</f>
        <v>11980101</v>
      </c>
      <c r="AI409" s="28">
        <f>VLOOKUP($L409,怪物模板!$A:$N,MATCH(角色!AI$1,模板表头,0),0)</f>
        <v>11999536</v>
      </c>
      <c r="AJ409" s="28">
        <f>VLOOKUP($L409,怪物模板!$A:$N,MATCH(角色!AJ$1,模板表头,0),0)</f>
        <v>11999537</v>
      </c>
      <c r="AK409" s="28" t="str">
        <f>VLOOKUP($L409,怪物模板!$A:$N,MATCH(角色!AK$1,模板表头,0),0)</f>
        <v/>
      </c>
      <c r="AL409" s="28" t="str">
        <f>IF(VLOOKUP($L409,[1]怪物模板!$A:$N,MATCH([1]角色!AL$1,模板表头,0),0)=0,"",VLOOKUP($L409,[1]怪物模板!$A:$N,MATCH([1]角色!AL$1,模板表头,0),0))</f>
        <v/>
      </c>
      <c r="AM409" s="28" t="str">
        <f>VLOOKUP($L409,怪物模板!$A:$N,MATCH(角色!AM$1,模板表头,0),0)</f>
        <v>rogue</v>
      </c>
      <c r="AN409" s="21">
        <f t="shared" ref="AN409:AN410" si="83">IF(T409="monster",1,IF(T409="boss",1.3,IF(T409="entity",1,IF(T409="guard",1.5,1))))</f>
        <v>1</v>
      </c>
      <c r="AO409" s="21">
        <v>1</v>
      </c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2"/>
      <c r="BC409" s="22"/>
      <c r="BD409" s="22"/>
      <c r="BE409" s="22"/>
      <c r="BF409" s="22"/>
      <c r="BG409" s="22"/>
      <c r="BH409" s="22"/>
      <c r="BI409" s="22">
        <f t="shared" si="75"/>
        <v>10000</v>
      </c>
      <c r="BJ409" s="22">
        <f t="shared" si="76"/>
        <v>4000</v>
      </c>
      <c r="BK409" s="22">
        <f t="shared" si="76"/>
        <v>4000</v>
      </c>
      <c r="BL409" s="21"/>
      <c r="BM409" s="21"/>
      <c r="BN409" s="21"/>
      <c r="BO409" s="21"/>
      <c r="BP409" s="21"/>
      <c r="BQ409" s="21"/>
      <c r="BR409" s="21"/>
      <c r="BS409" s="21"/>
      <c r="BT409" s="21"/>
      <c r="BU409" s="23" t="str">
        <f>IF(OR(B409="骷髅战士",B409="骷髅法师"),-0.9,"")</f>
        <v/>
      </c>
      <c r="BV409" s="21"/>
      <c r="BW409" s="21"/>
      <c r="BX409" s="21"/>
      <c r="BY409" s="21"/>
      <c r="BZ409" s="21"/>
      <c r="CA409" s="21"/>
      <c r="CB409" s="21"/>
      <c r="CC409" s="21"/>
      <c r="CD409" s="21"/>
      <c r="CE409" s="21"/>
      <c r="CF409" s="21"/>
      <c r="CG409" s="21" t="str">
        <f t="shared" si="77"/>
        <v/>
      </c>
      <c r="CH409" s="21" t="str">
        <f t="shared" si="72"/>
        <v/>
      </c>
      <c r="CI409" s="21" t="str">
        <f t="shared" si="72"/>
        <v/>
      </c>
      <c r="CJ409" s="21" t="str">
        <f t="shared" si="72"/>
        <v/>
      </c>
      <c r="CK409" s="21" t="str">
        <f t="shared" si="72"/>
        <v/>
      </c>
      <c r="CL409" s="21" t="str">
        <f t="shared" si="72"/>
        <v/>
      </c>
      <c r="CM409" s="21" t="str">
        <f t="shared" si="72"/>
        <v/>
      </c>
      <c r="CN409" s="21" t="str">
        <f t="shared" si="72"/>
        <v/>
      </c>
      <c r="CO409" s="21" t="str">
        <f t="shared" si="72"/>
        <v/>
      </c>
    </row>
    <row r="410" spans="1:93" ht="16.5" customHeight="1" x14ac:dyDescent="0.3">
      <c r="A410" s="60">
        <v>31040408</v>
      </c>
      <c r="B410" s="60" t="s">
        <v>86</v>
      </c>
      <c r="C410" s="21"/>
      <c r="D410" s="21">
        <f>D405+1</f>
        <v>2</v>
      </c>
      <c r="E410" s="21" t="s">
        <v>105</v>
      </c>
      <c r="F410" s="21">
        <v>2</v>
      </c>
      <c r="G410" s="21" t="s">
        <v>110</v>
      </c>
      <c r="H410" s="21">
        <f>VLOOKUP($L410,怪物模板!$A:$N,MATCH(角色!H$1,模板表头,0),0)</f>
        <v>2</v>
      </c>
      <c r="I410" s="28" t="str">
        <f>VLOOKUP($L410,怪物模板!$A:$N,MATCH(角色!I$1,模板表头,0),0)</f>
        <v>phy</v>
      </c>
      <c r="J410" s="22"/>
      <c r="K410" s="21"/>
      <c r="L410" s="21" t="s">
        <v>86</v>
      </c>
      <c r="M410" s="28" t="str">
        <f>VLOOKUP($L410,怪物模板!$A:$N,MATCH(角色!M$1,模板表头,0),0)</f>
        <v>无对应英雄</v>
      </c>
      <c r="N410" s="28" t="str">
        <f>VLOOKUP($L410,怪物模板!$A:$N,MATCH(角色!N$1,模板表头,0),0)</f>
        <v>新增突袭小招，大招改为引导</v>
      </c>
      <c r="O410" s="21" t="str">
        <f>VLOOKUP($L410,怪物模板!$A:$N,MATCH(角色!O$1,模板表头,0),0)</f>
        <v>male</v>
      </c>
      <c r="P410" s="22">
        <v>3</v>
      </c>
      <c r="Q410" s="21">
        <v>2</v>
      </c>
      <c r="R410" s="21">
        <f>VLOOKUP(P410,辅助表!$A$2:$B$10,2,FALSE)</f>
        <v>2</v>
      </c>
      <c r="S410" s="28" t="str">
        <f>VLOOKUP($L410,怪物模板!$A:$N,MATCH(角色!S$1,模板表头,0),0)</f>
        <v>horde</v>
      </c>
      <c r="T410" s="21" t="s">
        <v>85</v>
      </c>
      <c r="U410" s="21"/>
      <c r="V410" s="21"/>
      <c r="W410" s="21"/>
      <c r="X410" s="21"/>
      <c r="Y410" s="21"/>
      <c r="Z410" s="21"/>
      <c r="AA410" s="21"/>
      <c r="AB410" s="21">
        <v>4</v>
      </c>
      <c r="AC410" s="21">
        <v>6</v>
      </c>
      <c r="AD410" s="21"/>
      <c r="AE410" s="21">
        <f t="shared" si="67"/>
        <v>10</v>
      </c>
      <c r="AF410" s="21">
        <f t="shared" si="78"/>
        <v>25</v>
      </c>
      <c r="AG410" s="28" t="str">
        <f>VLOOKUP($L410,怪物模板!$A:$N,MATCH(角色!AG$1,模板表头,0),0)</f>
        <v>misc.5skills</v>
      </c>
      <c r="AH410" s="28">
        <f>VLOOKUP($L410,怪物模板!$A:$N,MATCH(角色!AH$1,模板表头,0),0)</f>
        <v>11980101</v>
      </c>
      <c r="AI410" s="28">
        <f>VLOOKUP($L410,怪物模板!$A:$N,MATCH(角色!AI$1,模板表头,0),0)</f>
        <v>11999536</v>
      </c>
      <c r="AJ410" s="28">
        <f>VLOOKUP($L410,怪物模板!$A:$N,MATCH(角色!AJ$1,模板表头,0),0)</f>
        <v>11999537</v>
      </c>
      <c r="AK410" s="28" t="str">
        <f>VLOOKUP($L410,怪物模板!$A:$N,MATCH(角色!AK$1,模板表头,0),0)</f>
        <v/>
      </c>
      <c r="AL410" s="28" t="str">
        <f>IF(VLOOKUP($L410,[1]怪物模板!$A:$N,MATCH([1]角色!AL$1,模板表头,0),0)=0,"",VLOOKUP($L410,[1]怪物模板!$A:$N,MATCH([1]角色!AL$1,模板表头,0),0))</f>
        <v/>
      </c>
      <c r="AM410" s="28" t="str">
        <f>VLOOKUP($L410,怪物模板!$A:$N,MATCH(角色!AM$1,模板表头,0),0)</f>
        <v>rogue</v>
      </c>
      <c r="AN410" s="21">
        <f t="shared" si="83"/>
        <v>1</v>
      </c>
      <c r="AO410" s="21">
        <v>1</v>
      </c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2"/>
      <c r="BC410" s="22"/>
      <c r="BD410" s="22"/>
      <c r="BE410" s="22"/>
      <c r="BF410" s="22"/>
      <c r="BG410" s="22"/>
      <c r="BH410" s="22"/>
      <c r="BI410" s="22">
        <f t="shared" si="75"/>
        <v>10000</v>
      </c>
      <c r="BJ410" s="22">
        <f t="shared" si="76"/>
        <v>4000</v>
      </c>
      <c r="BK410" s="22">
        <f t="shared" si="76"/>
        <v>4000</v>
      </c>
      <c r="BL410" s="21"/>
      <c r="BM410" s="21"/>
      <c r="BN410" s="21"/>
      <c r="BO410" s="21"/>
      <c r="BP410" s="21"/>
      <c r="BQ410" s="21"/>
      <c r="BR410" s="21"/>
      <c r="BS410" s="21"/>
      <c r="BT410" s="21"/>
      <c r="BU410" s="23" t="str">
        <f>IF(OR(B410="骷髅战士",B410="骷髅法师"),-0.9,"")</f>
        <v/>
      </c>
      <c r="BV410" s="21"/>
      <c r="BW410" s="21"/>
      <c r="BX410" s="21"/>
      <c r="BY410" s="21"/>
      <c r="BZ410" s="21"/>
      <c r="CA410" s="21"/>
      <c r="CB410" s="21"/>
      <c r="CC410" s="21"/>
      <c r="CD410" s="21"/>
      <c r="CE410" s="21"/>
      <c r="CF410" s="21"/>
      <c r="CG410" s="21" t="str">
        <f t="shared" si="77"/>
        <v/>
      </c>
      <c r="CH410" s="21" t="str">
        <f t="shared" si="72"/>
        <v/>
      </c>
      <c r="CI410" s="21" t="str">
        <f t="shared" si="72"/>
        <v/>
      </c>
      <c r="CJ410" s="21" t="str">
        <f t="shared" si="72"/>
        <v/>
      </c>
      <c r="CK410" s="21" t="str">
        <f t="shared" si="72"/>
        <v/>
      </c>
      <c r="CL410" s="21" t="str">
        <f t="shared" si="72"/>
        <v/>
      </c>
      <c r="CM410" s="21" t="str">
        <f t="shared" si="72"/>
        <v/>
      </c>
      <c r="CN410" s="21" t="str">
        <f t="shared" si="72"/>
        <v/>
      </c>
      <c r="CO410" s="21" t="str">
        <f t="shared" si="72"/>
        <v/>
      </c>
    </row>
    <row r="411" spans="1:93" ht="16.5" customHeight="1" x14ac:dyDescent="0.3">
      <c r="A411" s="60">
        <v>31040409</v>
      </c>
      <c r="B411" s="60" t="s">
        <v>258</v>
      </c>
      <c r="C411" s="21"/>
      <c r="D411" s="21">
        <f>D406+1</f>
        <v>2</v>
      </c>
      <c r="E411" s="21" t="s">
        <v>105</v>
      </c>
      <c r="F411" s="21">
        <v>2</v>
      </c>
      <c r="G411" s="21" t="s">
        <v>110</v>
      </c>
      <c r="H411" s="21">
        <f>VLOOKUP($L411,怪物模板!$A:$N,MATCH(角色!H$1,模板表头,0),0)</f>
        <v>4</v>
      </c>
      <c r="I411" s="28" t="str">
        <f>VLOOKUP($L411,怪物模板!$A:$N,MATCH(角色!I$1,模板表头,0),0)</f>
        <v>phy</v>
      </c>
      <c r="J411" s="22"/>
      <c r="K411" s="21"/>
      <c r="L411" s="21" t="s">
        <v>258</v>
      </c>
      <c r="M411" s="28" t="str">
        <f>VLOOKUP($L411,怪物模板!$A:$N,MATCH(角色!M$1,模板表头,0),0)</f>
        <v>骷髅法师</v>
      </c>
      <c r="N411" s="28" t="str">
        <f>VLOOKUP($L411,怪物模板!$A:$N,MATCH(角色!N$1,模板表头,0),0)</f>
        <v>统一模板</v>
      </c>
      <c r="O411" s="21" t="str">
        <f>VLOOKUP($L411,怪物模板!$A:$N,MATCH(角色!O$1,模板表头,0),0)</f>
        <v>male</v>
      </c>
      <c r="P411" s="22">
        <v>3</v>
      </c>
      <c r="Q411" s="21">
        <v>2</v>
      </c>
      <c r="R411" s="21">
        <v>2</v>
      </c>
      <c r="S411" s="28" t="str">
        <f>VLOOKUP($L411,怪物模板!$A:$N,MATCH(角色!S$1,模板表头,0),0)</f>
        <v>horde</v>
      </c>
      <c r="T411" s="21" t="s">
        <v>259</v>
      </c>
      <c r="U411" s="21"/>
      <c r="V411" s="21"/>
      <c r="W411" s="21"/>
      <c r="X411" s="21"/>
      <c r="Y411" s="21"/>
      <c r="Z411" s="21"/>
      <c r="AA411" s="21"/>
      <c r="AB411" s="21">
        <v>4</v>
      </c>
      <c r="AC411" s="21">
        <v>6</v>
      </c>
      <c r="AD411" s="21"/>
      <c r="AE411" s="21">
        <f t="shared" si="67"/>
        <v>10</v>
      </c>
      <c r="AF411" s="21">
        <f t="shared" si="78"/>
        <v>25</v>
      </c>
      <c r="AG411" s="28" t="str">
        <f>VLOOKUP($L411,怪物模板!$A:$N,MATCH(角色!AG$1,模板表头,0),0)</f>
        <v>healer.blood_priest</v>
      </c>
      <c r="AH411" s="28">
        <f>VLOOKUP($L411,怪物模板!$A:$N,MATCH(角色!AH$1,模板表头,0),0)</f>
        <v>11999015</v>
      </c>
      <c r="AI411" s="28">
        <f>VLOOKUP($L411,怪物模板!$A:$N,MATCH(角色!AI$1,模板表头,0),0)</f>
        <v>11999016</v>
      </c>
      <c r="AJ411" s="28" t="str">
        <f>VLOOKUP($L411,怪物模板!$A:$N,MATCH(角色!AJ$1,模板表头,0),0)</f>
        <v/>
      </c>
      <c r="AK411" s="28" t="str">
        <f>VLOOKUP($L411,怪物模板!$A:$N,MATCH(角色!AK$1,模板表头,0),0)</f>
        <v/>
      </c>
      <c r="AL411" s="28" t="str">
        <f>IF(VLOOKUP($L411,[1]怪物模板!$A:$N,MATCH([1]角色!AL$1,模板表头,0),0)=0,"",VLOOKUP($L411,[1]怪物模板!$A:$N,MATCH([1]角色!AL$1,模板表头,0),0))</f>
        <v/>
      </c>
      <c r="AM411" s="28" t="str">
        <f>VLOOKUP($L411,怪物模板!$A:$N,MATCH(角色!AM$1,模板表头,0),0)</f>
        <v>skeleton_mage</v>
      </c>
      <c r="AN411" s="21">
        <v>1</v>
      </c>
      <c r="AO411" s="21">
        <v>1</v>
      </c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2"/>
      <c r="BC411" s="22"/>
      <c r="BD411" s="22"/>
      <c r="BE411" s="22"/>
      <c r="BF411" s="22"/>
      <c r="BG411" s="22"/>
      <c r="BH411" s="22"/>
      <c r="BI411" s="22">
        <f t="shared" si="75"/>
        <v>10000</v>
      </c>
      <c r="BJ411" s="22">
        <f t="shared" si="76"/>
        <v>4000</v>
      </c>
      <c r="BK411" s="22">
        <f t="shared" si="76"/>
        <v>4000</v>
      </c>
      <c r="BL411" s="21"/>
      <c r="BM411" s="21"/>
      <c r="BN411" s="21"/>
      <c r="BO411" s="21"/>
      <c r="BP411" s="21"/>
      <c r="BQ411" s="21"/>
      <c r="BR411" s="21"/>
      <c r="BS411" s="21"/>
      <c r="BT411" s="21"/>
      <c r="BU411" s="23">
        <v>-0.9</v>
      </c>
      <c r="BV411" s="21"/>
      <c r="BW411" s="21"/>
      <c r="BX411" s="21"/>
      <c r="BY411" s="21"/>
      <c r="BZ411" s="21"/>
      <c r="CA411" s="21"/>
      <c r="CB411" s="21"/>
      <c r="CC411" s="21"/>
      <c r="CD411" s="21"/>
      <c r="CE411" s="21"/>
      <c r="CF411" s="21"/>
      <c r="CG411" s="21" t="s">
        <v>200</v>
      </c>
      <c r="CH411" s="21" t="s">
        <v>200</v>
      </c>
      <c r="CI411" s="21" t="s">
        <v>200</v>
      </c>
      <c r="CJ411" s="21" t="s">
        <v>200</v>
      </c>
      <c r="CK411" s="21" t="s">
        <v>200</v>
      </c>
      <c r="CL411" s="21" t="s">
        <v>200</v>
      </c>
      <c r="CM411" s="21" t="s">
        <v>200</v>
      </c>
      <c r="CN411" s="21" t="s">
        <v>200</v>
      </c>
      <c r="CO411" s="21" t="s">
        <v>200</v>
      </c>
    </row>
    <row r="412" spans="1:93" ht="16.5" customHeight="1" x14ac:dyDescent="0.3">
      <c r="A412" s="60">
        <v>31040410</v>
      </c>
      <c r="B412" s="60" t="s">
        <v>258</v>
      </c>
      <c r="C412" s="21"/>
      <c r="D412" s="21">
        <f t="shared" ref="D412:D442" si="84">D407+1</f>
        <v>2</v>
      </c>
      <c r="E412" s="21" t="s">
        <v>105</v>
      </c>
      <c r="F412" s="21">
        <v>2</v>
      </c>
      <c r="G412" s="21" t="s">
        <v>110</v>
      </c>
      <c r="H412" s="21">
        <f>VLOOKUP($L412,怪物模板!$A:$N,MATCH(角色!H$1,模板表头,0),0)</f>
        <v>4</v>
      </c>
      <c r="I412" s="28" t="str">
        <f>VLOOKUP($L412,怪物模板!$A:$N,MATCH(角色!I$1,模板表头,0),0)</f>
        <v>phy</v>
      </c>
      <c r="J412" s="22"/>
      <c r="K412" s="21"/>
      <c r="L412" s="21" t="s">
        <v>258</v>
      </c>
      <c r="M412" s="28" t="str">
        <f>VLOOKUP($L412,怪物模板!$A:$N,MATCH(角色!M$1,模板表头,0),0)</f>
        <v>骷髅法师</v>
      </c>
      <c r="N412" s="28" t="str">
        <f>VLOOKUP($L412,怪物模板!$A:$N,MATCH(角色!N$1,模板表头,0),0)</f>
        <v>统一模板</v>
      </c>
      <c r="O412" s="21" t="str">
        <f>VLOOKUP($L412,怪物模板!$A:$N,MATCH(角色!O$1,模板表头,0),0)</f>
        <v>male</v>
      </c>
      <c r="P412" s="22">
        <v>3</v>
      </c>
      <c r="Q412" s="21">
        <v>2</v>
      </c>
      <c r="R412" s="21">
        <v>2</v>
      </c>
      <c r="S412" s="28" t="str">
        <f>VLOOKUP($L412,怪物模板!$A:$N,MATCH(角色!S$1,模板表头,0),0)</f>
        <v>horde</v>
      </c>
      <c r="T412" s="21" t="s">
        <v>259</v>
      </c>
      <c r="U412" s="21"/>
      <c r="V412" s="21"/>
      <c r="W412" s="21"/>
      <c r="X412" s="21"/>
      <c r="Y412" s="21"/>
      <c r="Z412" s="21"/>
      <c r="AA412" s="21"/>
      <c r="AB412" s="21">
        <v>4</v>
      </c>
      <c r="AC412" s="21">
        <v>6</v>
      </c>
      <c r="AD412" s="21"/>
      <c r="AE412" s="21">
        <f t="shared" si="67"/>
        <v>10</v>
      </c>
      <c r="AF412" s="21">
        <f t="shared" si="78"/>
        <v>25</v>
      </c>
      <c r="AG412" s="28" t="str">
        <f>VLOOKUP($L412,怪物模板!$A:$N,MATCH(角色!AG$1,模板表头,0),0)</f>
        <v>healer.blood_priest</v>
      </c>
      <c r="AH412" s="28">
        <f>VLOOKUP($L412,怪物模板!$A:$N,MATCH(角色!AH$1,模板表头,0),0)</f>
        <v>11999015</v>
      </c>
      <c r="AI412" s="28">
        <f>VLOOKUP($L412,怪物模板!$A:$N,MATCH(角色!AI$1,模板表头,0),0)</f>
        <v>11999016</v>
      </c>
      <c r="AJ412" s="28" t="str">
        <f>VLOOKUP($L412,怪物模板!$A:$N,MATCH(角色!AJ$1,模板表头,0),0)</f>
        <v/>
      </c>
      <c r="AK412" s="28" t="str">
        <f>VLOOKUP($L412,怪物模板!$A:$N,MATCH(角色!AK$1,模板表头,0),0)</f>
        <v/>
      </c>
      <c r="AL412" s="28" t="str">
        <f>IF(VLOOKUP($L412,[1]怪物模板!$A:$N,MATCH([1]角色!AL$1,模板表头,0),0)=0,"",VLOOKUP($L412,[1]怪物模板!$A:$N,MATCH([1]角色!AL$1,模板表头,0),0))</f>
        <v/>
      </c>
      <c r="AM412" s="28" t="str">
        <f>VLOOKUP($L412,怪物模板!$A:$N,MATCH(角色!AM$1,模板表头,0),0)</f>
        <v>skeleton_mage</v>
      </c>
      <c r="AN412" s="21">
        <v>1</v>
      </c>
      <c r="AO412" s="21">
        <v>1</v>
      </c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2"/>
      <c r="BC412" s="22"/>
      <c r="BD412" s="22"/>
      <c r="BE412" s="22"/>
      <c r="BF412" s="22"/>
      <c r="BG412" s="22"/>
      <c r="BH412" s="22"/>
      <c r="BI412" s="22">
        <f t="shared" si="75"/>
        <v>10000</v>
      </c>
      <c r="BJ412" s="22">
        <f t="shared" si="76"/>
        <v>4000</v>
      </c>
      <c r="BK412" s="22">
        <f t="shared" si="76"/>
        <v>4000</v>
      </c>
      <c r="BL412" s="21"/>
      <c r="BM412" s="21"/>
      <c r="BN412" s="21"/>
      <c r="BO412" s="21"/>
      <c r="BP412" s="21"/>
      <c r="BQ412" s="21"/>
      <c r="BR412" s="21"/>
      <c r="BS412" s="21"/>
      <c r="BT412" s="21"/>
      <c r="BU412" s="23">
        <v>-0.9</v>
      </c>
      <c r="BV412" s="21"/>
      <c r="BW412" s="21"/>
      <c r="BX412" s="21"/>
      <c r="BY412" s="21"/>
      <c r="BZ412" s="21"/>
      <c r="CA412" s="21"/>
      <c r="CB412" s="21"/>
      <c r="CC412" s="21"/>
      <c r="CD412" s="21"/>
      <c r="CE412" s="21"/>
      <c r="CF412" s="21"/>
      <c r="CG412" s="21" t="s">
        <v>200</v>
      </c>
      <c r="CH412" s="21" t="s">
        <v>200</v>
      </c>
      <c r="CI412" s="21" t="s">
        <v>200</v>
      </c>
      <c r="CJ412" s="21" t="s">
        <v>200</v>
      </c>
      <c r="CK412" s="21" t="s">
        <v>200</v>
      </c>
      <c r="CL412" s="21" t="s">
        <v>200</v>
      </c>
      <c r="CM412" s="21" t="s">
        <v>200</v>
      </c>
      <c r="CN412" s="21" t="s">
        <v>200</v>
      </c>
      <c r="CO412" s="21" t="s">
        <v>200</v>
      </c>
    </row>
    <row r="413" spans="1:93" s="5" customFormat="1" ht="16.5" customHeight="1" x14ac:dyDescent="0.3">
      <c r="A413" s="60">
        <v>31040411</v>
      </c>
      <c r="B413" s="60" t="s">
        <v>92</v>
      </c>
      <c r="C413" s="21"/>
      <c r="D413" s="21">
        <f t="shared" si="84"/>
        <v>3</v>
      </c>
      <c r="E413" s="21" t="s">
        <v>105</v>
      </c>
      <c r="F413" s="21">
        <v>3</v>
      </c>
      <c r="G413" s="21" t="s">
        <v>110</v>
      </c>
      <c r="H413" s="21">
        <f>VLOOKUP($L413,怪物模板!$A:$N,MATCH(角色!H$1,模板表头,0),0)</f>
        <v>1</v>
      </c>
      <c r="I413" s="28" t="str">
        <f>VLOOKUP($L413,怪物模板!$A:$N,MATCH(角色!I$1,模板表头,0),0)</f>
        <v>phy</v>
      </c>
      <c r="J413" s="22"/>
      <c r="K413" s="21"/>
      <c r="L413" s="21" t="s">
        <v>248</v>
      </c>
      <c r="M413" s="28" t="str">
        <f>VLOOKUP($L413,怪物模板!$A:$N,MATCH(角色!M$1,模板表头,0),0)</f>
        <v>顶盾步兵</v>
      </c>
      <c r="N413" s="28" t="str">
        <f>VLOOKUP($L413,怪物模板!$A:$N,MATCH(角色!N$1,模板表头,0),0)</f>
        <v>统一模板</v>
      </c>
      <c r="O413" s="21" t="str">
        <f>VLOOKUP($L413,怪物模板!$A:$N,MATCH(角色!O$1,模板表头,0),0)</f>
        <v>male</v>
      </c>
      <c r="P413" s="22">
        <v>2</v>
      </c>
      <c r="Q413" s="21">
        <v>2</v>
      </c>
      <c r="R413" s="21">
        <f>VLOOKUP(P413,辅助表!$A$2:$B$10,2,FALSE)</f>
        <v>2</v>
      </c>
      <c r="S413" s="28" t="str">
        <f>VLOOKUP($L413,怪物模板!$A:$N,MATCH(角色!S$1,模板表头,0),0)</f>
        <v>alliance</v>
      </c>
      <c r="T413" s="21" t="s">
        <v>85</v>
      </c>
      <c r="U413" s="21"/>
      <c r="V413" s="21"/>
      <c r="W413" s="21"/>
      <c r="X413" s="21"/>
      <c r="Y413" s="21"/>
      <c r="Z413" s="21"/>
      <c r="AA413" s="21"/>
      <c r="AB413" s="21">
        <v>4</v>
      </c>
      <c r="AC413" s="21">
        <v>6</v>
      </c>
      <c r="AD413" s="21"/>
      <c r="AE413" s="21">
        <f t="shared" si="67"/>
        <v>10</v>
      </c>
      <c r="AF413" s="21">
        <f t="shared" si="78"/>
        <v>25</v>
      </c>
      <c r="AG413" s="28" t="str">
        <f>VLOOKUP($L413,怪物模板!$A:$N,MATCH(角色!AG$1,模板表头,0),0)</f>
        <v>misc.5skills_target_is_valid</v>
      </c>
      <c r="AH413" s="28">
        <f>VLOOKUP($L413,怪物模板!$A:$N,MATCH(角色!AH$1,模板表头,0),0)</f>
        <v>11980301</v>
      </c>
      <c r="AI413" s="28">
        <f>VLOOKUP($L413,怪物模板!$A:$N,MATCH(角色!AI$1,模板表头,0),0)</f>
        <v>11980302</v>
      </c>
      <c r="AJ413" s="28" t="str">
        <f>VLOOKUP($L413,怪物模板!$A:$N,MATCH(角色!AJ$1,模板表头,0),0)</f>
        <v/>
      </c>
      <c r="AK413" s="28" t="str">
        <f>VLOOKUP($L413,怪物模板!$A:$N,MATCH(角色!AK$1,模板表头,0),0)</f>
        <v/>
      </c>
      <c r="AL413" s="28" t="str">
        <f>IF(VLOOKUP($L413,[1]怪物模板!$A:$N,MATCH([1]角色!AL$1,模板表头,0),0)=0,"",VLOOKUP($L413,[1]怪物模板!$A:$N,MATCH([1]角色!AL$1,模板表头,0),0))</f>
        <v/>
      </c>
      <c r="AM413" s="28" t="str">
        <f>VLOOKUP($L413,怪物模板!$A:$N,MATCH(角色!AM$1,模板表头,0),0)</f>
        <v>shield_infantry_npc</v>
      </c>
      <c r="AN413" s="21">
        <f t="shared" ref="AN413:AN415" si="85">IF(T413="monster",1,IF(T413="boss",1.3,IF(T413="entity",1,IF(T413="guard",1.5,1))))</f>
        <v>1</v>
      </c>
      <c r="AO413" s="21">
        <v>1</v>
      </c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2"/>
      <c r="BC413" s="22"/>
      <c r="BD413" s="22"/>
      <c r="BE413" s="22"/>
      <c r="BF413" s="22"/>
      <c r="BG413" s="22"/>
      <c r="BH413" s="22"/>
      <c r="BI413" s="22">
        <f t="shared" si="75"/>
        <v>10000</v>
      </c>
      <c r="BJ413" s="22">
        <f t="shared" si="76"/>
        <v>4000</v>
      </c>
      <c r="BK413" s="22">
        <f t="shared" si="76"/>
        <v>4000</v>
      </c>
      <c r="BL413" s="21"/>
      <c r="BM413" s="21"/>
      <c r="BN413" s="21"/>
      <c r="BO413" s="21"/>
      <c r="BP413" s="21"/>
      <c r="BQ413" s="21"/>
      <c r="BR413" s="21"/>
      <c r="BS413" s="21"/>
      <c r="BT413" s="21"/>
      <c r="BU413" s="23" t="str">
        <f>IF(OR(B413="骷髅战士",B413="骷髅法师"),-0.9,"")</f>
        <v/>
      </c>
      <c r="BV413" s="21"/>
      <c r="BW413" s="21"/>
      <c r="BX413" s="21"/>
      <c r="BY413" s="21"/>
      <c r="BZ413" s="21"/>
      <c r="CA413" s="21"/>
      <c r="CB413" s="21"/>
      <c r="CC413" s="21"/>
      <c r="CD413" s="21"/>
      <c r="CE413" s="21"/>
      <c r="CF413" s="21"/>
      <c r="CG413" s="21" t="str">
        <f t="shared" si="77"/>
        <v/>
      </c>
      <c r="CH413" s="21" t="str">
        <f t="shared" si="72"/>
        <v/>
      </c>
      <c r="CI413" s="21" t="str">
        <f t="shared" si="72"/>
        <v/>
      </c>
      <c r="CJ413" s="21" t="str">
        <f t="shared" si="72"/>
        <v/>
      </c>
      <c r="CK413" s="21" t="str">
        <f t="shared" si="72"/>
        <v/>
      </c>
      <c r="CL413" s="21" t="str">
        <f t="shared" si="72"/>
        <v/>
      </c>
      <c r="CM413" s="21" t="str">
        <f t="shared" si="72"/>
        <v/>
      </c>
      <c r="CN413" s="21" t="str">
        <f t="shared" si="72"/>
        <v/>
      </c>
      <c r="CO413" s="21" t="str">
        <f t="shared" si="72"/>
        <v/>
      </c>
    </row>
    <row r="414" spans="1:93" s="5" customFormat="1" ht="16.5" customHeight="1" x14ac:dyDescent="0.3">
      <c r="A414" s="60">
        <v>31040412</v>
      </c>
      <c r="B414" s="60" t="s">
        <v>258</v>
      </c>
      <c r="C414" s="21"/>
      <c r="D414" s="21">
        <f t="shared" si="84"/>
        <v>3</v>
      </c>
      <c r="E414" s="21" t="s">
        <v>105</v>
      </c>
      <c r="F414" s="21">
        <v>3</v>
      </c>
      <c r="G414" s="21" t="s">
        <v>110</v>
      </c>
      <c r="H414" s="21">
        <f>VLOOKUP($L414,怪物模板!$A:$N,MATCH(角色!H$1,模板表头,0),0)</f>
        <v>4</v>
      </c>
      <c r="I414" s="28" t="str">
        <f>VLOOKUP($L414,怪物模板!$A:$N,MATCH(角色!I$1,模板表头,0),0)</f>
        <v>phy</v>
      </c>
      <c r="J414" s="22"/>
      <c r="K414" s="21"/>
      <c r="L414" s="21" t="s">
        <v>258</v>
      </c>
      <c r="M414" s="28" t="str">
        <f>VLOOKUP($L414,怪物模板!$A:$N,MATCH(角色!M$1,模板表头,0),0)</f>
        <v>骷髅法师</v>
      </c>
      <c r="N414" s="28" t="str">
        <f>VLOOKUP($L414,怪物模板!$A:$N,MATCH(角色!N$1,模板表头,0),0)</f>
        <v>统一模板</v>
      </c>
      <c r="O414" s="21" t="str">
        <f>VLOOKUP($L414,怪物模板!$A:$N,MATCH(角色!O$1,模板表头,0),0)</f>
        <v>male</v>
      </c>
      <c r="P414" s="22">
        <v>2</v>
      </c>
      <c r="Q414" s="21">
        <v>2</v>
      </c>
      <c r="R414" s="21">
        <f>VLOOKUP(P414,辅助表!$A$2:$B$10,2,FALSE)</f>
        <v>2</v>
      </c>
      <c r="S414" s="28" t="str">
        <f>VLOOKUP($L414,怪物模板!$A:$N,MATCH(角色!S$1,模板表头,0),0)</f>
        <v>horde</v>
      </c>
      <c r="T414" s="21" t="s">
        <v>85</v>
      </c>
      <c r="U414" s="21"/>
      <c r="V414" s="21"/>
      <c r="W414" s="21"/>
      <c r="X414" s="21"/>
      <c r="Y414" s="21"/>
      <c r="Z414" s="21"/>
      <c r="AA414" s="21"/>
      <c r="AB414" s="21">
        <v>4</v>
      </c>
      <c r="AC414" s="21">
        <v>6</v>
      </c>
      <c r="AD414" s="21"/>
      <c r="AE414" s="21">
        <f t="shared" si="67"/>
        <v>10</v>
      </c>
      <c r="AF414" s="21">
        <f t="shared" si="78"/>
        <v>25</v>
      </c>
      <c r="AG414" s="28" t="str">
        <f>VLOOKUP($L414,怪物模板!$A:$N,MATCH(角色!AG$1,模板表头,0),0)</f>
        <v>healer.blood_priest</v>
      </c>
      <c r="AH414" s="28">
        <f>VLOOKUP($L414,怪物模板!$A:$N,MATCH(角色!AH$1,模板表头,0),0)</f>
        <v>11999015</v>
      </c>
      <c r="AI414" s="28">
        <f>VLOOKUP($L414,怪物模板!$A:$N,MATCH(角色!AI$1,模板表头,0),0)</f>
        <v>11999016</v>
      </c>
      <c r="AJ414" s="28" t="str">
        <f>VLOOKUP($L414,怪物模板!$A:$N,MATCH(角色!AJ$1,模板表头,0),0)</f>
        <v/>
      </c>
      <c r="AK414" s="28" t="str">
        <f>VLOOKUP($L414,怪物模板!$A:$N,MATCH(角色!AK$1,模板表头,0),0)</f>
        <v/>
      </c>
      <c r="AL414" s="28" t="str">
        <f>IF(VLOOKUP($L414,[1]怪物模板!$A:$N,MATCH([1]角色!AL$1,模板表头,0),0)=0,"",VLOOKUP($L414,[1]怪物模板!$A:$N,MATCH([1]角色!AL$1,模板表头,0),0))</f>
        <v/>
      </c>
      <c r="AM414" s="28" t="str">
        <f>VLOOKUP($L414,怪物模板!$A:$N,MATCH(角色!AM$1,模板表头,0),0)</f>
        <v>skeleton_mage</v>
      </c>
      <c r="AN414" s="21">
        <f t="shared" si="85"/>
        <v>1</v>
      </c>
      <c r="AO414" s="21">
        <v>1</v>
      </c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2"/>
      <c r="BC414" s="22"/>
      <c r="BD414" s="22"/>
      <c r="BE414" s="22"/>
      <c r="BF414" s="22"/>
      <c r="BG414" s="22"/>
      <c r="BH414" s="22"/>
      <c r="BI414" s="22">
        <f t="shared" si="75"/>
        <v>10000</v>
      </c>
      <c r="BJ414" s="22">
        <f t="shared" si="76"/>
        <v>4000</v>
      </c>
      <c r="BK414" s="22">
        <f t="shared" si="76"/>
        <v>4000</v>
      </c>
      <c r="BL414" s="21"/>
      <c r="BM414" s="21"/>
      <c r="BN414" s="21"/>
      <c r="BO414" s="21"/>
      <c r="BP414" s="21"/>
      <c r="BQ414" s="21"/>
      <c r="BR414" s="21"/>
      <c r="BS414" s="21"/>
      <c r="BT414" s="21"/>
      <c r="BU414" s="23">
        <f>IF(OR(B414="骷髅战士",B414="骷髅法师"),-0.9,"")</f>
        <v>-0.9</v>
      </c>
      <c r="BV414" s="21"/>
      <c r="BW414" s="21"/>
      <c r="BX414" s="21"/>
      <c r="BY414" s="21"/>
      <c r="BZ414" s="21"/>
      <c r="CA414" s="21"/>
      <c r="CB414" s="21"/>
      <c r="CC414" s="21"/>
      <c r="CD414" s="21"/>
      <c r="CE414" s="21"/>
      <c r="CF414" s="21"/>
      <c r="CG414" s="21" t="str">
        <f t="shared" si="77"/>
        <v/>
      </c>
      <c r="CH414" s="21" t="str">
        <f t="shared" si="72"/>
        <v/>
      </c>
      <c r="CI414" s="21" t="str">
        <f t="shared" si="72"/>
        <v/>
      </c>
      <c r="CJ414" s="21" t="str">
        <f t="shared" si="72"/>
        <v/>
      </c>
      <c r="CK414" s="21" t="str">
        <f t="shared" si="72"/>
        <v/>
      </c>
      <c r="CL414" s="21" t="str">
        <f t="shared" si="72"/>
        <v/>
      </c>
      <c r="CM414" s="21" t="str">
        <f t="shared" si="72"/>
        <v/>
      </c>
      <c r="CN414" s="21" t="str">
        <f t="shared" si="72"/>
        <v/>
      </c>
      <c r="CO414" s="21" t="str">
        <f t="shared" si="72"/>
        <v/>
      </c>
    </row>
    <row r="415" spans="1:93" s="5" customFormat="1" ht="16.5" customHeight="1" x14ac:dyDescent="0.3">
      <c r="A415" s="60">
        <v>31040413</v>
      </c>
      <c r="B415" s="60" t="s">
        <v>92</v>
      </c>
      <c r="C415" s="21"/>
      <c r="D415" s="21">
        <f t="shared" si="84"/>
        <v>3</v>
      </c>
      <c r="E415" s="21" t="s">
        <v>105</v>
      </c>
      <c r="F415" s="21">
        <v>3</v>
      </c>
      <c r="G415" s="21" t="s">
        <v>110</v>
      </c>
      <c r="H415" s="21">
        <f>VLOOKUP($L415,怪物模板!$A:$N,MATCH(角色!H$1,模板表头,0),0)</f>
        <v>1</v>
      </c>
      <c r="I415" s="28" t="str">
        <f>VLOOKUP($L415,怪物模板!$A:$N,MATCH(角色!I$1,模板表头,0),0)</f>
        <v>phy</v>
      </c>
      <c r="J415" s="22"/>
      <c r="K415" s="21"/>
      <c r="L415" s="21" t="s">
        <v>248</v>
      </c>
      <c r="M415" s="28" t="str">
        <f>VLOOKUP($L415,怪物模板!$A:$N,MATCH(角色!M$1,模板表头,0),0)</f>
        <v>顶盾步兵</v>
      </c>
      <c r="N415" s="28" t="str">
        <f>VLOOKUP($L415,怪物模板!$A:$N,MATCH(角色!N$1,模板表头,0),0)</f>
        <v>统一模板</v>
      </c>
      <c r="O415" s="21" t="str">
        <f>VLOOKUP($L415,怪物模板!$A:$N,MATCH(角色!O$1,模板表头,0),0)</f>
        <v>male</v>
      </c>
      <c r="P415" s="22">
        <v>2</v>
      </c>
      <c r="Q415" s="21">
        <v>2</v>
      </c>
      <c r="R415" s="21">
        <f>VLOOKUP(P415,辅助表!$A$2:$B$10,2,FALSE)</f>
        <v>2</v>
      </c>
      <c r="S415" s="28" t="str">
        <f>VLOOKUP($L415,怪物模板!$A:$N,MATCH(角色!S$1,模板表头,0),0)</f>
        <v>alliance</v>
      </c>
      <c r="T415" s="21" t="s">
        <v>85</v>
      </c>
      <c r="U415" s="21"/>
      <c r="V415" s="21"/>
      <c r="W415" s="21"/>
      <c r="X415" s="21"/>
      <c r="Y415" s="21"/>
      <c r="Z415" s="21"/>
      <c r="AA415" s="21"/>
      <c r="AB415" s="21">
        <v>4</v>
      </c>
      <c r="AC415" s="21">
        <v>6</v>
      </c>
      <c r="AD415" s="21"/>
      <c r="AE415" s="21">
        <f t="shared" si="67"/>
        <v>10</v>
      </c>
      <c r="AF415" s="21">
        <f t="shared" si="78"/>
        <v>25</v>
      </c>
      <c r="AG415" s="28" t="str">
        <f>VLOOKUP($L415,怪物模板!$A:$N,MATCH(角色!AG$1,模板表头,0),0)</f>
        <v>misc.5skills_target_is_valid</v>
      </c>
      <c r="AH415" s="28">
        <f>VLOOKUP($L415,怪物模板!$A:$N,MATCH(角色!AH$1,模板表头,0),0)</f>
        <v>11980301</v>
      </c>
      <c r="AI415" s="28">
        <f>VLOOKUP($L415,怪物模板!$A:$N,MATCH(角色!AI$1,模板表头,0),0)</f>
        <v>11980302</v>
      </c>
      <c r="AJ415" s="28" t="str">
        <f>VLOOKUP($L415,怪物模板!$A:$N,MATCH(角色!AJ$1,模板表头,0),0)</f>
        <v/>
      </c>
      <c r="AK415" s="28" t="str">
        <f>VLOOKUP($L415,怪物模板!$A:$N,MATCH(角色!AK$1,模板表头,0),0)</f>
        <v/>
      </c>
      <c r="AL415" s="28" t="str">
        <f>IF(VLOOKUP($L415,[1]怪物模板!$A:$N,MATCH([1]角色!AL$1,模板表头,0),0)=0,"",VLOOKUP($L415,[1]怪物模板!$A:$N,MATCH([1]角色!AL$1,模板表头,0),0))</f>
        <v/>
      </c>
      <c r="AM415" s="28" t="str">
        <f>VLOOKUP($L415,怪物模板!$A:$N,MATCH(角色!AM$1,模板表头,0),0)</f>
        <v>shield_infantry_npc</v>
      </c>
      <c r="AN415" s="21">
        <f t="shared" si="85"/>
        <v>1</v>
      </c>
      <c r="AO415" s="21">
        <v>1</v>
      </c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2"/>
      <c r="BC415" s="22"/>
      <c r="BD415" s="22"/>
      <c r="BE415" s="22"/>
      <c r="BF415" s="22"/>
      <c r="BG415" s="22"/>
      <c r="BH415" s="22"/>
      <c r="BI415" s="22">
        <f t="shared" si="75"/>
        <v>10000</v>
      </c>
      <c r="BJ415" s="22">
        <f t="shared" si="76"/>
        <v>4000</v>
      </c>
      <c r="BK415" s="22">
        <f t="shared" si="76"/>
        <v>4000</v>
      </c>
      <c r="BL415" s="21"/>
      <c r="BM415" s="21"/>
      <c r="BN415" s="21"/>
      <c r="BO415" s="21"/>
      <c r="BP415" s="21"/>
      <c r="BQ415" s="21"/>
      <c r="BR415" s="21"/>
      <c r="BS415" s="21"/>
      <c r="BT415" s="21"/>
      <c r="BU415" s="23" t="str">
        <f>IF(OR(B415="骷髅战士",B415="骷髅法师"),-0.9,"")</f>
        <v/>
      </c>
      <c r="BV415" s="21"/>
      <c r="BW415" s="21"/>
      <c r="BX415" s="21"/>
      <c r="BY415" s="21"/>
      <c r="BZ415" s="21"/>
      <c r="CA415" s="21"/>
      <c r="CB415" s="21"/>
      <c r="CC415" s="21"/>
      <c r="CD415" s="21"/>
      <c r="CE415" s="21"/>
      <c r="CF415" s="21"/>
      <c r="CG415" s="21" t="str">
        <f t="shared" si="77"/>
        <v/>
      </c>
      <c r="CH415" s="21" t="str">
        <f t="shared" si="72"/>
        <v/>
      </c>
      <c r="CI415" s="21" t="str">
        <f t="shared" si="72"/>
        <v/>
      </c>
      <c r="CJ415" s="21" t="str">
        <f t="shared" si="72"/>
        <v/>
      </c>
      <c r="CK415" s="21" t="str">
        <f t="shared" si="72"/>
        <v/>
      </c>
      <c r="CL415" s="21" t="str">
        <f t="shared" si="72"/>
        <v/>
      </c>
      <c r="CM415" s="21" t="str">
        <f t="shared" si="72"/>
        <v/>
      </c>
      <c r="CN415" s="21" t="str">
        <f t="shared" si="72"/>
        <v/>
      </c>
      <c r="CO415" s="21" t="str">
        <f t="shared" si="72"/>
        <v/>
      </c>
    </row>
    <row r="416" spans="1:93" ht="16.5" customHeight="1" thickBot="1" x14ac:dyDescent="0.35">
      <c r="A416" s="60">
        <v>31040414</v>
      </c>
      <c r="B416" s="60" t="s">
        <v>258</v>
      </c>
      <c r="C416" s="21"/>
      <c r="D416" s="21">
        <f t="shared" si="84"/>
        <v>3</v>
      </c>
      <c r="E416" s="21" t="s">
        <v>105</v>
      </c>
      <c r="F416" s="21">
        <v>3</v>
      </c>
      <c r="G416" s="21" t="s">
        <v>110</v>
      </c>
      <c r="H416" s="21">
        <f>VLOOKUP($L416,怪物模板!$A:$N,MATCH(角色!H$1,模板表头,0),0)</f>
        <v>4</v>
      </c>
      <c r="I416" s="28" t="str">
        <f>VLOOKUP($L416,怪物模板!$A:$N,MATCH(角色!I$1,模板表头,0),0)</f>
        <v>phy</v>
      </c>
      <c r="J416" s="22"/>
      <c r="K416" s="21"/>
      <c r="L416" s="21" t="s">
        <v>258</v>
      </c>
      <c r="M416" s="28" t="str">
        <f>VLOOKUP($L416,怪物模板!$A:$N,MATCH(角色!M$1,模板表头,0),0)</f>
        <v>骷髅法师</v>
      </c>
      <c r="N416" s="28" t="str">
        <f>VLOOKUP($L416,怪物模板!$A:$N,MATCH(角色!N$1,模板表头,0),0)</f>
        <v>统一模板</v>
      </c>
      <c r="O416" s="21" t="str">
        <f>VLOOKUP($L416,怪物模板!$A:$N,MATCH(角色!O$1,模板表头,0),0)</f>
        <v>male</v>
      </c>
      <c r="P416" s="22">
        <v>3</v>
      </c>
      <c r="Q416" s="21">
        <v>2</v>
      </c>
      <c r="R416" s="21">
        <v>2</v>
      </c>
      <c r="S416" s="28" t="str">
        <f>VLOOKUP($L416,怪物模板!$A:$N,MATCH(角色!S$1,模板表头,0),0)</f>
        <v>horde</v>
      </c>
      <c r="T416" s="21" t="s">
        <v>85</v>
      </c>
      <c r="U416" s="21"/>
      <c r="V416" s="21"/>
      <c r="W416" s="21"/>
      <c r="X416" s="21"/>
      <c r="Y416" s="21"/>
      <c r="Z416" s="21"/>
      <c r="AA416" s="21"/>
      <c r="AB416" s="21">
        <v>4</v>
      </c>
      <c r="AC416" s="21">
        <v>6</v>
      </c>
      <c r="AD416" s="21"/>
      <c r="AE416" s="21">
        <f t="shared" si="67"/>
        <v>10</v>
      </c>
      <c r="AF416" s="21">
        <f t="shared" si="78"/>
        <v>25</v>
      </c>
      <c r="AG416" s="28" t="str">
        <f>VLOOKUP($L416,怪物模板!$A:$N,MATCH(角色!AG$1,模板表头,0),0)</f>
        <v>healer.blood_priest</v>
      </c>
      <c r="AH416" s="28">
        <f>VLOOKUP($L416,怪物模板!$A:$N,MATCH(角色!AH$1,模板表头,0),0)</f>
        <v>11999015</v>
      </c>
      <c r="AI416" s="28">
        <f>VLOOKUP($L416,怪物模板!$A:$N,MATCH(角色!AI$1,模板表头,0),0)</f>
        <v>11999016</v>
      </c>
      <c r="AJ416" s="28" t="str">
        <f>VLOOKUP($L416,怪物模板!$A:$N,MATCH(角色!AJ$1,模板表头,0),0)</f>
        <v/>
      </c>
      <c r="AK416" s="28" t="str">
        <f>VLOOKUP($L416,怪物模板!$A:$N,MATCH(角色!AK$1,模板表头,0),0)</f>
        <v/>
      </c>
      <c r="AL416" s="28" t="str">
        <f>IF(VLOOKUP($L416,[1]怪物模板!$A:$N,MATCH([1]角色!AL$1,模板表头,0),0)=0,"",VLOOKUP($L416,[1]怪物模板!$A:$N,MATCH([1]角色!AL$1,模板表头,0),0))</f>
        <v/>
      </c>
      <c r="AM416" s="28" t="str">
        <f>VLOOKUP($L416,怪物模板!$A:$N,MATCH(角色!AM$1,模板表头,0),0)</f>
        <v>skeleton_mage</v>
      </c>
      <c r="AN416" s="21">
        <v>1</v>
      </c>
      <c r="AO416" s="21">
        <v>1</v>
      </c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2"/>
      <c r="BC416" s="22"/>
      <c r="BD416" s="22"/>
      <c r="BE416" s="22"/>
      <c r="BF416" s="22"/>
      <c r="BG416" s="22"/>
      <c r="BH416" s="22"/>
      <c r="BI416" s="22">
        <f t="shared" si="75"/>
        <v>10000</v>
      </c>
      <c r="BJ416" s="22">
        <f t="shared" si="76"/>
        <v>4000</v>
      </c>
      <c r="BK416" s="22">
        <f t="shared" si="76"/>
        <v>4000</v>
      </c>
      <c r="BL416" s="21"/>
      <c r="BM416" s="21"/>
      <c r="BN416" s="21"/>
      <c r="BO416" s="21"/>
      <c r="BP416" s="21"/>
      <c r="BQ416" s="21"/>
      <c r="BR416" s="21"/>
      <c r="BS416" s="21"/>
      <c r="BT416" s="21"/>
      <c r="BU416" s="23">
        <v>-0.9</v>
      </c>
      <c r="BV416" s="21"/>
      <c r="BW416" s="21"/>
      <c r="BX416" s="21"/>
      <c r="BY416" s="21"/>
      <c r="BZ416" s="21"/>
      <c r="CA416" s="21"/>
      <c r="CB416" s="21"/>
      <c r="CC416" s="21"/>
      <c r="CD416" s="21"/>
      <c r="CE416" s="21"/>
      <c r="CF416" s="21"/>
      <c r="CG416" s="21" t="s">
        <v>200</v>
      </c>
      <c r="CH416" s="21" t="s">
        <v>200</v>
      </c>
      <c r="CI416" s="21" t="s">
        <v>200</v>
      </c>
      <c r="CJ416" s="21" t="s">
        <v>200</v>
      </c>
      <c r="CK416" s="21" t="s">
        <v>200</v>
      </c>
      <c r="CL416" s="21" t="s">
        <v>200</v>
      </c>
      <c r="CM416" s="21" t="s">
        <v>200</v>
      </c>
      <c r="CN416" s="21" t="s">
        <v>200</v>
      </c>
      <c r="CO416" s="21" t="s">
        <v>200</v>
      </c>
    </row>
    <row r="417" spans="1:93" s="6" customFormat="1" ht="16.5" customHeight="1" thickBot="1" x14ac:dyDescent="0.35">
      <c r="A417" s="60">
        <v>31040415</v>
      </c>
      <c r="B417" s="61" t="s">
        <v>895</v>
      </c>
      <c r="C417" s="21"/>
      <c r="D417" s="21">
        <f t="shared" si="84"/>
        <v>3</v>
      </c>
      <c r="E417" s="21" t="s">
        <v>105</v>
      </c>
      <c r="F417" s="21">
        <v>3</v>
      </c>
      <c r="G417" s="21" t="s">
        <v>111</v>
      </c>
      <c r="H417" s="21">
        <f>VLOOKUP($L417,怪物模板!$A:$N,MATCH(角色!H$1,模板表头,0),0)</f>
        <v>1</v>
      </c>
      <c r="I417" s="28" t="str">
        <f>VLOOKUP($L417,怪物模板!$A:$N,MATCH(角色!I$1,模板表头,0),0)</f>
        <v>phy</v>
      </c>
      <c r="J417" s="21"/>
      <c r="K417" s="21"/>
      <c r="L417" s="21" t="s">
        <v>852</v>
      </c>
      <c r="M417" s="28" t="str">
        <f>VLOOKUP($L417,怪物模板!$A:$N,MATCH(角色!M$1,模板表头,0),0)</f>
        <v>吉尔伽美什</v>
      </c>
      <c r="N417" s="28" t="str">
        <f>VLOOKUP($L417,怪物模板!$A:$N,MATCH(角色!N$1,模板表头,0),0)</f>
        <v>关卡9-10，4技能BOSS版</v>
      </c>
      <c r="O417" s="21" t="str">
        <f>VLOOKUP($L417,怪物模板!$A:$N,MATCH(角色!O$1,模板表头,0),0)</f>
        <v>male</v>
      </c>
      <c r="P417" s="21">
        <v>4</v>
      </c>
      <c r="Q417" s="21">
        <v>3</v>
      </c>
      <c r="R417" s="21">
        <f>VLOOKUP(P417,[2]辅助表!$A$2:$B$10,2,FALSE)</f>
        <v>3</v>
      </c>
      <c r="S417" s="28" t="str">
        <f>VLOOKUP($L417,怪物模板!$A:$N,MATCH(角色!S$1,模板表头,0),0)</f>
        <v>order</v>
      </c>
      <c r="T417" s="21" t="s">
        <v>259</v>
      </c>
      <c r="U417" s="21"/>
      <c r="V417" s="21"/>
      <c r="W417" s="21"/>
      <c r="X417" s="21"/>
      <c r="Y417" s="21"/>
      <c r="Z417" s="21"/>
      <c r="AA417" s="21"/>
      <c r="AB417" s="21">
        <v>4</v>
      </c>
      <c r="AC417" s="21">
        <v>6</v>
      </c>
      <c r="AD417" s="21"/>
      <c r="AE417" s="21">
        <f t="shared" si="67"/>
        <v>40</v>
      </c>
      <c r="AF417" s="21">
        <f t="shared" si="78"/>
        <v>100</v>
      </c>
      <c r="AG417" s="28" t="str">
        <f>VLOOKUP($L417,怪物模板!$A:$N,MATCH(角色!AG$1,模板表头,0),0)</f>
        <v>misc.5skills_second_target_is_valid</v>
      </c>
      <c r="AH417" s="28">
        <f>VLOOKUP($L417,怪物模板!$A:$N,MATCH(角色!AH$1,模板表头,0),0)</f>
        <v>11761201</v>
      </c>
      <c r="AI417" s="28">
        <f>VLOOKUP($L417,怪物模板!$A:$N,MATCH(角色!AI$1,模板表头,0),0)</f>
        <v>11761202</v>
      </c>
      <c r="AJ417" s="28">
        <f>VLOOKUP($L417,怪物模板!$A:$N,MATCH(角色!AJ$1,模板表头,0),0)</f>
        <v>11761203</v>
      </c>
      <c r="AK417" s="28">
        <f>VLOOKUP($L417,怪物模板!$A:$N,MATCH(角色!AK$1,模板表头,0),0)</f>
        <v>11761204</v>
      </c>
      <c r="AL417" s="28" t="str">
        <f>IF(VLOOKUP($L417,[1]怪物模板!$A:$N,MATCH([1]角色!AL$1,模板表头,0),0)=0,"",VLOOKUP($L417,[1]怪物模板!$A:$N,MATCH([1]角色!AL$1,模板表头,0),0))</f>
        <v/>
      </c>
      <c r="AM417" s="28" t="str">
        <f>VLOOKUP($L417,怪物模板!$A:$N,MATCH(角色!AM$1,模板表头,0),0)</f>
        <v>jill_gamish</v>
      </c>
      <c r="AN417" s="21">
        <v>1.2</v>
      </c>
      <c r="AO417" s="21">
        <v>1</v>
      </c>
      <c r="AP417" s="21"/>
      <c r="AQ417" s="21"/>
      <c r="AR417" s="21"/>
      <c r="AS417" s="21"/>
      <c r="AT417" s="25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2">
        <f t="shared" si="75"/>
        <v>10000</v>
      </c>
      <c r="BJ417" s="22">
        <f t="shared" si="76"/>
        <v>4000</v>
      </c>
      <c r="BK417" s="22">
        <f t="shared" si="76"/>
        <v>4000</v>
      </c>
      <c r="BL417" s="21"/>
      <c r="BM417" s="21"/>
      <c r="BN417" s="21"/>
      <c r="BO417" s="21"/>
      <c r="BP417" s="21"/>
      <c r="BQ417" s="21"/>
      <c r="BR417" s="21"/>
      <c r="BS417" s="21"/>
      <c r="BT417" s="21"/>
      <c r="BU417" s="23" t="str">
        <f t="shared" ref="BU417:BU421" si="86">IF(OR(B417="骷髅战士",B417="骷髅法师"),-0.9,"")</f>
        <v/>
      </c>
      <c r="BV417" s="21"/>
      <c r="BW417" s="21"/>
      <c r="BX417" s="21"/>
      <c r="BY417" s="21"/>
      <c r="BZ417" s="21"/>
      <c r="CA417" s="21"/>
      <c r="CB417" s="21"/>
      <c r="CC417" s="21"/>
      <c r="CD417" s="21"/>
      <c r="CE417" s="21"/>
      <c r="CF417" s="21"/>
      <c r="CG417" s="21" t="str">
        <f t="shared" ref="CG417:CO417" si="87">IF($G417="boss",5000,"")</f>
        <v/>
      </c>
      <c r="CH417" s="21" t="str">
        <f t="shared" si="87"/>
        <v/>
      </c>
      <c r="CI417" s="21" t="str">
        <f t="shared" si="87"/>
        <v/>
      </c>
      <c r="CJ417" s="21" t="str">
        <f t="shared" si="87"/>
        <v/>
      </c>
      <c r="CK417" s="21" t="str">
        <f t="shared" si="87"/>
        <v/>
      </c>
      <c r="CL417" s="21" t="str">
        <f t="shared" si="87"/>
        <v/>
      </c>
      <c r="CM417" s="21" t="str">
        <f t="shared" si="87"/>
        <v/>
      </c>
      <c r="CN417" s="21" t="str">
        <f t="shared" si="87"/>
        <v/>
      </c>
      <c r="CO417" s="21" t="str">
        <f t="shared" si="87"/>
        <v/>
      </c>
    </row>
    <row r="418" spans="1:93" s="3" customFormat="1" ht="16.5" customHeight="1" x14ac:dyDescent="0.3">
      <c r="A418" s="60">
        <v>31040416</v>
      </c>
      <c r="B418" s="60" t="s">
        <v>84</v>
      </c>
      <c r="C418" s="21"/>
      <c r="D418" s="21">
        <f>D413+1</f>
        <v>4</v>
      </c>
      <c r="E418" s="21" t="s">
        <v>105</v>
      </c>
      <c r="F418" s="21">
        <v>4</v>
      </c>
      <c r="G418" s="21" t="s">
        <v>110</v>
      </c>
      <c r="H418" s="21">
        <f>VLOOKUP($L418,怪物模板!$A:$N,MATCH(角色!H$1,模板表头,0),0)</f>
        <v>2</v>
      </c>
      <c r="I418" s="28" t="str">
        <f>VLOOKUP($L418,怪物模板!$A:$N,MATCH(角色!I$1,模板表头,0),0)</f>
        <v>phy</v>
      </c>
      <c r="J418" s="22"/>
      <c r="K418" s="21"/>
      <c r="L418" s="21" t="s">
        <v>277</v>
      </c>
      <c r="M418" s="28" t="str">
        <f>VLOOKUP($L418,怪物模板!$A:$N,MATCH(角色!M$1,模板表头,0),0)</f>
        <v>无对应英雄</v>
      </c>
      <c r="N418" s="28" t="str">
        <f>VLOOKUP($L418,怪物模板!$A:$N,MATCH(角色!N$1,模板表头,0),0)</f>
        <v>统一模板</v>
      </c>
      <c r="O418" s="21" t="str">
        <f>VLOOKUP($L418,怪物模板!$A:$N,MATCH(角色!O$1,模板表头,0),0)</f>
        <v>male</v>
      </c>
      <c r="P418" s="22">
        <v>1</v>
      </c>
      <c r="Q418" s="21">
        <v>1</v>
      </c>
      <c r="R418" s="21">
        <f>VLOOKUP(P418,辅助表!$A$2:$B$10,2,FALSE)</f>
        <v>1</v>
      </c>
      <c r="S418" s="28" t="str">
        <f>VLOOKUP($L418,怪物模板!$A:$N,MATCH(角色!S$1,模板表头,0),0)</f>
        <v>chaos</v>
      </c>
      <c r="T418" s="21" t="s">
        <v>85</v>
      </c>
      <c r="U418" s="21"/>
      <c r="V418" s="21"/>
      <c r="W418" s="21"/>
      <c r="X418" s="21"/>
      <c r="Y418" s="21"/>
      <c r="Z418" s="21"/>
      <c r="AA418" s="21"/>
      <c r="AB418" s="21">
        <v>4</v>
      </c>
      <c r="AC418" s="21">
        <v>6</v>
      </c>
      <c r="AD418" s="21"/>
      <c r="AE418" s="21">
        <f t="shared" si="67"/>
        <v>10</v>
      </c>
      <c r="AF418" s="21">
        <f t="shared" si="78"/>
        <v>25</v>
      </c>
      <c r="AG418" s="28" t="str">
        <f>VLOOKUP($L418,怪物模板!$A:$N,MATCH(角色!AG$1,模板表头,0),0)</f>
        <v>misc.5skills_self_hp_ratio</v>
      </c>
      <c r="AH418" s="28">
        <f>VLOOKUP($L418,怪物模板!$A:$N,MATCH(角色!AH$1,模板表头,0),0)</f>
        <v>11990101</v>
      </c>
      <c r="AI418" s="28">
        <f>VLOOKUP($L418,怪物模板!$A:$N,MATCH(角色!AI$1,模板表头,0),0)</f>
        <v>11990102</v>
      </c>
      <c r="AJ418" s="28" t="str">
        <f>VLOOKUP($L418,怪物模板!$A:$N,MATCH(角色!AJ$1,模板表头,0),0)</f>
        <v/>
      </c>
      <c r="AK418" s="28" t="str">
        <f>VLOOKUP($L418,怪物模板!$A:$N,MATCH(角色!AK$1,模板表头,0),0)</f>
        <v/>
      </c>
      <c r="AL418" s="28" t="str">
        <f>IF(VLOOKUP($L418,[1]怪物模板!$A:$N,MATCH([1]角色!AL$1,模板表头,0),0)=0,"",VLOOKUP($L418,[1]怪物模板!$A:$N,MATCH([1]角色!AL$1,模板表头,0),0))</f>
        <v/>
      </c>
      <c r="AM418" s="28" t="str">
        <f>VLOOKUP($L418,怪物模板!$A:$N,MATCH(角色!AM$1,模板表头,0),0)</f>
        <v>treant</v>
      </c>
      <c r="AN418" s="21">
        <f t="shared" ref="AN418:AN421" si="88">IF(T418="monster",1,IF(T418="boss",1.3,IF(T418="entity",1,IF(T418="guard",1.5,1))))</f>
        <v>1</v>
      </c>
      <c r="AO418" s="21">
        <v>1</v>
      </c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2"/>
      <c r="BC418" s="22"/>
      <c r="BD418" s="22"/>
      <c r="BE418" s="22"/>
      <c r="BF418" s="22"/>
      <c r="BG418" s="22"/>
      <c r="BH418" s="22"/>
      <c r="BI418" s="22">
        <f t="shared" si="75"/>
        <v>10000</v>
      </c>
      <c r="BJ418" s="22">
        <f t="shared" si="76"/>
        <v>4000</v>
      </c>
      <c r="BK418" s="22">
        <f t="shared" si="76"/>
        <v>4000</v>
      </c>
      <c r="BL418" s="21"/>
      <c r="BM418" s="21"/>
      <c r="BN418" s="21"/>
      <c r="BO418" s="21"/>
      <c r="BP418" s="21"/>
      <c r="BQ418" s="21"/>
      <c r="BR418" s="21"/>
      <c r="BS418" s="21"/>
      <c r="BT418" s="21"/>
      <c r="BU418" s="23" t="str">
        <f t="shared" si="86"/>
        <v/>
      </c>
      <c r="BV418" s="21"/>
      <c r="BW418" s="21"/>
      <c r="BX418" s="21"/>
      <c r="BY418" s="21"/>
      <c r="BZ418" s="21"/>
      <c r="CA418" s="21"/>
      <c r="CB418" s="21"/>
      <c r="CC418" s="21"/>
      <c r="CD418" s="21"/>
      <c r="CE418" s="21"/>
      <c r="CF418" s="21"/>
      <c r="CG418" s="21" t="str">
        <f t="shared" si="77"/>
        <v/>
      </c>
      <c r="CH418" s="21" t="str">
        <f t="shared" si="72"/>
        <v/>
      </c>
      <c r="CI418" s="21" t="str">
        <f t="shared" si="72"/>
        <v/>
      </c>
      <c r="CJ418" s="21" t="str">
        <f t="shared" si="72"/>
        <v/>
      </c>
      <c r="CK418" s="21" t="str">
        <f t="shared" si="72"/>
        <v/>
      </c>
      <c r="CL418" s="21" t="str">
        <f t="shared" si="72"/>
        <v/>
      </c>
      <c r="CM418" s="21" t="str">
        <f t="shared" si="72"/>
        <v/>
      </c>
      <c r="CN418" s="21" t="str">
        <f t="shared" si="72"/>
        <v/>
      </c>
      <c r="CO418" s="21" t="str">
        <f t="shared" si="72"/>
        <v/>
      </c>
    </row>
    <row r="419" spans="1:93" ht="16.5" customHeight="1" x14ac:dyDescent="0.3">
      <c r="A419" s="60">
        <v>31040417</v>
      </c>
      <c r="B419" s="60" t="s">
        <v>92</v>
      </c>
      <c r="C419" s="21"/>
      <c r="D419" s="21">
        <f>D414+1</f>
        <v>4</v>
      </c>
      <c r="E419" s="21" t="s">
        <v>105</v>
      </c>
      <c r="F419" s="21">
        <v>4</v>
      </c>
      <c r="G419" s="21" t="s">
        <v>110</v>
      </c>
      <c r="H419" s="21">
        <f>VLOOKUP($L419,怪物模板!$A:$N,MATCH(角色!H$1,模板表头,0),0)</f>
        <v>1</v>
      </c>
      <c r="I419" s="28" t="str">
        <f>VLOOKUP($L419,怪物模板!$A:$N,MATCH(角色!I$1,模板表头,0),0)</f>
        <v>phy</v>
      </c>
      <c r="J419" s="22"/>
      <c r="K419" s="21"/>
      <c r="L419" s="21" t="s">
        <v>248</v>
      </c>
      <c r="M419" s="28" t="str">
        <f>VLOOKUP($L419,怪物模板!$A:$N,MATCH(角色!M$1,模板表头,0),0)</f>
        <v>顶盾步兵</v>
      </c>
      <c r="N419" s="28" t="str">
        <f>VLOOKUP($L419,怪物模板!$A:$N,MATCH(角色!N$1,模板表头,0),0)</f>
        <v>统一模板</v>
      </c>
      <c r="O419" s="21" t="str">
        <f>VLOOKUP($L419,怪物模板!$A:$N,MATCH(角色!O$1,模板表头,0),0)</f>
        <v>male</v>
      </c>
      <c r="P419" s="22">
        <v>2</v>
      </c>
      <c r="Q419" s="21">
        <v>2</v>
      </c>
      <c r="R419" s="21">
        <f>VLOOKUP(P419,辅助表!$A$2:$B$10,2,FALSE)</f>
        <v>2</v>
      </c>
      <c r="S419" s="28" t="str">
        <f>VLOOKUP($L419,怪物模板!$A:$N,MATCH(角色!S$1,模板表头,0),0)</f>
        <v>alliance</v>
      </c>
      <c r="T419" s="21" t="s">
        <v>85</v>
      </c>
      <c r="U419" s="21"/>
      <c r="V419" s="21"/>
      <c r="W419" s="21"/>
      <c r="X419" s="21"/>
      <c r="Y419" s="21"/>
      <c r="Z419" s="21"/>
      <c r="AA419" s="21"/>
      <c r="AB419" s="21">
        <v>4</v>
      </c>
      <c r="AC419" s="21">
        <v>6</v>
      </c>
      <c r="AD419" s="21"/>
      <c r="AE419" s="21">
        <f t="shared" si="67"/>
        <v>10</v>
      </c>
      <c r="AF419" s="21">
        <f t="shared" si="78"/>
        <v>25</v>
      </c>
      <c r="AG419" s="28" t="str">
        <f>VLOOKUP($L419,怪物模板!$A:$N,MATCH(角色!AG$1,模板表头,0),0)</f>
        <v>misc.5skills_target_is_valid</v>
      </c>
      <c r="AH419" s="28">
        <f>VLOOKUP($L419,怪物模板!$A:$N,MATCH(角色!AH$1,模板表头,0),0)</f>
        <v>11980301</v>
      </c>
      <c r="AI419" s="28">
        <f>VLOOKUP($L419,怪物模板!$A:$N,MATCH(角色!AI$1,模板表头,0),0)</f>
        <v>11980302</v>
      </c>
      <c r="AJ419" s="28" t="str">
        <f>VLOOKUP($L419,怪物模板!$A:$N,MATCH(角色!AJ$1,模板表头,0),0)</f>
        <v/>
      </c>
      <c r="AK419" s="28" t="str">
        <f>VLOOKUP($L419,怪物模板!$A:$N,MATCH(角色!AK$1,模板表头,0),0)</f>
        <v/>
      </c>
      <c r="AL419" s="28" t="str">
        <f>IF(VLOOKUP($L419,[1]怪物模板!$A:$N,MATCH([1]角色!AL$1,模板表头,0),0)=0,"",VLOOKUP($L419,[1]怪物模板!$A:$N,MATCH([1]角色!AL$1,模板表头,0),0))</f>
        <v/>
      </c>
      <c r="AM419" s="28" t="str">
        <f>VLOOKUP($L419,怪物模板!$A:$N,MATCH(角色!AM$1,模板表头,0),0)</f>
        <v>shield_infantry_npc</v>
      </c>
      <c r="AN419" s="21">
        <f t="shared" si="88"/>
        <v>1</v>
      </c>
      <c r="AO419" s="21">
        <v>1</v>
      </c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2"/>
      <c r="BC419" s="22"/>
      <c r="BD419" s="22"/>
      <c r="BE419" s="22"/>
      <c r="BF419" s="22"/>
      <c r="BG419" s="22"/>
      <c r="BH419" s="22"/>
      <c r="BI419" s="22">
        <f t="shared" si="75"/>
        <v>10000</v>
      </c>
      <c r="BJ419" s="22">
        <f t="shared" si="76"/>
        <v>4000</v>
      </c>
      <c r="BK419" s="22">
        <f t="shared" si="76"/>
        <v>4000</v>
      </c>
      <c r="BL419" s="21"/>
      <c r="BM419" s="21"/>
      <c r="BN419" s="21"/>
      <c r="BO419" s="21"/>
      <c r="BP419" s="21"/>
      <c r="BQ419" s="21"/>
      <c r="BR419" s="21"/>
      <c r="BS419" s="21"/>
      <c r="BT419" s="21"/>
      <c r="BU419" s="23" t="str">
        <f t="shared" si="86"/>
        <v/>
      </c>
      <c r="BV419" s="21"/>
      <c r="BW419" s="21"/>
      <c r="BX419" s="21"/>
      <c r="BY419" s="21"/>
      <c r="BZ419" s="21"/>
      <c r="CA419" s="21"/>
      <c r="CB419" s="21"/>
      <c r="CC419" s="21"/>
      <c r="CD419" s="21"/>
      <c r="CE419" s="21"/>
      <c r="CF419" s="21"/>
      <c r="CG419" s="21" t="str">
        <f t="shared" si="77"/>
        <v/>
      </c>
      <c r="CH419" s="21" t="str">
        <f t="shared" si="77"/>
        <v/>
      </c>
      <c r="CI419" s="21" t="str">
        <f t="shared" si="77"/>
        <v/>
      </c>
      <c r="CJ419" s="21" t="str">
        <f t="shared" si="77"/>
        <v/>
      </c>
      <c r="CK419" s="21" t="str">
        <f t="shared" si="77"/>
        <v/>
      </c>
      <c r="CL419" s="21" t="str">
        <f t="shared" si="77"/>
        <v/>
      </c>
      <c r="CM419" s="21" t="str">
        <f t="shared" si="77"/>
        <v/>
      </c>
      <c r="CN419" s="21" t="str">
        <f t="shared" si="77"/>
        <v/>
      </c>
      <c r="CO419" s="21" t="str">
        <f t="shared" si="77"/>
        <v/>
      </c>
    </row>
    <row r="420" spans="1:93" ht="16.5" customHeight="1" x14ac:dyDescent="0.3">
      <c r="A420" s="60">
        <v>31040418</v>
      </c>
      <c r="B420" s="60" t="s">
        <v>92</v>
      </c>
      <c r="C420" s="21"/>
      <c r="D420" s="21">
        <f>D415+1</f>
        <v>4</v>
      </c>
      <c r="E420" s="21" t="s">
        <v>105</v>
      </c>
      <c r="F420" s="21">
        <v>4</v>
      </c>
      <c r="G420" s="21" t="s">
        <v>110</v>
      </c>
      <c r="H420" s="21">
        <f>VLOOKUP($L420,怪物模板!$A:$N,MATCH(角色!H$1,模板表头,0),0)</f>
        <v>1</v>
      </c>
      <c r="I420" s="28" t="str">
        <f>VLOOKUP($L420,怪物模板!$A:$N,MATCH(角色!I$1,模板表头,0),0)</f>
        <v>phy</v>
      </c>
      <c r="J420" s="22"/>
      <c r="K420" s="21"/>
      <c r="L420" s="21" t="s">
        <v>248</v>
      </c>
      <c r="M420" s="28" t="str">
        <f>VLOOKUP($L420,怪物模板!$A:$N,MATCH(角色!M$1,模板表头,0),0)</f>
        <v>顶盾步兵</v>
      </c>
      <c r="N420" s="28" t="str">
        <f>VLOOKUP($L420,怪物模板!$A:$N,MATCH(角色!N$1,模板表头,0),0)</f>
        <v>统一模板</v>
      </c>
      <c r="O420" s="21" t="str">
        <f>VLOOKUP($L420,怪物模板!$A:$N,MATCH(角色!O$1,模板表头,0),0)</f>
        <v>male</v>
      </c>
      <c r="P420" s="22">
        <v>2</v>
      </c>
      <c r="Q420" s="21">
        <v>3</v>
      </c>
      <c r="R420" s="21">
        <f>VLOOKUP(P420,辅助表!$A$2:$B$10,2,FALSE)</f>
        <v>2</v>
      </c>
      <c r="S420" s="28" t="str">
        <f>VLOOKUP($L420,怪物模板!$A:$N,MATCH(角色!S$1,模板表头,0),0)</f>
        <v>alliance</v>
      </c>
      <c r="T420" s="21" t="s">
        <v>85</v>
      </c>
      <c r="U420" s="21"/>
      <c r="V420" s="21"/>
      <c r="W420" s="21"/>
      <c r="X420" s="21"/>
      <c r="Y420" s="21"/>
      <c r="Z420" s="21"/>
      <c r="AA420" s="21"/>
      <c r="AB420" s="21">
        <v>4</v>
      </c>
      <c r="AC420" s="21">
        <v>6</v>
      </c>
      <c r="AD420" s="21"/>
      <c r="AE420" s="21">
        <f t="shared" si="67"/>
        <v>10</v>
      </c>
      <c r="AF420" s="21">
        <f t="shared" si="78"/>
        <v>25</v>
      </c>
      <c r="AG420" s="28" t="str">
        <f>VLOOKUP($L420,怪物模板!$A:$N,MATCH(角色!AG$1,模板表头,0),0)</f>
        <v>misc.5skills_target_is_valid</v>
      </c>
      <c r="AH420" s="28">
        <f>VLOOKUP($L420,怪物模板!$A:$N,MATCH(角色!AH$1,模板表头,0),0)</f>
        <v>11980301</v>
      </c>
      <c r="AI420" s="28">
        <f>VLOOKUP($L420,怪物模板!$A:$N,MATCH(角色!AI$1,模板表头,0),0)</f>
        <v>11980302</v>
      </c>
      <c r="AJ420" s="28" t="str">
        <f>VLOOKUP($L420,怪物模板!$A:$N,MATCH(角色!AJ$1,模板表头,0),0)</f>
        <v/>
      </c>
      <c r="AK420" s="28" t="str">
        <f>VLOOKUP($L420,怪物模板!$A:$N,MATCH(角色!AK$1,模板表头,0),0)</f>
        <v/>
      </c>
      <c r="AL420" s="28" t="str">
        <f>IF(VLOOKUP($L420,[1]怪物模板!$A:$N,MATCH([1]角色!AL$1,模板表头,0),0)=0,"",VLOOKUP($L420,[1]怪物模板!$A:$N,MATCH([1]角色!AL$1,模板表头,0),0))</f>
        <v/>
      </c>
      <c r="AM420" s="28" t="str">
        <f>VLOOKUP($L420,怪物模板!$A:$N,MATCH(角色!AM$1,模板表头,0),0)</f>
        <v>shield_infantry_npc</v>
      </c>
      <c r="AN420" s="21">
        <f t="shared" si="88"/>
        <v>1</v>
      </c>
      <c r="AO420" s="21">
        <v>1</v>
      </c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2"/>
      <c r="BC420" s="22"/>
      <c r="BD420" s="22"/>
      <c r="BE420" s="22"/>
      <c r="BF420" s="22"/>
      <c r="BG420" s="22"/>
      <c r="BH420" s="22"/>
      <c r="BI420" s="22">
        <f t="shared" si="75"/>
        <v>10000</v>
      </c>
      <c r="BJ420" s="22">
        <f t="shared" si="76"/>
        <v>4000</v>
      </c>
      <c r="BK420" s="22">
        <f t="shared" si="76"/>
        <v>4000</v>
      </c>
      <c r="BL420" s="21"/>
      <c r="BM420" s="21"/>
      <c r="BN420" s="21"/>
      <c r="BO420" s="21"/>
      <c r="BP420" s="21"/>
      <c r="BQ420" s="21"/>
      <c r="BR420" s="21"/>
      <c r="BS420" s="21"/>
      <c r="BT420" s="21"/>
      <c r="BU420" s="23" t="str">
        <f t="shared" si="86"/>
        <v/>
      </c>
      <c r="BV420" s="21"/>
      <c r="BW420" s="21"/>
      <c r="BX420" s="21"/>
      <c r="BY420" s="21"/>
      <c r="BZ420" s="21"/>
      <c r="CA420" s="21"/>
      <c r="CB420" s="21"/>
      <c r="CC420" s="21"/>
      <c r="CD420" s="21"/>
      <c r="CE420" s="21"/>
      <c r="CF420" s="21"/>
      <c r="CG420" s="21" t="str">
        <f t="shared" si="77"/>
        <v/>
      </c>
      <c r="CH420" s="21" t="str">
        <f t="shared" si="77"/>
        <v/>
      </c>
      <c r="CI420" s="21" t="str">
        <f t="shared" si="77"/>
        <v/>
      </c>
      <c r="CJ420" s="21" t="str">
        <f t="shared" si="77"/>
        <v/>
      </c>
      <c r="CK420" s="21" t="str">
        <f t="shared" si="77"/>
        <v/>
      </c>
      <c r="CL420" s="21" t="str">
        <f t="shared" si="77"/>
        <v/>
      </c>
      <c r="CM420" s="21" t="str">
        <f t="shared" si="77"/>
        <v/>
      </c>
      <c r="CN420" s="21" t="str">
        <f t="shared" si="77"/>
        <v/>
      </c>
      <c r="CO420" s="21" t="str">
        <f t="shared" si="77"/>
        <v/>
      </c>
    </row>
    <row r="421" spans="1:93" ht="16.5" customHeight="1" x14ac:dyDescent="0.3">
      <c r="A421" s="60">
        <v>31040419</v>
      </c>
      <c r="B421" s="60" t="s">
        <v>91</v>
      </c>
      <c r="C421" s="21"/>
      <c r="D421" s="21">
        <f>D416+1</f>
        <v>4</v>
      </c>
      <c r="E421" s="21" t="s">
        <v>105</v>
      </c>
      <c r="F421" s="21">
        <v>4</v>
      </c>
      <c r="G421" s="21" t="s">
        <v>110</v>
      </c>
      <c r="H421" s="21">
        <f>VLOOKUP($L421,怪物模板!$A:$N,MATCH(角色!H$1,模板表头,0),0)</f>
        <v>3</v>
      </c>
      <c r="I421" s="28" t="str">
        <f>VLOOKUP($L421,怪物模板!$A:$N,MATCH(角色!I$1,模板表头,0),0)</f>
        <v>mag</v>
      </c>
      <c r="J421" s="22"/>
      <c r="K421" s="21"/>
      <c r="L421" s="21" t="s">
        <v>275</v>
      </c>
      <c r="M421" s="28" t="str">
        <f>VLOOKUP($L421,怪物模板!$A:$N,MATCH(角色!M$1,模板表头,0),0)</f>
        <v>火焰术士</v>
      </c>
      <c r="N421" s="28" t="str">
        <f>VLOOKUP($L421,怪物模板!$A:$N,MATCH(角色!N$1,模板表头,0),0)</f>
        <v>大招加引导版，加酒利用</v>
      </c>
      <c r="O421" s="21" t="str">
        <f>VLOOKUP($L421,怪物模板!$A:$N,MATCH(角色!O$1,模板表头,0),0)</f>
        <v>female</v>
      </c>
      <c r="P421" s="22">
        <v>3</v>
      </c>
      <c r="Q421" s="21">
        <v>3</v>
      </c>
      <c r="R421" s="21">
        <f>VLOOKUP(P421,辅助表!$A$2:$B$10,2,FALSE)</f>
        <v>2</v>
      </c>
      <c r="S421" s="28" t="str">
        <f>VLOOKUP($L421,怪物模板!$A:$N,MATCH(角色!S$1,模板表头,0),0)</f>
        <v>alliance</v>
      </c>
      <c r="T421" s="21" t="s">
        <v>85</v>
      </c>
      <c r="U421" s="21"/>
      <c r="V421" s="21"/>
      <c r="W421" s="21"/>
      <c r="X421" s="21"/>
      <c r="Y421" s="21"/>
      <c r="Z421" s="21"/>
      <c r="AA421" s="21"/>
      <c r="AB421" s="21">
        <v>4</v>
      </c>
      <c r="AC421" s="21">
        <v>6</v>
      </c>
      <c r="AD421" s="21"/>
      <c r="AE421" s="21">
        <f t="shared" si="67"/>
        <v>10</v>
      </c>
      <c r="AF421" s="21">
        <f t="shared" si="78"/>
        <v>25</v>
      </c>
      <c r="AG421" s="28" t="str">
        <f>VLOOKUP($L421,怪物模板!$A:$N,MATCH(角色!AG$1,模板表头,0),0)</f>
        <v>misc.5skills</v>
      </c>
      <c r="AH421" s="28">
        <f>VLOOKUP($L421,怪物模板!$A:$N,MATCH(角色!AH$1,模板表头,0),0)</f>
        <v>11980401</v>
      </c>
      <c r="AI421" s="28">
        <f>VLOOKUP($L421,怪物模板!$A:$N,MATCH(角色!AI$1,模板表头,0),0)</f>
        <v>11980402</v>
      </c>
      <c r="AJ421" s="28">
        <f>VLOOKUP($L421,怪物模板!$A:$N,MATCH(角色!AJ$1,模板表头,0),0)</f>
        <v>11999535</v>
      </c>
      <c r="AK421" s="28" t="str">
        <f>VLOOKUP($L421,怪物模板!$A:$N,MATCH(角色!AK$1,模板表头,0),0)</f>
        <v/>
      </c>
      <c r="AL421" s="28" t="str">
        <f>IF(VLOOKUP($L421,[1]怪物模板!$A:$N,MATCH([1]角色!AL$1,模板表头,0),0)=0,"",VLOOKUP($L421,[1]怪物模板!$A:$N,MATCH([1]角色!AL$1,模板表头,0),0))</f>
        <v/>
      </c>
      <c r="AM421" s="28" t="str">
        <f>VLOOKUP($L421,怪物模板!$A:$N,MATCH(角色!AM$1,模板表头,0),0)</f>
        <v>flame_npc</v>
      </c>
      <c r="AN421" s="21">
        <f t="shared" si="88"/>
        <v>1</v>
      </c>
      <c r="AO421" s="21">
        <v>1</v>
      </c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2"/>
      <c r="BC421" s="22"/>
      <c r="BD421" s="22"/>
      <c r="BE421" s="22"/>
      <c r="BF421" s="22"/>
      <c r="BG421" s="22"/>
      <c r="BH421" s="22"/>
      <c r="BI421" s="22">
        <f t="shared" si="75"/>
        <v>10000</v>
      </c>
      <c r="BJ421" s="22">
        <f t="shared" si="76"/>
        <v>4000</v>
      </c>
      <c r="BK421" s="22">
        <f t="shared" si="76"/>
        <v>4000</v>
      </c>
      <c r="BL421" s="21"/>
      <c r="BM421" s="21"/>
      <c r="BN421" s="21"/>
      <c r="BO421" s="21"/>
      <c r="BP421" s="21"/>
      <c r="BQ421" s="21"/>
      <c r="BR421" s="21"/>
      <c r="BS421" s="21"/>
      <c r="BT421" s="21"/>
      <c r="BU421" s="23" t="str">
        <f t="shared" si="86"/>
        <v/>
      </c>
      <c r="BV421" s="21"/>
      <c r="BW421" s="21"/>
      <c r="BX421" s="21"/>
      <c r="BY421" s="21"/>
      <c r="BZ421" s="21"/>
      <c r="CA421" s="21"/>
      <c r="CB421" s="21"/>
      <c r="CC421" s="21"/>
      <c r="CD421" s="21"/>
      <c r="CE421" s="21"/>
      <c r="CF421" s="21"/>
      <c r="CG421" s="21" t="str">
        <f t="shared" si="77"/>
        <v/>
      </c>
      <c r="CH421" s="21" t="str">
        <f t="shared" si="77"/>
        <v/>
      </c>
      <c r="CI421" s="21" t="str">
        <f t="shared" si="77"/>
        <v/>
      </c>
      <c r="CJ421" s="21" t="str">
        <f t="shared" si="77"/>
        <v/>
      </c>
      <c r="CK421" s="21" t="str">
        <f t="shared" si="77"/>
        <v/>
      </c>
      <c r="CL421" s="21" t="str">
        <f t="shared" si="77"/>
        <v/>
      </c>
      <c r="CM421" s="21" t="str">
        <f t="shared" si="77"/>
        <v/>
      </c>
      <c r="CN421" s="21" t="str">
        <f t="shared" si="77"/>
        <v/>
      </c>
      <c r="CO421" s="21" t="str">
        <f t="shared" si="77"/>
        <v/>
      </c>
    </row>
    <row r="422" spans="1:93" s="15" customFormat="1" ht="16.5" customHeight="1" x14ac:dyDescent="0.3">
      <c r="A422" s="60">
        <v>31040420</v>
      </c>
      <c r="B422" s="60" t="s">
        <v>343</v>
      </c>
      <c r="C422" s="21"/>
      <c r="D422" s="21">
        <f>D417+1</f>
        <v>4</v>
      </c>
      <c r="E422" s="21" t="s">
        <v>105</v>
      </c>
      <c r="F422" s="21">
        <v>4</v>
      </c>
      <c r="G422" s="21" t="s">
        <v>111</v>
      </c>
      <c r="H422" s="21">
        <f>VLOOKUP($L422,怪物模板!$A:$N,MATCH(角色!H$1,模板表头,0),0)</f>
        <v>3</v>
      </c>
      <c r="I422" s="28" t="str">
        <f>VLOOKUP($L422,怪物模板!$A:$N,MATCH(角色!I$1,模板表头,0),0)</f>
        <v>mag</v>
      </c>
      <c r="J422" s="22"/>
      <c r="K422" s="21"/>
      <c r="L422" s="21" t="s">
        <v>338</v>
      </c>
      <c r="M422" s="28" t="str">
        <f>VLOOKUP($L422,怪物模板!$A:$N,MATCH(角色!M$1,模板表头,0),0)</f>
        <v>黑魔导少女</v>
      </c>
      <c r="N422" s="28" t="str">
        <f>VLOOKUP($L422,怪物模板!$A:$N,MATCH(角色!N$1,模板表头,0),0)</f>
        <v>统一BOSS模板，同英雄技能+酒利用</v>
      </c>
      <c r="O422" s="21" t="str">
        <f>VLOOKUP($L422,怪物模板!$A:$N,MATCH(角色!O$1,模板表头,0),0)</f>
        <v>male</v>
      </c>
      <c r="P422" s="22">
        <v>7</v>
      </c>
      <c r="Q422" s="21">
        <v>4</v>
      </c>
      <c r="R422" s="21">
        <v>4</v>
      </c>
      <c r="S422" s="28" t="str">
        <f>VLOOKUP($L422,怪物模板!$A:$N,MATCH(角色!S$1,模板表头,0),0)</f>
        <v>alliance</v>
      </c>
      <c r="T422" s="21" t="s">
        <v>101</v>
      </c>
      <c r="U422" s="21"/>
      <c r="V422" s="21"/>
      <c r="W422" s="21"/>
      <c r="X422" s="21"/>
      <c r="Y422" s="21"/>
      <c r="Z422" s="21"/>
      <c r="AA422" s="21"/>
      <c r="AB422" s="21">
        <v>4</v>
      </c>
      <c r="AC422" s="21">
        <v>6</v>
      </c>
      <c r="AD422" s="21"/>
      <c r="AE422" s="21">
        <f t="shared" ref="AE422" si="89">VLOOKUP(G422,命能,2,0)</f>
        <v>40</v>
      </c>
      <c r="AF422" s="21">
        <f t="shared" ref="AF422" si="90">INT(AE422*2.5)</f>
        <v>100</v>
      </c>
      <c r="AG422" s="28" t="str">
        <f>VLOOKUP($L422,怪物模板!$A:$N,MATCH(角色!AG$1,模板表头,0),0)</f>
        <v>misc.5skills_is_enemy_second</v>
      </c>
      <c r="AH422" s="28">
        <f>VLOOKUP($L422,怪物模板!$A:$N,MATCH(角色!AH$1,模板表头,0),0)</f>
        <v>11760301</v>
      </c>
      <c r="AI422" s="28">
        <f>VLOOKUP($L422,怪物模板!$A:$N,MATCH(角色!AI$1,模板表头,0),0)</f>
        <v>11760302</v>
      </c>
      <c r="AJ422" s="28">
        <f>VLOOKUP($L422,怪物模板!$A:$N,MATCH(角色!AJ$1,模板表头,0),0)</f>
        <v>11760303</v>
      </c>
      <c r="AK422" s="28">
        <f>VLOOKUP($L422,怪物模板!$A:$N,MATCH(角色!AK$1,模板表头,0),0)</f>
        <v>11760304</v>
      </c>
      <c r="AL422" s="28" t="str">
        <f>IF(VLOOKUP($L422,[1]怪物模板!$A:$N,MATCH([1]角色!AL$1,模板表头,0),0)=0,"",VLOOKUP($L422,[1]怪物模板!$A:$N,MATCH([1]角色!AL$1,模板表头,0),0))</f>
        <v/>
      </c>
      <c r="AM422" s="28" t="str">
        <f>VLOOKUP($L422,怪物模板!$A:$N,MATCH(角色!AM$1,模板表头,0),0)</f>
        <v>antonidas</v>
      </c>
      <c r="AN422" s="21">
        <v>1.2</v>
      </c>
      <c r="AO422" s="21">
        <v>1</v>
      </c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2">
        <f t="shared" si="75"/>
        <v>10000</v>
      </c>
      <c r="BJ422" s="22">
        <f t="shared" si="76"/>
        <v>4000</v>
      </c>
      <c r="BK422" s="22">
        <f t="shared" si="76"/>
        <v>4000</v>
      </c>
      <c r="BL422" s="21"/>
      <c r="BM422" s="21"/>
      <c r="BN422" s="21"/>
      <c r="BO422" s="21"/>
      <c r="BP422" s="21"/>
      <c r="BQ422" s="21"/>
      <c r="BR422" s="21"/>
      <c r="BS422" s="21"/>
      <c r="BT422" s="21"/>
      <c r="BU422" s="23" t="s">
        <v>200</v>
      </c>
      <c r="BV422" s="23"/>
      <c r="BW422" s="23"/>
      <c r="BX422" s="21"/>
      <c r="BY422" s="21"/>
      <c r="BZ422" s="21"/>
      <c r="CA422" s="21"/>
      <c r="CB422" s="21"/>
      <c r="CC422" s="21"/>
      <c r="CD422" s="21"/>
      <c r="CE422" s="21"/>
      <c r="CF422" s="21"/>
      <c r="CG422" s="21" t="str">
        <f t="shared" si="77"/>
        <v/>
      </c>
      <c r="CH422" s="21" t="str">
        <f t="shared" si="77"/>
        <v/>
      </c>
      <c r="CI422" s="21" t="str">
        <f t="shared" si="77"/>
        <v/>
      </c>
      <c r="CJ422" s="21" t="str">
        <f t="shared" si="77"/>
        <v/>
      </c>
      <c r="CK422" s="21" t="str">
        <f t="shared" si="77"/>
        <v/>
      </c>
      <c r="CL422" s="21" t="str">
        <f t="shared" si="77"/>
        <v/>
      </c>
      <c r="CM422" s="21" t="str">
        <f t="shared" si="77"/>
        <v/>
      </c>
      <c r="CN422" s="21" t="str">
        <f t="shared" si="77"/>
        <v/>
      </c>
      <c r="CO422" s="21" t="str">
        <f t="shared" si="77"/>
        <v/>
      </c>
    </row>
    <row r="423" spans="1:93" s="15" customFormat="1" ht="16.5" customHeight="1" x14ac:dyDescent="0.3">
      <c r="A423" s="60">
        <v>31040421</v>
      </c>
      <c r="B423" s="60" t="s">
        <v>330</v>
      </c>
      <c r="C423" s="21"/>
      <c r="D423" s="21">
        <v>5</v>
      </c>
      <c r="E423" s="21" t="s">
        <v>105</v>
      </c>
      <c r="F423" s="21">
        <v>5</v>
      </c>
      <c r="G423" s="21" t="s">
        <v>101</v>
      </c>
      <c r="H423" s="21">
        <f>VLOOKUP($L423,怪物模板!$A:$N,MATCH(角色!H$1,模板表头,0),0)</f>
        <v>3</v>
      </c>
      <c r="I423" s="28" t="str">
        <f>VLOOKUP($L423,怪物模板!$A:$N,MATCH(角色!I$1,模板表头,0),0)</f>
        <v>mag</v>
      </c>
      <c r="J423" s="22"/>
      <c r="K423" s="21"/>
      <c r="L423" s="21" t="s">
        <v>349</v>
      </c>
      <c r="M423" s="28" t="str">
        <f>VLOOKUP($L423,怪物模板!$A:$N,MATCH(角色!M$1,模板表头,0),0)</f>
        <v>莉莉丝</v>
      </c>
      <c r="N423" s="28" t="str">
        <f>VLOOKUP($L423,怪物模板!$A:$N,MATCH(角色!N$1,模板表头,0),0)</f>
        <v>BOSS版本</v>
      </c>
      <c r="O423" s="21" t="str">
        <f>VLOOKUP($L423,怪物模板!$A:$N,MATCH(角色!O$1,模板表头,0),0)</f>
        <v>female</v>
      </c>
      <c r="P423" s="22">
        <v>7</v>
      </c>
      <c r="Q423" s="21">
        <v>4</v>
      </c>
      <c r="R423" s="21">
        <v>4</v>
      </c>
      <c r="S423" s="28" t="str">
        <f>VLOOKUP($L423,怪物模板!$A:$N,MATCH(角色!S$1,模板表头,0),0)</f>
        <v>chaos</v>
      </c>
      <c r="T423" s="21" t="s">
        <v>101</v>
      </c>
      <c r="U423" s="21"/>
      <c r="V423" s="21"/>
      <c r="W423" s="21"/>
      <c r="X423" s="21"/>
      <c r="Y423" s="21"/>
      <c r="Z423" s="21"/>
      <c r="AA423" s="21"/>
      <c r="AB423" s="21">
        <v>4</v>
      </c>
      <c r="AC423" s="21">
        <v>6</v>
      </c>
      <c r="AD423" s="21"/>
      <c r="AE423" s="21">
        <f t="shared" si="67"/>
        <v>100</v>
      </c>
      <c r="AF423" s="21">
        <f t="shared" si="78"/>
        <v>250</v>
      </c>
      <c r="AG423" s="28" t="str">
        <f>VLOOKUP($L423,怪物模板!$A:$N,MATCH(角色!AG$1,模板表头,0),0)</f>
        <v>misc.5skills_third_target_is_valid</v>
      </c>
      <c r="AH423" s="28">
        <f>VLOOKUP($L423,怪物模板!$A:$N,MATCH(角色!AH$1,模板表头,0),0)</f>
        <v>11660801</v>
      </c>
      <c r="AI423" s="28">
        <f>VLOOKUP($L423,怪物模板!$A:$N,MATCH(角色!AI$1,模板表头,0),0)</f>
        <v>11660802</v>
      </c>
      <c r="AJ423" s="28">
        <f>VLOOKUP($L423,怪物模板!$A:$N,MATCH(角色!AJ$1,模板表头,0),0)</f>
        <v>11660803</v>
      </c>
      <c r="AK423" s="28">
        <f>VLOOKUP($L423,怪物模板!$A:$N,MATCH(角色!AK$1,模板表头,0),0)</f>
        <v>11660804</v>
      </c>
      <c r="AL423" s="28" t="str">
        <f>IF(VLOOKUP($L423,[1]怪物模板!$A:$N,MATCH([1]角色!AL$1,模板表头,0),0)=0,"",VLOOKUP($L423,[1]怪物模板!$A:$N,MATCH([1]角色!AL$1,模板表头,0),0))</f>
        <v/>
      </c>
      <c r="AM423" s="28" t="str">
        <f>VLOOKUP($L423,怪物模板!$A:$N,MATCH(角色!AM$1,模板表头,0),0)</f>
        <v>lilith</v>
      </c>
      <c r="AN423" s="21">
        <v>1.5</v>
      </c>
      <c r="AO423" s="21">
        <v>1</v>
      </c>
      <c r="AP423" s="21"/>
      <c r="AQ423" s="21"/>
      <c r="AR423" s="21" t="s">
        <v>201</v>
      </c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2">
        <f t="shared" si="75"/>
        <v>0</v>
      </c>
      <c r="BJ423" s="22">
        <f t="shared" si="76"/>
        <v>0</v>
      </c>
      <c r="BK423" s="22">
        <f t="shared" si="76"/>
        <v>0</v>
      </c>
      <c r="BL423" s="21"/>
      <c r="BM423" s="21"/>
      <c r="BN423" s="21"/>
      <c r="BO423" s="21"/>
      <c r="BP423" s="21"/>
      <c r="BQ423" s="21"/>
      <c r="BR423" s="21"/>
      <c r="BS423" s="21"/>
      <c r="BT423" s="21"/>
      <c r="BU423" s="23" t="s">
        <v>200</v>
      </c>
      <c r="BV423" s="23"/>
      <c r="BW423" s="23"/>
      <c r="BX423" s="21"/>
      <c r="BY423" s="21"/>
      <c r="BZ423" s="21"/>
      <c r="CA423" s="21"/>
      <c r="CB423" s="21"/>
      <c r="CC423" s="21"/>
      <c r="CD423" s="21"/>
      <c r="CE423" s="21"/>
      <c r="CF423" s="21"/>
      <c r="CG423" s="21">
        <f t="shared" si="77"/>
        <v>5000</v>
      </c>
      <c r="CH423" s="21">
        <f t="shared" si="77"/>
        <v>5000</v>
      </c>
      <c r="CI423" s="21">
        <f t="shared" si="77"/>
        <v>5000</v>
      </c>
      <c r="CJ423" s="21">
        <f t="shared" si="77"/>
        <v>5000</v>
      </c>
      <c r="CK423" s="21">
        <f t="shared" si="77"/>
        <v>5000</v>
      </c>
      <c r="CL423" s="21">
        <f t="shared" si="77"/>
        <v>5000</v>
      </c>
      <c r="CM423" s="21">
        <f t="shared" si="77"/>
        <v>5000</v>
      </c>
      <c r="CN423" s="21">
        <f t="shared" si="77"/>
        <v>5000</v>
      </c>
      <c r="CO423" s="21">
        <f t="shared" si="77"/>
        <v>5000</v>
      </c>
    </row>
    <row r="424" spans="1:93" s="5" customFormat="1" ht="16.5" customHeight="1" x14ac:dyDescent="0.3">
      <c r="A424" s="60">
        <v>31040422</v>
      </c>
      <c r="B424" s="60" t="s">
        <v>248</v>
      </c>
      <c r="C424" s="21"/>
      <c r="D424" s="21">
        <v>5</v>
      </c>
      <c r="E424" s="21" t="s">
        <v>105</v>
      </c>
      <c r="F424" s="21">
        <v>5</v>
      </c>
      <c r="G424" s="21" t="s">
        <v>110</v>
      </c>
      <c r="H424" s="21">
        <f>VLOOKUP($L424,怪物模板!$A:$N,MATCH(角色!H$1,模板表头,0),0)</f>
        <v>1</v>
      </c>
      <c r="I424" s="28" t="str">
        <f>VLOOKUP($L424,怪物模板!$A:$N,MATCH(角色!I$1,模板表头,0),0)</f>
        <v>phy</v>
      </c>
      <c r="J424" s="22"/>
      <c r="K424" s="21"/>
      <c r="L424" s="21" t="s">
        <v>248</v>
      </c>
      <c r="M424" s="28" t="str">
        <f>VLOOKUP($L424,怪物模板!$A:$N,MATCH(角色!M$1,模板表头,0),0)</f>
        <v>顶盾步兵</v>
      </c>
      <c r="N424" s="28" t="str">
        <f>VLOOKUP($L424,怪物模板!$A:$N,MATCH(角色!N$1,模板表头,0),0)</f>
        <v>统一模板</v>
      </c>
      <c r="O424" s="21" t="str">
        <f>VLOOKUP($L424,怪物模板!$A:$N,MATCH(角色!O$1,模板表头,0),0)</f>
        <v>male</v>
      </c>
      <c r="P424" s="22">
        <v>2</v>
      </c>
      <c r="Q424" s="21">
        <v>2</v>
      </c>
      <c r="R424" s="21">
        <v>2</v>
      </c>
      <c r="S424" s="28" t="str">
        <f>VLOOKUP($L424,怪物模板!$A:$N,MATCH(角色!S$1,模板表头,0),0)</f>
        <v>alliance</v>
      </c>
      <c r="T424" s="21" t="s">
        <v>199</v>
      </c>
      <c r="U424" s="21"/>
      <c r="V424" s="21"/>
      <c r="W424" s="21"/>
      <c r="X424" s="21"/>
      <c r="Y424" s="21"/>
      <c r="Z424" s="21"/>
      <c r="AA424" s="21"/>
      <c r="AB424" s="21">
        <v>4</v>
      </c>
      <c r="AC424" s="21">
        <v>6</v>
      </c>
      <c r="AD424" s="21"/>
      <c r="AE424" s="21">
        <f t="shared" si="67"/>
        <v>10</v>
      </c>
      <c r="AF424" s="21">
        <f t="shared" si="78"/>
        <v>25</v>
      </c>
      <c r="AG424" s="28" t="str">
        <f>VLOOKUP($L424,怪物模板!$A:$N,MATCH(角色!AG$1,模板表头,0),0)</f>
        <v>misc.5skills_target_is_valid</v>
      </c>
      <c r="AH424" s="28">
        <f>VLOOKUP($L424,怪物模板!$A:$N,MATCH(角色!AH$1,模板表头,0),0)</f>
        <v>11980301</v>
      </c>
      <c r="AI424" s="28">
        <f>VLOOKUP($L424,怪物模板!$A:$N,MATCH(角色!AI$1,模板表头,0),0)</f>
        <v>11980302</v>
      </c>
      <c r="AJ424" s="28" t="str">
        <f>VLOOKUP($L424,怪物模板!$A:$N,MATCH(角色!AJ$1,模板表头,0),0)</f>
        <v/>
      </c>
      <c r="AK424" s="28" t="str">
        <f>VLOOKUP($L424,怪物模板!$A:$N,MATCH(角色!AK$1,模板表头,0),0)</f>
        <v/>
      </c>
      <c r="AL424" s="28" t="str">
        <f>IF(VLOOKUP($L424,[1]怪物模板!$A:$N,MATCH([1]角色!AL$1,模板表头,0),0)=0,"",VLOOKUP($L424,[1]怪物模板!$A:$N,MATCH([1]角色!AL$1,模板表头,0),0))</f>
        <v/>
      </c>
      <c r="AM424" s="28" t="str">
        <f>VLOOKUP($L424,怪物模板!$A:$N,MATCH(角色!AM$1,模板表头,0),0)</f>
        <v>shield_infantry_npc</v>
      </c>
      <c r="AN424" s="21">
        <v>1</v>
      </c>
      <c r="AO424" s="21">
        <v>1</v>
      </c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2"/>
      <c r="BC424" s="22"/>
      <c r="BD424" s="22"/>
      <c r="BE424" s="22"/>
      <c r="BF424" s="22"/>
      <c r="BG424" s="22"/>
      <c r="BH424" s="22"/>
      <c r="BI424" s="22">
        <f t="shared" si="75"/>
        <v>10000</v>
      </c>
      <c r="BJ424" s="22">
        <f t="shared" si="76"/>
        <v>4000</v>
      </c>
      <c r="BK424" s="22">
        <f t="shared" si="76"/>
        <v>4000</v>
      </c>
      <c r="BL424" s="21"/>
      <c r="BM424" s="21"/>
      <c r="BN424" s="21"/>
      <c r="BO424" s="21"/>
      <c r="BP424" s="21"/>
      <c r="BQ424" s="21"/>
      <c r="BR424" s="21"/>
      <c r="BS424" s="21"/>
      <c r="BT424" s="21"/>
      <c r="BU424" s="23" t="s">
        <v>200</v>
      </c>
      <c r="BV424" s="21"/>
      <c r="BW424" s="21"/>
      <c r="BX424" s="21"/>
      <c r="BY424" s="21"/>
      <c r="BZ424" s="21"/>
      <c r="CA424" s="21"/>
      <c r="CB424" s="21"/>
      <c r="CC424" s="21"/>
      <c r="CD424" s="21"/>
      <c r="CE424" s="21"/>
      <c r="CF424" s="21"/>
      <c r="CG424" s="21" t="s">
        <v>200</v>
      </c>
      <c r="CH424" s="21" t="s">
        <v>200</v>
      </c>
      <c r="CI424" s="21" t="s">
        <v>200</v>
      </c>
      <c r="CJ424" s="21" t="s">
        <v>200</v>
      </c>
      <c r="CK424" s="21" t="s">
        <v>200</v>
      </c>
      <c r="CL424" s="21" t="s">
        <v>200</v>
      </c>
      <c r="CM424" s="21" t="s">
        <v>200</v>
      </c>
      <c r="CN424" s="21" t="s">
        <v>200</v>
      </c>
      <c r="CO424" s="21" t="s">
        <v>200</v>
      </c>
    </row>
    <row r="425" spans="1:93" s="5" customFormat="1" ht="16.5" customHeight="1" x14ac:dyDescent="0.3">
      <c r="A425" s="60">
        <v>31040423</v>
      </c>
      <c r="B425" s="60" t="s">
        <v>248</v>
      </c>
      <c r="C425" s="21"/>
      <c r="D425" s="21">
        <v>5</v>
      </c>
      <c r="E425" s="21" t="s">
        <v>105</v>
      </c>
      <c r="F425" s="21">
        <v>5</v>
      </c>
      <c r="G425" s="21" t="s">
        <v>110</v>
      </c>
      <c r="H425" s="21">
        <f>VLOOKUP($L425,怪物模板!$A:$N,MATCH(角色!H$1,模板表头,0),0)</f>
        <v>1</v>
      </c>
      <c r="I425" s="28" t="str">
        <f>VLOOKUP($L425,怪物模板!$A:$N,MATCH(角色!I$1,模板表头,0),0)</f>
        <v>phy</v>
      </c>
      <c r="J425" s="22"/>
      <c r="K425" s="21"/>
      <c r="L425" s="21" t="s">
        <v>248</v>
      </c>
      <c r="M425" s="28" t="str">
        <f>VLOOKUP($L425,怪物模板!$A:$N,MATCH(角色!M$1,模板表头,0),0)</f>
        <v>顶盾步兵</v>
      </c>
      <c r="N425" s="28" t="str">
        <f>VLOOKUP($L425,怪物模板!$A:$N,MATCH(角色!N$1,模板表头,0),0)</f>
        <v>统一模板</v>
      </c>
      <c r="O425" s="21" t="str">
        <f>VLOOKUP($L425,怪物模板!$A:$N,MATCH(角色!O$1,模板表头,0),0)</f>
        <v>male</v>
      </c>
      <c r="P425" s="22">
        <v>2</v>
      </c>
      <c r="Q425" s="21">
        <v>2</v>
      </c>
      <c r="R425" s="21">
        <v>2</v>
      </c>
      <c r="S425" s="28" t="str">
        <f>VLOOKUP($L425,怪物模板!$A:$N,MATCH(角色!S$1,模板表头,0),0)</f>
        <v>alliance</v>
      </c>
      <c r="T425" s="21" t="s">
        <v>199</v>
      </c>
      <c r="U425" s="21"/>
      <c r="V425" s="21"/>
      <c r="W425" s="21"/>
      <c r="X425" s="21"/>
      <c r="Y425" s="21"/>
      <c r="Z425" s="21"/>
      <c r="AA425" s="21"/>
      <c r="AB425" s="21">
        <v>4</v>
      </c>
      <c r="AC425" s="21">
        <v>6</v>
      </c>
      <c r="AD425" s="21"/>
      <c r="AE425" s="21">
        <f t="shared" si="67"/>
        <v>10</v>
      </c>
      <c r="AF425" s="21">
        <f t="shared" si="78"/>
        <v>25</v>
      </c>
      <c r="AG425" s="28" t="str">
        <f>VLOOKUP($L425,怪物模板!$A:$N,MATCH(角色!AG$1,模板表头,0),0)</f>
        <v>misc.5skills_target_is_valid</v>
      </c>
      <c r="AH425" s="28">
        <f>VLOOKUP($L425,怪物模板!$A:$N,MATCH(角色!AH$1,模板表头,0),0)</f>
        <v>11980301</v>
      </c>
      <c r="AI425" s="28">
        <f>VLOOKUP($L425,怪物模板!$A:$N,MATCH(角色!AI$1,模板表头,0),0)</f>
        <v>11980302</v>
      </c>
      <c r="AJ425" s="28" t="str">
        <f>VLOOKUP($L425,怪物模板!$A:$N,MATCH(角色!AJ$1,模板表头,0),0)</f>
        <v/>
      </c>
      <c r="AK425" s="28" t="str">
        <f>VLOOKUP($L425,怪物模板!$A:$N,MATCH(角色!AK$1,模板表头,0),0)</f>
        <v/>
      </c>
      <c r="AL425" s="28" t="str">
        <f>IF(VLOOKUP($L425,[1]怪物模板!$A:$N,MATCH([1]角色!AL$1,模板表头,0),0)=0,"",VLOOKUP($L425,[1]怪物模板!$A:$N,MATCH([1]角色!AL$1,模板表头,0),0))</f>
        <v/>
      </c>
      <c r="AM425" s="28" t="str">
        <f>VLOOKUP($L425,怪物模板!$A:$N,MATCH(角色!AM$1,模板表头,0),0)</f>
        <v>shield_infantry_npc</v>
      </c>
      <c r="AN425" s="21">
        <v>1</v>
      </c>
      <c r="AO425" s="21">
        <v>1</v>
      </c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2"/>
      <c r="BC425" s="22"/>
      <c r="BD425" s="22"/>
      <c r="BE425" s="22"/>
      <c r="BF425" s="22"/>
      <c r="BG425" s="22"/>
      <c r="BH425" s="22"/>
      <c r="BI425" s="22">
        <f t="shared" si="75"/>
        <v>10000</v>
      </c>
      <c r="BJ425" s="22">
        <f t="shared" si="76"/>
        <v>4000</v>
      </c>
      <c r="BK425" s="22">
        <f t="shared" si="76"/>
        <v>4000</v>
      </c>
      <c r="BL425" s="21"/>
      <c r="BM425" s="21"/>
      <c r="BN425" s="21"/>
      <c r="BO425" s="21"/>
      <c r="BP425" s="21"/>
      <c r="BQ425" s="21"/>
      <c r="BR425" s="21"/>
      <c r="BS425" s="21"/>
      <c r="BT425" s="21"/>
      <c r="BU425" s="23" t="s">
        <v>200</v>
      </c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 t="s">
        <v>200</v>
      </c>
      <c r="CH425" s="21" t="s">
        <v>200</v>
      </c>
      <c r="CI425" s="21" t="s">
        <v>200</v>
      </c>
      <c r="CJ425" s="21" t="s">
        <v>200</v>
      </c>
      <c r="CK425" s="21" t="s">
        <v>200</v>
      </c>
      <c r="CL425" s="21" t="s">
        <v>200</v>
      </c>
      <c r="CM425" s="21" t="s">
        <v>200</v>
      </c>
      <c r="CN425" s="21" t="s">
        <v>200</v>
      </c>
      <c r="CO425" s="21" t="s">
        <v>200</v>
      </c>
    </row>
    <row r="426" spans="1:93" s="5" customFormat="1" ht="16.5" customHeight="1" x14ac:dyDescent="0.3">
      <c r="A426" s="60">
        <v>31040424</v>
      </c>
      <c r="B426" s="60" t="s">
        <v>98</v>
      </c>
      <c r="C426" s="21"/>
      <c r="D426" s="21">
        <v>5</v>
      </c>
      <c r="E426" s="21" t="s">
        <v>105</v>
      </c>
      <c r="F426" s="21">
        <v>5</v>
      </c>
      <c r="G426" s="21" t="s">
        <v>110</v>
      </c>
      <c r="H426" s="21">
        <f>VLOOKUP($L426,怪物模板!$A:$N,MATCH(角色!H$1,模板表头,0),0)</f>
        <v>4</v>
      </c>
      <c r="I426" s="28" t="str">
        <f>VLOOKUP($L426,怪物模板!$A:$N,MATCH(角色!I$1,模板表头,0),0)</f>
        <v>mag</v>
      </c>
      <c r="J426" s="22"/>
      <c r="K426" s="21"/>
      <c r="L426" s="21" t="s">
        <v>98</v>
      </c>
      <c r="M426" s="28" t="str">
        <f>VLOOKUP($L426,怪物模板!$A:$N,MATCH(角色!M$1,模板表头,0),0)</f>
        <v>无对应英雄</v>
      </c>
      <c r="N426" s="28" t="str">
        <f>VLOOKUP($L426,怪物模板!$A:$N,MATCH(角色!N$1,模板表头,0),0)</f>
        <v>统一模板</v>
      </c>
      <c r="O426" s="21" t="str">
        <f>VLOOKUP($L426,怪物模板!$A:$N,MATCH(角色!O$1,模板表头,0),0)</f>
        <v>female</v>
      </c>
      <c r="P426" s="22">
        <v>4</v>
      </c>
      <c r="Q426" s="21">
        <v>3</v>
      </c>
      <c r="R426" s="21">
        <v>3</v>
      </c>
      <c r="S426" s="28" t="str">
        <f>VLOOKUP($L426,怪物模板!$A:$N,MATCH(角色!S$1,模板表头,0),0)</f>
        <v>chaos</v>
      </c>
      <c r="T426" s="21" t="s">
        <v>199</v>
      </c>
      <c r="U426" s="21"/>
      <c r="V426" s="21"/>
      <c r="W426" s="21"/>
      <c r="X426" s="21"/>
      <c r="Y426" s="21"/>
      <c r="Z426" s="21"/>
      <c r="AA426" s="21"/>
      <c r="AB426" s="21">
        <v>4</v>
      </c>
      <c r="AC426" s="21">
        <v>6</v>
      </c>
      <c r="AD426" s="21"/>
      <c r="AE426" s="21">
        <f t="shared" si="67"/>
        <v>10</v>
      </c>
      <c r="AF426" s="21">
        <f t="shared" si="78"/>
        <v>25</v>
      </c>
      <c r="AG426" s="28" t="str">
        <f>VLOOKUP($L426,怪物模板!$A:$N,MATCH(角色!AG$1,模板表头,0),0)</f>
        <v>misc.5skills_friendly_ratio</v>
      </c>
      <c r="AH426" s="28">
        <f>VLOOKUP($L426,怪物模板!$A:$N,MATCH(角色!AH$1,模板表头,0),0)</f>
        <v>11670201</v>
      </c>
      <c r="AI426" s="28">
        <f>VLOOKUP($L426,怪物模板!$A:$N,MATCH(角色!AI$1,模板表头,0),0)</f>
        <v>11670202</v>
      </c>
      <c r="AJ426" s="28">
        <f>VLOOKUP($L426,怪物模板!$A:$N,MATCH(角色!AJ$1,模板表头,0),0)</f>
        <v>11670203</v>
      </c>
      <c r="AK426" s="28" t="str">
        <f>VLOOKUP($L426,怪物模板!$A:$N,MATCH(角色!AK$1,模板表头,0),0)</f>
        <v/>
      </c>
      <c r="AL426" s="28" t="str">
        <f>IF(VLOOKUP($L426,[1]怪物模板!$A:$N,MATCH([1]角色!AL$1,模板表头,0),0)=0,"",VLOOKUP($L426,[1]怪物模板!$A:$N,MATCH([1]角色!AL$1,模板表头,0),0))</f>
        <v/>
      </c>
      <c r="AM426" s="28" t="str">
        <f>VLOOKUP($L426,怪物模板!$A:$N,MATCH(角色!AM$1,模板表头,0),0)</f>
        <v>scarlet_priest</v>
      </c>
      <c r="AN426" s="21">
        <v>1</v>
      </c>
      <c r="AO426" s="21">
        <v>1</v>
      </c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2"/>
      <c r="BC426" s="22"/>
      <c r="BD426" s="22"/>
      <c r="BE426" s="22"/>
      <c r="BF426" s="22"/>
      <c r="BG426" s="22"/>
      <c r="BH426" s="22"/>
      <c r="BI426" s="22">
        <f t="shared" si="75"/>
        <v>10000</v>
      </c>
      <c r="BJ426" s="22">
        <f t="shared" si="76"/>
        <v>4000</v>
      </c>
      <c r="BK426" s="22">
        <f t="shared" si="76"/>
        <v>4000</v>
      </c>
      <c r="BL426" s="21"/>
      <c r="BM426" s="21"/>
      <c r="BN426" s="21"/>
      <c r="BO426" s="21"/>
      <c r="BP426" s="21"/>
      <c r="BQ426" s="21"/>
      <c r="BR426" s="21"/>
      <c r="BS426" s="21"/>
      <c r="BT426" s="21"/>
      <c r="BU426" s="23" t="s">
        <v>200</v>
      </c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 t="str">
        <f t="shared" si="77"/>
        <v/>
      </c>
      <c r="CH426" s="21" t="str">
        <f t="shared" si="77"/>
        <v/>
      </c>
      <c r="CI426" s="21" t="str">
        <f t="shared" si="77"/>
        <v/>
      </c>
      <c r="CJ426" s="21" t="str">
        <f t="shared" si="77"/>
        <v/>
      </c>
      <c r="CK426" s="21" t="str">
        <f t="shared" si="77"/>
        <v/>
      </c>
      <c r="CL426" s="21" t="str">
        <f t="shared" si="77"/>
        <v/>
      </c>
      <c r="CM426" s="21" t="str">
        <f t="shared" si="77"/>
        <v/>
      </c>
      <c r="CN426" s="21" t="str">
        <f t="shared" si="77"/>
        <v/>
      </c>
      <c r="CO426" s="21" t="str">
        <f t="shared" si="77"/>
        <v/>
      </c>
    </row>
    <row r="427" spans="1:93" s="5" customFormat="1" x14ac:dyDescent="0.3">
      <c r="A427" s="60">
        <v>31040425</v>
      </c>
      <c r="B427" s="60" t="s">
        <v>98</v>
      </c>
      <c r="C427" s="21"/>
      <c r="D427" s="21">
        <v>5</v>
      </c>
      <c r="E427" s="21" t="s">
        <v>105</v>
      </c>
      <c r="F427" s="21">
        <v>5</v>
      </c>
      <c r="G427" s="21" t="s">
        <v>110</v>
      </c>
      <c r="H427" s="21">
        <f>VLOOKUP($L427,怪物模板!$A:$N,MATCH(角色!H$1,模板表头,0),0)</f>
        <v>4</v>
      </c>
      <c r="I427" s="28" t="str">
        <f>VLOOKUP($L427,怪物模板!$A:$N,MATCH(角色!I$1,模板表头,0),0)</f>
        <v>mag</v>
      </c>
      <c r="J427" s="22"/>
      <c r="K427" s="21"/>
      <c r="L427" s="21" t="s">
        <v>98</v>
      </c>
      <c r="M427" s="28" t="str">
        <f>VLOOKUP($L427,怪物模板!$A:$N,MATCH(角色!M$1,模板表头,0),0)</f>
        <v>无对应英雄</v>
      </c>
      <c r="N427" s="28" t="str">
        <f>VLOOKUP($L427,怪物模板!$A:$N,MATCH(角色!N$1,模板表头,0),0)</f>
        <v>统一模板</v>
      </c>
      <c r="O427" s="21" t="str">
        <f>VLOOKUP($L427,怪物模板!$A:$N,MATCH(角色!O$1,模板表头,0),0)</f>
        <v>female</v>
      </c>
      <c r="P427" s="21">
        <v>4</v>
      </c>
      <c r="Q427" s="21">
        <v>3</v>
      </c>
      <c r="R427" s="21">
        <v>3</v>
      </c>
      <c r="S427" s="28" t="str">
        <f>VLOOKUP($L427,怪物模板!$A:$N,MATCH(角色!S$1,模板表头,0),0)</f>
        <v>chaos</v>
      </c>
      <c r="T427" s="21" t="s">
        <v>199</v>
      </c>
      <c r="U427" s="21"/>
      <c r="V427" s="21"/>
      <c r="W427" s="21"/>
      <c r="X427" s="21"/>
      <c r="Y427" s="21"/>
      <c r="Z427" s="21"/>
      <c r="AA427" s="21"/>
      <c r="AB427" s="21">
        <v>4</v>
      </c>
      <c r="AC427" s="21">
        <v>6</v>
      </c>
      <c r="AD427" s="21"/>
      <c r="AE427" s="21">
        <f t="shared" si="67"/>
        <v>10</v>
      </c>
      <c r="AF427" s="21">
        <f t="shared" si="78"/>
        <v>25</v>
      </c>
      <c r="AG427" s="28" t="str">
        <f>VLOOKUP($L427,怪物模板!$A:$N,MATCH(角色!AG$1,模板表头,0),0)</f>
        <v>misc.5skills_friendly_ratio</v>
      </c>
      <c r="AH427" s="28">
        <f>VLOOKUP($L427,怪物模板!$A:$N,MATCH(角色!AH$1,模板表头,0),0)</f>
        <v>11670201</v>
      </c>
      <c r="AI427" s="28">
        <f>VLOOKUP($L427,怪物模板!$A:$N,MATCH(角色!AI$1,模板表头,0),0)</f>
        <v>11670202</v>
      </c>
      <c r="AJ427" s="28">
        <f>VLOOKUP($L427,怪物模板!$A:$N,MATCH(角色!AJ$1,模板表头,0),0)</f>
        <v>11670203</v>
      </c>
      <c r="AK427" s="28" t="str">
        <f>VLOOKUP($L427,怪物模板!$A:$N,MATCH(角色!AK$1,模板表头,0),0)</f>
        <v/>
      </c>
      <c r="AL427" s="28" t="str">
        <f>IF(VLOOKUP($L427,[1]怪物模板!$A:$N,MATCH([1]角色!AL$1,模板表头,0),0)=0,"",VLOOKUP($L427,[1]怪物模板!$A:$N,MATCH([1]角色!AL$1,模板表头,0),0))</f>
        <v/>
      </c>
      <c r="AM427" s="28" t="str">
        <f>VLOOKUP($L427,怪物模板!$A:$N,MATCH(角色!AM$1,模板表头,0),0)</f>
        <v>scarlet_priest</v>
      </c>
      <c r="AN427" s="21">
        <v>1</v>
      </c>
      <c r="AO427" s="21">
        <v>1</v>
      </c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2"/>
      <c r="BC427" s="22"/>
      <c r="BD427" s="22"/>
      <c r="BE427" s="22"/>
      <c r="BF427" s="22"/>
      <c r="BG427" s="22"/>
      <c r="BH427" s="22"/>
      <c r="BI427" s="22">
        <f t="shared" si="75"/>
        <v>10000</v>
      </c>
      <c r="BJ427" s="22">
        <f t="shared" si="76"/>
        <v>4000</v>
      </c>
      <c r="BK427" s="22">
        <f t="shared" si="76"/>
        <v>4000</v>
      </c>
      <c r="BL427" s="21"/>
      <c r="BM427" s="21"/>
      <c r="BN427" s="21"/>
      <c r="BO427" s="21"/>
      <c r="BP427" s="21"/>
      <c r="BQ427" s="21"/>
      <c r="BR427" s="21"/>
      <c r="BS427" s="21"/>
      <c r="BT427" s="21"/>
      <c r="BU427" s="23" t="s">
        <v>200</v>
      </c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 t="str">
        <f t="shared" si="77"/>
        <v/>
      </c>
      <c r="CH427" s="21" t="str">
        <f t="shared" si="77"/>
        <v/>
      </c>
      <c r="CI427" s="21" t="str">
        <f t="shared" si="77"/>
        <v/>
      </c>
      <c r="CJ427" s="21" t="str">
        <f t="shared" si="77"/>
        <v/>
      </c>
      <c r="CK427" s="21" t="str">
        <f t="shared" si="77"/>
        <v/>
      </c>
      <c r="CL427" s="21" t="str">
        <f t="shared" si="77"/>
        <v/>
      </c>
      <c r="CM427" s="21" t="str">
        <f t="shared" si="77"/>
        <v/>
      </c>
      <c r="CN427" s="21" t="str">
        <f t="shared" si="77"/>
        <v/>
      </c>
      <c r="CO427" s="21" t="str">
        <f t="shared" si="77"/>
        <v/>
      </c>
    </row>
    <row r="428" spans="1:93" s="3" customFormat="1" ht="16.5" customHeight="1" x14ac:dyDescent="0.3">
      <c r="A428" s="60">
        <v>31040426</v>
      </c>
      <c r="B428" s="60" t="s">
        <v>239</v>
      </c>
      <c r="C428" s="21"/>
      <c r="D428" s="21">
        <f>D424+1</f>
        <v>6</v>
      </c>
      <c r="E428" s="21" t="s">
        <v>105</v>
      </c>
      <c r="F428" s="21">
        <v>6</v>
      </c>
      <c r="G428" s="21" t="s">
        <v>110</v>
      </c>
      <c r="H428" s="21">
        <f>VLOOKUP($L428,怪物模板!$A:$N,MATCH(角色!H$1,模板表头,0),0)</f>
        <v>1</v>
      </c>
      <c r="I428" s="28" t="str">
        <f>VLOOKUP($L428,怪物模板!$A:$N,MATCH(角色!I$1,模板表头,0),0)</f>
        <v>phy</v>
      </c>
      <c r="J428" s="22"/>
      <c r="K428" s="21" t="s">
        <v>240</v>
      </c>
      <c r="L428" s="21" t="s">
        <v>239</v>
      </c>
      <c r="M428" s="28" t="str">
        <f>VLOOKUP($L428,怪物模板!$A:$N,MATCH(角色!M$1,模板表头,0),0)</f>
        <v>无对应英雄</v>
      </c>
      <c r="N428" s="28" t="str">
        <f>VLOOKUP($L428,怪物模板!$A:$N,MATCH(角色!N$1,模板表头,0),0)</f>
        <v>统一模板</v>
      </c>
      <c r="O428" s="21" t="str">
        <f>VLOOKUP($L428,怪物模板!$A:$N,MATCH(角色!O$1,模板表头,0),0)</f>
        <v>male</v>
      </c>
      <c r="P428" s="22">
        <v>2</v>
      </c>
      <c r="Q428" s="21">
        <v>2</v>
      </c>
      <c r="R428" s="21">
        <v>2</v>
      </c>
      <c r="S428" s="28" t="str">
        <f>VLOOKUP($L428,怪物模板!$A:$N,MATCH(角色!S$1,模板表头,0),0)</f>
        <v>chaos</v>
      </c>
      <c r="T428" s="21" t="s">
        <v>199</v>
      </c>
      <c r="U428" s="21"/>
      <c r="V428" s="21"/>
      <c r="W428" s="21"/>
      <c r="X428" s="21"/>
      <c r="Y428" s="21"/>
      <c r="Z428" s="21"/>
      <c r="AA428" s="21"/>
      <c r="AB428" s="21">
        <v>4</v>
      </c>
      <c r="AC428" s="21">
        <v>6</v>
      </c>
      <c r="AD428" s="21"/>
      <c r="AE428" s="21">
        <f t="shared" si="67"/>
        <v>10</v>
      </c>
      <c r="AF428" s="21">
        <f t="shared" si="78"/>
        <v>25</v>
      </c>
      <c r="AG428" s="28" t="str">
        <f>VLOOKUP($L428,怪物模板!$A:$N,MATCH(角色!AG$1,模板表头,0),0)</f>
        <v>misc.5skills</v>
      </c>
      <c r="AH428" s="28">
        <f>VLOOKUP($L428,怪物模板!$A:$N,MATCH(角色!AH$1,模板表头,0),0)</f>
        <v>11999022</v>
      </c>
      <c r="AI428" s="28">
        <f>VLOOKUP($L428,怪物模板!$A:$N,MATCH(角色!AI$1,模板表头,0),0)</f>
        <v>11999023</v>
      </c>
      <c r="AJ428" s="28" t="str">
        <f>VLOOKUP($L428,怪物模板!$A:$N,MATCH(角色!AJ$1,模板表头,0),0)</f>
        <v/>
      </c>
      <c r="AK428" s="28" t="str">
        <f>VLOOKUP($L428,怪物模板!$A:$N,MATCH(角色!AK$1,模板表头,0),0)</f>
        <v/>
      </c>
      <c r="AL428" s="28" t="str">
        <f>IF(VLOOKUP($L428,[1]怪物模板!$A:$N,MATCH([1]角色!AL$1,模板表头,0),0)=0,"",VLOOKUP($L428,[1]怪物模板!$A:$N,MATCH([1]角色!AL$1,模板表头,0),0))</f>
        <v/>
      </c>
      <c r="AM428" s="28" t="str">
        <f>VLOOKUP($L428,怪物模板!$A:$N,MATCH(角色!AM$1,模板表头,0),0)</f>
        <v>demon_gorilla</v>
      </c>
      <c r="AN428" s="21">
        <v>1</v>
      </c>
      <c r="AO428" s="21">
        <v>1</v>
      </c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2"/>
      <c r="BC428" s="22"/>
      <c r="BD428" s="22"/>
      <c r="BE428" s="22"/>
      <c r="BF428" s="22"/>
      <c r="BG428" s="22"/>
      <c r="BH428" s="22"/>
      <c r="BI428" s="22">
        <f t="shared" si="75"/>
        <v>10000</v>
      </c>
      <c r="BJ428" s="22">
        <f t="shared" si="76"/>
        <v>4000</v>
      </c>
      <c r="BK428" s="22">
        <f t="shared" si="76"/>
        <v>4000</v>
      </c>
      <c r="BL428" s="21"/>
      <c r="BM428" s="21"/>
      <c r="BN428" s="21"/>
      <c r="BO428" s="21"/>
      <c r="BP428" s="21"/>
      <c r="BQ428" s="21"/>
      <c r="BR428" s="21"/>
      <c r="BS428" s="21"/>
      <c r="BT428" s="21"/>
      <c r="BU428" s="23" t="s">
        <v>200</v>
      </c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 t="str">
        <f>IF($G428="boss",5000,"")</f>
        <v/>
      </c>
      <c r="CH428" s="21" t="str">
        <f t="shared" si="77"/>
        <v/>
      </c>
      <c r="CI428" s="21" t="str">
        <f t="shared" si="77"/>
        <v/>
      </c>
      <c r="CJ428" s="21" t="str">
        <f t="shared" si="77"/>
        <v/>
      </c>
      <c r="CK428" s="21" t="str">
        <f t="shared" si="77"/>
        <v/>
      </c>
      <c r="CL428" s="21" t="str">
        <f t="shared" si="77"/>
        <v/>
      </c>
      <c r="CM428" s="21" t="str">
        <f t="shared" si="77"/>
        <v/>
      </c>
      <c r="CN428" s="21" t="str">
        <f t="shared" si="77"/>
        <v/>
      </c>
      <c r="CO428" s="21" t="str">
        <f t="shared" si="77"/>
        <v/>
      </c>
    </row>
    <row r="429" spans="1:93" ht="16.5" customHeight="1" x14ac:dyDescent="0.3">
      <c r="A429" s="60">
        <v>31040427</v>
      </c>
      <c r="B429" s="60" t="s">
        <v>92</v>
      </c>
      <c r="C429" s="21"/>
      <c r="D429" s="21">
        <f>D425+1</f>
        <v>6</v>
      </c>
      <c r="E429" s="21" t="s">
        <v>105</v>
      </c>
      <c r="F429" s="21">
        <v>6</v>
      </c>
      <c r="G429" s="21" t="s">
        <v>110</v>
      </c>
      <c r="H429" s="21">
        <f>VLOOKUP($L429,怪物模板!$A:$N,MATCH(角色!H$1,模板表头,0),0)</f>
        <v>1</v>
      </c>
      <c r="I429" s="28" t="str">
        <f>VLOOKUP($L429,怪物模板!$A:$N,MATCH(角色!I$1,模板表头,0),0)</f>
        <v>phy</v>
      </c>
      <c r="J429" s="22"/>
      <c r="K429" s="21"/>
      <c r="L429" s="21" t="s">
        <v>248</v>
      </c>
      <c r="M429" s="28" t="str">
        <f>VLOOKUP($L429,怪物模板!$A:$N,MATCH(角色!M$1,模板表头,0),0)</f>
        <v>顶盾步兵</v>
      </c>
      <c r="N429" s="28" t="str">
        <f>VLOOKUP($L429,怪物模板!$A:$N,MATCH(角色!N$1,模板表头,0),0)</f>
        <v>统一模板</v>
      </c>
      <c r="O429" s="21" t="str">
        <f>VLOOKUP($L429,怪物模板!$A:$N,MATCH(角色!O$1,模板表头,0),0)</f>
        <v>male</v>
      </c>
      <c r="P429" s="22">
        <v>2</v>
      </c>
      <c r="Q429" s="21">
        <v>3</v>
      </c>
      <c r="R429" s="21">
        <f>VLOOKUP(P429,辅助表!$A$2:$B$10,2,FALSE)</f>
        <v>2</v>
      </c>
      <c r="S429" s="28" t="str">
        <f>VLOOKUP($L429,怪物模板!$A:$N,MATCH(角色!S$1,模板表头,0),0)</f>
        <v>alliance</v>
      </c>
      <c r="T429" s="21" t="s">
        <v>85</v>
      </c>
      <c r="U429" s="21"/>
      <c r="V429" s="21"/>
      <c r="W429" s="21"/>
      <c r="X429" s="21"/>
      <c r="Y429" s="21"/>
      <c r="Z429" s="21"/>
      <c r="AA429" s="21"/>
      <c r="AB429" s="21">
        <v>4</v>
      </c>
      <c r="AC429" s="21">
        <v>6</v>
      </c>
      <c r="AD429" s="21"/>
      <c r="AE429" s="21">
        <f t="shared" si="67"/>
        <v>10</v>
      </c>
      <c r="AF429" s="21">
        <f t="shared" si="78"/>
        <v>25</v>
      </c>
      <c r="AG429" s="28" t="str">
        <f>VLOOKUP($L429,怪物模板!$A:$N,MATCH(角色!AG$1,模板表头,0),0)</f>
        <v>misc.5skills_target_is_valid</v>
      </c>
      <c r="AH429" s="28">
        <f>VLOOKUP($L429,怪物模板!$A:$N,MATCH(角色!AH$1,模板表头,0),0)</f>
        <v>11980301</v>
      </c>
      <c r="AI429" s="28">
        <f>VLOOKUP($L429,怪物模板!$A:$N,MATCH(角色!AI$1,模板表头,0),0)</f>
        <v>11980302</v>
      </c>
      <c r="AJ429" s="28" t="str">
        <f>VLOOKUP($L429,怪物模板!$A:$N,MATCH(角色!AJ$1,模板表头,0),0)</f>
        <v/>
      </c>
      <c r="AK429" s="28" t="str">
        <f>VLOOKUP($L429,怪物模板!$A:$N,MATCH(角色!AK$1,模板表头,0),0)</f>
        <v/>
      </c>
      <c r="AL429" s="28" t="str">
        <f>IF(VLOOKUP($L429,[1]怪物模板!$A:$N,MATCH([1]角色!AL$1,模板表头,0),0)=0,"",VLOOKUP($L429,[1]怪物模板!$A:$N,MATCH([1]角色!AL$1,模板表头,0),0))</f>
        <v/>
      </c>
      <c r="AM429" s="28" t="str">
        <f>VLOOKUP($L429,怪物模板!$A:$N,MATCH(角色!AM$1,模板表头,0),0)</f>
        <v>shield_infantry_npc</v>
      </c>
      <c r="AN429" s="21">
        <f t="shared" ref="AN429:AN435" si="91">IF(T429="monster",1,IF(T429="boss",1.3,IF(T429="entity",1,IF(T429="guard",1.5,1))))</f>
        <v>1</v>
      </c>
      <c r="AO429" s="21">
        <v>1</v>
      </c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2"/>
      <c r="BC429" s="22"/>
      <c r="BD429" s="22"/>
      <c r="BE429" s="22"/>
      <c r="BF429" s="22"/>
      <c r="BG429" s="22"/>
      <c r="BH429" s="22"/>
      <c r="BI429" s="22">
        <f t="shared" si="75"/>
        <v>10000</v>
      </c>
      <c r="BJ429" s="22">
        <f t="shared" si="76"/>
        <v>4000</v>
      </c>
      <c r="BK429" s="22">
        <f t="shared" si="76"/>
        <v>4000</v>
      </c>
      <c r="BL429" s="21"/>
      <c r="BM429" s="21"/>
      <c r="BN429" s="21"/>
      <c r="BO429" s="21"/>
      <c r="BP429" s="21"/>
      <c r="BQ429" s="21"/>
      <c r="BR429" s="21"/>
      <c r="BS429" s="21"/>
      <c r="BT429" s="21"/>
      <c r="BU429" s="23" t="str">
        <f t="shared" ref="BU429:BU435" si="92">IF(OR(B429="骷髅战士",B429="骷髅法师"),-0.9,"")</f>
        <v/>
      </c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 t="str">
        <f t="shared" si="77"/>
        <v/>
      </c>
      <c r="CH429" s="21" t="str">
        <f t="shared" si="77"/>
        <v/>
      </c>
      <c r="CI429" s="21" t="str">
        <f t="shared" si="77"/>
        <v/>
      </c>
      <c r="CJ429" s="21" t="str">
        <f t="shared" si="77"/>
        <v/>
      </c>
      <c r="CK429" s="21" t="str">
        <f t="shared" si="77"/>
        <v/>
      </c>
      <c r="CL429" s="21" t="str">
        <f t="shared" si="77"/>
        <v/>
      </c>
      <c r="CM429" s="21" t="str">
        <f t="shared" si="77"/>
        <v/>
      </c>
      <c r="CN429" s="21" t="str">
        <f t="shared" si="77"/>
        <v/>
      </c>
      <c r="CO429" s="21" t="str">
        <f t="shared" si="77"/>
        <v/>
      </c>
    </row>
    <row r="430" spans="1:93" ht="16.5" customHeight="1" x14ac:dyDescent="0.3">
      <c r="A430" s="60">
        <v>31040428</v>
      </c>
      <c r="B430" s="60" t="s">
        <v>92</v>
      </c>
      <c r="C430" s="21"/>
      <c r="D430" s="21">
        <f>D426+1</f>
        <v>6</v>
      </c>
      <c r="E430" s="21" t="s">
        <v>105</v>
      </c>
      <c r="F430" s="21">
        <v>6</v>
      </c>
      <c r="G430" s="21" t="s">
        <v>110</v>
      </c>
      <c r="H430" s="21">
        <f>VLOOKUP($L430,怪物模板!$A:$N,MATCH(角色!H$1,模板表头,0),0)</f>
        <v>1</v>
      </c>
      <c r="I430" s="28" t="str">
        <f>VLOOKUP($L430,怪物模板!$A:$N,MATCH(角色!I$1,模板表头,0),0)</f>
        <v>phy</v>
      </c>
      <c r="J430" s="22"/>
      <c r="K430" s="21"/>
      <c r="L430" s="21" t="s">
        <v>248</v>
      </c>
      <c r="M430" s="28" t="str">
        <f>VLOOKUP($L430,怪物模板!$A:$N,MATCH(角色!M$1,模板表头,0),0)</f>
        <v>顶盾步兵</v>
      </c>
      <c r="N430" s="28" t="str">
        <f>VLOOKUP($L430,怪物模板!$A:$N,MATCH(角色!N$1,模板表头,0),0)</f>
        <v>统一模板</v>
      </c>
      <c r="O430" s="21" t="str">
        <f>VLOOKUP($L430,怪物模板!$A:$N,MATCH(角色!O$1,模板表头,0),0)</f>
        <v>male</v>
      </c>
      <c r="P430" s="22">
        <v>2</v>
      </c>
      <c r="Q430" s="21">
        <v>2</v>
      </c>
      <c r="R430" s="21">
        <f>VLOOKUP(P430,辅助表!$A$2:$B$10,2,FALSE)</f>
        <v>2</v>
      </c>
      <c r="S430" s="28" t="str">
        <f>VLOOKUP($L430,怪物模板!$A:$N,MATCH(角色!S$1,模板表头,0),0)</f>
        <v>alliance</v>
      </c>
      <c r="T430" s="21" t="s">
        <v>85</v>
      </c>
      <c r="U430" s="21"/>
      <c r="V430" s="21"/>
      <c r="W430" s="21"/>
      <c r="X430" s="21"/>
      <c r="Y430" s="21"/>
      <c r="Z430" s="21"/>
      <c r="AA430" s="21"/>
      <c r="AB430" s="21">
        <v>4</v>
      </c>
      <c r="AC430" s="21">
        <v>6</v>
      </c>
      <c r="AD430" s="21"/>
      <c r="AE430" s="21">
        <f t="shared" si="67"/>
        <v>10</v>
      </c>
      <c r="AF430" s="21">
        <f t="shared" si="78"/>
        <v>25</v>
      </c>
      <c r="AG430" s="28" t="str">
        <f>VLOOKUP($L430,怪物模板!$A:$N,MATCH(角色!AG$1,模板表头,0),0)</f>
        <v>misc.5skills_target_is_valid</v>
      </c>
      <c r="AH430" s="28">
        <f>VLOOKUP($L430,怪物模板!$A:$N,MATCH(角色!AH$1,模板表头,0),0)</f>
        <v>11980301</v>
      </c>
      <c r="AI430" s="28">
        <f>VLOOKUP($L430,怪物模板!$A:$N,MATCH(角色!AI$1,模板表头,0),0)</f>
        <v>11980302</v>
      </c>
      <c r="AJ430" s="28" t="str">
        <f>VLOOKUP($L430,怪物模板!$A:$N,MATCH(角色!AJ$1,模板表头,0),0)</f>
        <v/>
      </c>
      <c r="AK430" s="28" t="str">
        <f>VLOOKUP($L430,怪物模板!$A:$N,MATCH(角色!AK$1,模板表头,0),0)</f>
        <v/>
      </c>
      <c r="AL430" s="28" t="str">
        <f>IF(VLOOKUP($L430,[1]怪物模板!$A:$N,MATCH([1]角色!AL$1,模板表头,0),0)=0,"",VLOOKUP($L430,[1]怪物模板!$A:$N,MATCH([1]角色!AL$1,模板表头,0),0))</f>
        <v/>
      </c>
      <c r="AM430" s="28" t="str">
        <f>VLOOKUP($L430,怪物模板!$A:$N,MATCH(角色!AM$1,模板表头,0),0)</f>
        <v>shield_infantry_npc</v>
      </c>
      <c r="AN430" s="21">
        <f t="shared" si="91"/>
        <v>1</v>
      </c>
      <c r="AO430" s="21">
        <v>1</v>
      </c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2"/>
      <c r="BC430" s="22"/>
      <c r="BD430" s="22"/>
      <c r="BE430" s="22"/>
      <c r="BF430" s="22"/>
      <c r="BG430" s="22"/>
      <c r="BH430" s="22"/>
      <c r="BI430" s="22">
        <f t="shared" si="75"/>
        <v>10000</v>
      </c>
      <c r="BJ430" s="22">
        <f t="shared" si="76"/>
        <v>4000</v>
      </c>
      <c r="BK430" s="22">
        <f t="shared" si="76"/>
        <v>4000</v>
      </c>
      <c r="BL430" s="21"/>
      <c r="BM430" s="21"/>
      <c r="BN430" s="21"/>
      <c r="BO430" s="21"/>
      <c r="BP430" s="21"/>
      <c r="BQ430" s="21"/>
      <c r="BR430" s="21"/>
      <c r="BS430" s="21"/>
      <c r="BT430" s="21"/>
      <c r="BU430" s="23" t="str">
        <f t="shared" si="92"/>
        <v/>
      </c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 t="str">
        <f t="shared" si="77"/>
        <v/>
      </c>
      <c r="CH430" s="21" t="str">
        <f t="shared" si="77"/>
        <v/>
      </c>
      <c r="CI430" s="21" t="str">
        <f t="shared" si="77"/>
        <v/>
      </c>
      <c r="CJ430" s="21" t="str">
        <f t="shared" si="77"/>
        <v/>
      </c>
      <c r="CK430" s="21" t="str">
        <f t="shared" si="77"/>
        <v/>
      </c>
      <c r="CL430" s="21" t="str">
        <f t="shared" si="77"/>
        <v/>
      </c>
      <c r="CM430" s="21" t="str">
        <f t="shared" si="77"/>
        <v/>
      </c>
      <c r="CN430" s="21" t="str">
        <f t="shared" si="77"/>
        <v/>
      </c>
      <c r="CO430" s="21" t="str">
        <f t="shared" si="77"/>
        <v/>
      </c>
    </row>
    <row r="431" spans="1:93" ht="16.5" customHeight="1" x14ac:dyDescent="0.3">
      <c r="A431" s="60">
        <v>31040429</v>
      </c>
      <c r="B431" s="60" t="s">
        <v>98</v>
      </c>
      <c r="C431" s="21"/>
      <c r="D431" s="21">
        <f>D427+1</f>
        <v>6</v>
      </c>
      <c r="E431" s="21" t="s">
        <v>105</v>
      </c>
      <c r="F431" s="21">
        <v>6</v>
      </c>
      <c r="G431" s="21" t="s">
        <v>110</v>
      </c>
      <c r="H431" s="21">
        <f>VLOOKUP($L431,怪物模板!$A:$N,MATCH(角色!H$1,模板表头,0),0)</f>
        <v>4</v>
      </c>
      <c r="I431" s="28" t="str">
        <f>VLOOKUP($L431,怪物模板!$A:$N,MATCH(角色!I$1,模板表头,0),0)</f>
        <v>mag</v>
      </c>
      <c r="J431" s="22"/>
      <c r="K431" s="21"/>
      <c r="L431" s="21" t="s">
        <v>98</v>
      </c>
      <c r="M431" s="28" t="str">
        <f>VLOOKUP($L431,怪物模板!$A:$N,MATCH(角色!M$1,模板表头,0),0)</f>
        <v>无对应英雄</v>
      </c>
      <c r="N431" s="28" t="str">
        <f>VLOOKUP($L431,怪物模板!$A:$N,MATCH(角色!N$1,模板表头,0),0)</f>
        <v>统一模板</v>
      </c>
      <c r="O431" s="21" t="str">
        <f>VLOOKUP($L431,怪物模板!$A:$N,MATCH(角色!O$1,模板表头,0),0)</f>
        <v>female</v>
      </c>
      <c r="P431" s="21">
        <v>4</v>
      </c>
      <c r="Q431" s="21">
        <v>3</v>
      </c>
      <c r="R431" s="21">
        <f>VLOOKUP(P431,辅助表!$A$2:$B$10,2,FALSE)</f>
        <v>3</v>
      </c>
      <c r="S431" s="28" t="str">
        <f>VLOOKUP($L431,怪物模板!$A:$N,MATCH(角色!S$1,模板表头,0),0)</f>
        <v>chaos</v>
      </c>
      <c r="T431" s="21" t="s">
        <v>85</v>
      </c>
      <c r="U431" s="21"/>
      <c r="V431" s="21"/>
      <c r="W431" s="21"/>
      <c r="X431" s="21"/>
      <c r="Y431" s="21"/>
      <c r="Z431" s="21"/>
      <c r="AA431" s="21"/>
      <c r="AB431" s="21">
        <v>4</v>
      </c>
      <c r="AC431" s="21">
        <v>6</v>
      </c>
      <c r="AD431" s="21"/>
      <c r="AE431" s="21">
        <f t="shared" si="67"/>
        <v>10</v>
      </c>
      <c r="AF431" s="21">
        <f t="shared" si="78"/>
        <v>25</v>
      </c>
      <c r="AG431" s="28" t="str">
        <f>VLOOKUP($L431,怪物模板!$A:$N,MATCH(角色!AG$1,模板表头,0),0)</f>
        <v>misc.5skills_friendly_ratio</v>
      </c>
      <c r="AH431" s="28">
        <f>VLOOKUP($L431,怪物模板!$A:$N,MATCH(角色!AH$1,模板表头,0),0)</f>
        <v>11670201</v>
      </c>
      <c r="AI431" s="28">
        <f>VLOOKUP($L431,怪物模板!$A:$N,MATCH(角色!AI$1,模板表头,0),0)</f>
        <v>11670202</v>
      </c>
      <c r="AJ431" s="28">
        <f>VLOOKUP($L431,怪物模板!$A:$N,MATCH(角色!AJ$1,模板表头,0),0)</f>
        <v>11670203</v>
      </c>
      <c r="AK431" s="28" t="str">
        <f>VLOOKUP($L431,怪物模板!$A:$N,MATCH(角色!AK$1,模板表头,0),0)</f>
        <v/>
      </c>
      <c r="AL431" s="28" t="str">
        <f>IF(VLOOKUP($L431,[1]怪物模板!$A:$N,MATCH([1]角色!AL$1,模板表头,0),0)=0,"",VLOOKUP($L431,[1]怪物模板!$A:$N,MATCH([1]角色!AL$1,模板表头,0),0))</f>
        <v/>
      </c>
      <c r="AM431" s="28" t="str">
        <f>VLOOKUP($L431,怪物模板!$A:$N,MATCH(角色!AM$1,模板表头,0),0)</f>
        <v>scarlet_priest</v>
      </c>
      <c r="AN431" s="21">
        <f t="shared" si="91"/>
        <v>1</v>
      </c>
      <c r="AO431" s="21">
        <v>1</v>
      </c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2"/>
      <c r="BC431" s="22"/>
      <c r="BD431" s="22"/>
      <c r="BE431" s="22"/>
      <c r="BF431" s="22"/>
      <c r="BG431" s="22"/>
      <c r="BH431" s="22"/>
      <c r="BI431" s="22">
        <f t="shared" si="75"/>
        <v>10000</v>
      </c>
      <c r="BJ431" s="22">
        <f t="shared" si="76"/>
        <v>4000</v>
      </c>
      <c r="BK431" s="22">
        <f t="shared" si="76"/>
        <v>4000</v>
      </c>
      <c r="BL431" s="21"/>
      <c r="BM431" s="21"/>
      <c r="BN431" s="21"/>
      <c r="BO431" s="21"/>
      <c r="BP431" s="21"/>
      <c r="BQ431" s="21"/>
      <c r="BR431" s="21"/>
      <c r="BS431" s="21"/>
      <c r="BT431" s="21"/>
      <c r="BU431" s="23" t="str">
        <f t="shared" si="92"/>
        <v/>
      </c>
      <c r="BV431" s="21"/>
      <c r="BW431" s="21"/>
      <c r="BX431" s="21"/>
      <c r="BY431" s="21"/>
      <c r="BZ431" s="21"/>
      <c r="CA431" s="21"/>
      <c r="CB431" s="21"/>
      <c r="CC431" s="21"/>
      <c r="CD431" s="21"/>
      <c r="CE431" s="21"/>
      <c r="CF431" s="21"/>
      <c r="CG431" s="21" t="str">
        <f t="shared" si="77"/>
        <v/>
      </c>
      <c r="CH431" s="21" t="str">
        <f t="shared" si="77"/>
        <v/>
      </c>
      <c r="CI431" s="21" t="str">
        <f t="shared" si="77"/>
        <v/>
      </c>
      <c r="CJ431" s="21" t="str">
        <f t="shared" si="77"/>
        <v/>
      </c>
      <c r="CK431" s="21" t="str">
        <f t="shared" si="77"/>
        <v/>
      </c>
      <c r="CL431" s="21" t="str">
        <f t="shared" si="77"/>
        <v/>
      </c>
      <c r="CM431" s="21" t="str">
        <f t="shared" si="77"/>
        <v/>
      </c>
      <c r="CN431" s="21" t="str">
        <f t="shared" si="77"/>
        <v/>
      </c>
      <c r="CO431" s="21" t="str">
        <f t="shared" si="77"/>
        <v/>
      </c>
    </row>
    <row r="432" spans="1:93" ht="16.5" customHeight="1" x14ac:dyDescent="0.3">
      <c r="A432" s="60">
        <v>31040430</v>
      </c>
      <c r="B432" s="60" t="s">
        <v>332</v>
      </c>
      <c r="C432" s="21"/>
      <c r="D432" s="21">
        <f>D423+1</f>
        <v>6</v>
      </c>
      <c r="E432" s="21" t="s">
        <v>105</v>
      </c>
      <c r="F432" s="21">
        <v>6</v>
      </c>
      <c r="G432" s="21" t="s">
        <v>111</v>
      </c>
      <c r="H432" s="21">
        <f>VLOOKUP($L432,怪物模板!$A:$N,MATCH(角色!H$1,模板表头,0),0)</f>
        <v>4</v>
      </c>
      <c r="I432" s="28" t="str">
        <f>VLOOKUP($L432,怪物模板!$A:$N,MATCH(角色!I$1,模板表头,0),0)</f>
        <v>mag</v>
      </c>
      <c r="J432" s="22"/>
      <c r="K432" s="21"/>
      <c r="L432" s="21" t="s">
        <v>350</v>
      </c>
      <c r="M432" s="28" t="str">
        <f>VLOOKUP($L432,怪物模板!$A:$N,MATCH(角色!M$1,模板表头,0),0)</f>
        <v>咕叽咕叽</v>
      </c>
      <c r="N432" s="28" t="str">
        <f>VLOOKUP($L432,怪物模板!$A:$N,MATCH(角色!N$1,模板表头,0),0)</f>
        <v>BOSS版本，4技能</v>
      </c>
      <c r="O432" s="21" t="str">
        <f>VLOOKUP($L432,怪物模板!$A:$N,MATCH(角色!O$1,模板表头,0),0)</f>
        <v>male</v>
      </c>
      <c r="P432" s="22">
        <v>3</v>
      </c>
      <c r="Q432" s="21">
        <v>3</v>
      </c>
      <c r="R432" s="21">
        <f>VLOOKUP(P432,辅助表!$A$2:$B$10,2,FALSE)</f>
        <v>2</v>
      </c>
      <c r="S432" s="28" t="str">
        <f>VLOOKUP($L432,怪物模板!$A:$N,MATCH(角色!S$1,模板表头,0),0)</f>
        <v>horde</v>
      </c>
      <c r="T432" s="21" t="s">
        <v>85</v>
      </c>
      <c r="U432" s="21"/>
      <c r="V432" s="21"/>
      <c r="W432" s="21"/>
      <c r="X432" s="21"/>
      <c r="Y432" s="21"/>
      <c r="Z432" s="21"/>
      <c r="AA432" s="21"/>
      <c r="AB432" s="21">
        <v>4</v>
      </c>
      <c r="AC432" s="21">
        <v>6</v>
      </c>
      <c r="AD432" s="21"/>
      <c r="AE432" s="21">
        <f t="shared" si="67"/>
        <v>40</v>
      </c>
      <c r="AF432" s="21">
        <f t="shared" si="78"/>
        <v>100</v>
      </c>
      <c r="AG432" s="28" t="str">
        <f>VLOOKUP($L432,怪物模板!$A:$N,MATCH(角色!AG$1,模板表头,0),0)</f>
        <v>misc.5skills_friendly_ratio</v>
      </c>
      <c r="AH432" s="28">
        <f>VLOOKUP($L432,怪物模板!$A:$N,MATCH(角色!AH$1,模板表头,0),0)</f>
        <v>11880401</v>
      </c>
      <c r="AI432" s="28">
        <f>VLOOKUP($L432,怪物模板!$A:$N,MATCH(角色!AI$1,模板表头,0),0)</f>
        <v>11880402</v>
      </c>
      <c r="AJ432" s="28">
        <f>VLOOKUP($L432,怪物模板!$A:$N,MATCH(角色!AJ$1,模板表头,0),0)</f>
        <v>11880403</v>
      </c>
      <c r="AK432" s="28">
        <f>VLOOKUP($L432,怪物模板!$A:$N,MATCH(角色!AK$1,模板表头,0),0)</f>
        <v>11880404</v>
      </c>
      <c r="AL432" s="28" t="str">
        <f>IF(VLOOKUP($L432,[1]怪物模板!$A:$N,MATCH([1]角色!AL$1,模板表头,0),0)=0,"",VLOOKUP($L432,[1]怪物模板!$A:$N,MATCH([1]角色!AL$1,模板表头,0),0))</f>
        <v/>
      </c>
      <c r="AM432" s="28" t="str">
        <f>VLOOKUP($L432,怪物模板!$A:$N,MATCH(角色!AM$1,模板表头,0),0)</f>
        <v>guji_boss</v>
      </c>
      <c r="AN432" s="21">
        <f t="shared" si="91"/>
        <v>1</v>
      </c>
      <c r="AO432" s="21">
        <v>1</v>
      </c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2"/>
      <c r="BC432" s="22"/>
      <c r="BD432" s="22"/>
      <c r="BE432" s="22"/>
      <c r="BF432" s="22"/>
      <c r="BG432" s="22"/>
      <c r="BH432" s="22"/>
      <c r="BI432" s="22">
        <f t="shared" si="75"/>
        <v>10000</v>
      </c>
      <c r="BJ432" s="22">
        <f t="shared" si="76"/>
        <v>4000</v>
      </c>
      <c r="BK432" s="22">
        <f t="shared" si="76"/>
        <v>4000</v>
      </c>
      <c r="BL432" s="21"/>
      <c r="BM432" s="21"/>
      <c r="BN432" s="21"/>
      <c r="BO432" s="21"/>
      <c r="BP432" s="21"/>
      <c r="BQ432" s="21"/>
      <c r="BR432" s="21"/>
      <c r="BS432" s="21"/>
      <c r="BT432" s="21"/>
      <c r="BU432" s="23" t="str">
        <f t="shared" si="92"/>
        <v/>
      </c>
      <c r="BV432" s="21"/>
      <c r="BW432" s="21"/>
      <c r="BX432" s="21"/>
      <c r="BY432" s="21"/>
      <c r="BZ432" s="21"/>
      <c r="CA432" s="21"/>
      <c r="CB432" s="21"/>
      <c r="CC432" s="21"/>
      <c r="CD432" s="21"/>
      <c r="CE432" s="21"/>
      <c r="CF432" s="21"/>
      <c r="CG432" s="21" t="str">
        <f t="shared" si="77"/>
        <v/>
      </c>
      <c r="CH432" s="21" t="str">
        <f t="shared" si="77"/>
        <v/>
      </c>
      <c r="CI432" s="21" t="str">
        <f t="shared" si="77"/>
        <v/>
      </c>
      <c r="CJ432" s="21" t="str">
        <f t="shared" si="77"/>
        <v/>
      </c>
      <c r="CK432" s="21" t="str">
        <f t="shared" si="77"/>
        <v/>
      </c>
      <c r="CL432" s="21" t="str">
        <f t="shared" si="77"/>
        <v/>
      </c>
      <c r="CM432" s="21" t="str">
        <f t="shared" si="77"/>
        <v/>
      </c>
      <c r="CN432" s="21" t="str">
        <f t="shared" si="77"/>
        <v/>
      </c>
      <c r="CO432" s="21" t="str">
        <f t="shared" si="77"/>
        <v/>
      </c>
    </row>
    <row r="433" spans="1:93" s="5" customFormat="1" ht="16.5" customHeight="1" x14ac:dyDescent="0.3">
      <c r="A433" s="60">
        <v>31040431</v>
      </c>
      <c r="B433" s="60" t="s">
        <v>86</v>
      </c>
      <c r="C433" s="21"/>
      <c r="D433" s="21">
        <f>D432+1</f>
        <v>7</v>
      </c>
      <c r="E433" s="21" t="s">
        <v>105</v>
      </c>
      <c r="F433" s="21">
        <v>7</v>
      </c>
      <c r="G433" s="21" t="s">
        <v>110</v>
      </c>
      <c r="H433" s="21">
        <f>VLOOKUP($L433,怪物模板!$A:$N,MATCH(角色!H$1,模板表头,0),0)</f>
        <v>2</v>
      </c>
      <c r="I433" s="28" t="str">
        <f>VLOOKUP($L433,怪物模板!$A:$N,MATCH(角色!I$1,模板表头,0),0)</f>
        <v>phy</v>
      </c>
      <c r="J433" s="22"/>
      <c r="K433" s="21"/>
      <c r="L433" s="21" t="s">
        <v>86</v>
      </c>
      <c r="M433" s="28" t="str">
        <f>VLOOKUP($L433,怪物模板!$A:$N,MATCH(角色!M$1,模板表头,0),0)</f>
        <v>无对应英雄</v>
      </c>
      <c r="N433" s="28" t="str">
        <f>VLOOKUP($L433,怪物模板!$A:$N,MATCH(角色!N$1,模板表头,0),0)</f>
        <v>新增突袭小招，大招改为引导</v>
      </c>
      <c r="O433" s="21" t="str">
        <f>VLOOKUP($L433,怪物模板!$A:$N,MATCH(角色!O$1,模板表头,0),0)</f>
        <v>male</v>
      </c>
      <c r="P433" s="22">
        <v>3</v>
      </c>
      <c r="Q433" s="21">
        <v>3</v>
      </c>
      <c r="R433" s="21">
        <f>VLOOKUP(P433,辅助表!$A$2:$B$10,2,FALSE)</f>
        <v>2</v>
      </c>
      <c r="S433" s="28" t="str">
        <f>VLOOKUP($L433,怪物模板!$A:$N,MATCH(角色!S$1,模板表头,0),0)</f>
        <v>horde</v>
      </c>
      <c r="T433" s="21" t="s">
        <v>85</v>
      </c>
      <c r="U433" s="21"/>
      <c r="V433" s="21"/>
      <c r="W433" s="21"/>
      <c r="X433" s="21"/>
      <c r="Y433" s="21"/>
      <c r="Z433" s="21"/>
      <c r="AA433" s="21"/>
      <c r="AB433" s="21">
        <v>4</v>
      </c>
      <c r="AC433" s="21">
        <v>6</v>
      </c>
      <c r="AD433" s="21"/>
      <c r="AE433" s="21">
        <f t="shared" si="67"/>
        <v>10</v>
      </c>
      <c r="AF433" s="21">
        <f t="shared" si="78"/>
        <v>25</v>
      </c>
      <c r="AG433" s="28" t="str">
        <f>VLOOKUP($L433,怪物模板!$A:$N,MATCH(角色!AG$1,模板表头,0),0)</f>
        <v>misc.5skills</v>
      </c>
      <c r="AH433" s="28">
        <f>VLOOKUP($L433,怪物模板!$A:$N,MATCH(角色!AH$1,模板表头,0),0)</f>
        <v>11980101</v>
      </c>
      <c r="AI433" s="28">
        <f>VLOOKUP($L433,怪物模板!$A:$N,MATCH(角色!AI$1,模板表头,0),0)</f>
        <v>11999536</v>
      </c>
      <c r="AJ433" s="28">
        <f>VLOOKUP($L433,怪物模板!$A:$N,MATCH(角色!AJ$1,模板表头,0),0)</f>
        <v>11999537</v>
      </c>
      <c r="AK433" s="28" t="str">
        <f>VLOOKUP($L433,怪物模板!$A:$N,MATCH(角色!AK$1,模板表头,0),0)</f>
        <v/>
      </c>
      <c r="AL433" s="28" t="str">
        <f>IF(VLOOKUP($L433,[1]怪物模板!$A:$N,MATCH([1]角色!AL$1,模板表头,0),0)=0,"",VLOOKUP($L433,[1]怪物模板!$A:$N,MATCH([1]角色!AL$1,模板表头,0),0))</f>
        <v/>
      </c>
      <c r="AM433" s="28" t="str">
        <f>VLOOKUP($L433,怪物模板!$A:$N,MATCH(角色!AM$1,模板表头,0),0)</f>
        <v>rogue</v>
      </c>
      <c r="AN433" s="21">
        <f t="shared" si="91"/>
        <v>1</v>
      </c>
      <c r="AO433" s="21">
        <v>1</v>
      </c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2"/>
      <c r="BC433" s="22"/>
      <c r="BD433" s="22"/>
      <c r="BE433" s="22"/>
      <c r="BF433" s="22"/>
      <c r="BG433" s="22"/>
      <c r="BH433" s="22"/>
      <c r="BI433" s="22">
        <f t="shared" si="75"/>
        <v>10000</v>
      </c>
      <c r="BJ433" s="22">
        <f t="shared" si="76"/>
        <v>4000</v>
      </c>
      <c r="BK433" s="22">
        <f t="shared" si="76"/>
        <v>4000</v>
      </c>
      <c r="BL433" s="21"/>
      <c r="BM433" s="21"/>
      <c r="BN433" s="21"/>
      <c r="BO433" s="21"/>
      <c r="BP433" s="21"/>
      <c r="BQ433" s="21"/>
      <c r="BR433" s="21"/>
      <c r="BS433" s="21"/>
      <c r="BT433" s="21"/>
      <c r="BU433" s="23" t="str">
        <f t="shared" si="92"/>
        <v/>
      </c>
      <c r="BV433" s="21"/>
      <c r="BW433" s="21"/>
      <c r="BX433" s="21"/>
      <c r="BY433" s="21"/>
      <c r="BZ433" s="21"/>
      <c r="CA433" s="21"/>
      <c r="CB433" s="21"/>
      <c r="CC433" s="21"/>
      <c r="CD433" s="21"/>
      <c r="CE433" s="21"/>
      <c r="CF433" s="21"/>
      <c r="CG433" s="21" t="str">
        <f t="shared" si="77"/>
        <v/>
      </c>
      <c r="CH433" s="21" t="str">
        <f t="shared" si="77"/>
        <v/>
      </c>
      <c r="CI433" s="21" t="str">
        <f t="shared" si="77"/>
        <v/>
      </c>
      <c r="CJ433" s="21" t="str">
        <f t="shared" si="77"/>
        <v/>
      </c>
      <c r="CK433" s="21" t="str">
        <f t="shared" si="77"/>
        <v/>
      </c>
      <c r="CL433" s="21" t="str">
        <f t="shared" si="77"/>
        <v/>
      </c>
      <c r="CM433" s="21" t="str">
        <f t="shared" si="77"/>
        <v/>
      </c>
      <c r="CN433" s="21" t="str">
        <f t="shared" si="77"/>
        <v/>
      </c>
      <c r="CO433" s="21" t="str">
        <f t="shared" si="77"/>
        <v/>
      </c>
    </row>
    <row r="434" spans="1:93" s="5" customFormat="1" ht="16.5" customHeight="1" x14ac:dyDescent="0.3">
      <c r="A434" s="60">
        <v>31040432</v>
      </c>
      <c r="B434" s="60" t="s">
        <v>93</v>
      </c>
      <c r="C434" s="21"/>
      <c r="D434" s="21">
        <v>7</v>
      </c>
      <c r="E434" s="21" t="s">
        <v>105</v>
      </c>
      <c r="F434" s="21">
        <v>7</v>
      </c>
      <c r="G434" s="21" t="s">
        <v>110</v>
      </c>
      <c r="H434" s="21">
        <f>VLOOKUP($L434,怪物模板!$A:$N,MATCH(角色!H$1,模板表头,0),0)</f>
        <v>2</v>
      </c>
      <c r="I434" s="28" t="str">
        <f>VLOOKUP($L434,怪物模板!$A:$N,MATCH(角色!I$1,模板表头,0),0)</f>
        <v>phy</v>
      </c>
      <c r="J434" s="22"/>
      <c r="K434" s="21"/>
      <c r="L434" s="21" t="s">
        <v>93</v>
      </c>
      <c r="M434" s="28" t="str">
        <f>VLOOKUP($L434,怪物模板!$A:$N,MATCH(角色!M$1,模板表头,0),0)</f>
        <v>狂战士</v>
      </c>
      <c r="N434" s="28" t="str">
        <f>VLOOKUP($L434,怪物模板!$A:$N,MATCH(角色!N$1,模板表头,0),0)</f>
        <v>同英雄技能</v>
      </c>
      <c r="O434" s="21" t="str">
        <f>VLOOKUP($L434,怪物模板!$A:$N,MATCH(角色!O$1,模板表头,0),0)</f>
        <v>male</v>
      </c>
      <c r="P434" s="22">
        <v>5</v>
      </c>
      <c r="Q434" s="21">
        <v>3</v>
      </c>
      <c r="R434" s="21">
        <f>VLOOKUP(P434,辅助表!$A$2:$B$10,2,FALSE)</f>
        <v>3</v>
      </c>
      <c r="S434" s="28" t="str">
        <f>VLOOKUP($L434,怪物模板!$A:$N,MATCH(角色!S$1,模板表头,0),0)</f>
        <v>horde</v>
      </c>
      <c r="T434" s="21" t="s">
        <v>85</v>
      </c>
      <c r="U434" s="21"/>
      <c r="V434" s="21"/>
      <c r="W434" s="21"/>
      <c r="X434" s="21"/>
      <c r="Y434" s="21"/>
      <c r="Z434" s="21"/>
      <c r="AA434" s="21"/>
      <c r="AB434" s="21">
        <v>4</v>
      </c>
      <c r="AC434" s="21">
        <v>6</v>
      </c>
      <c r="AD434" s="21"/>
      <c r="AE434" s="21">
        <f t="shared" si="67"/>
        <v>10</v>
      </c>
      <c r="AF434" s="21">
        <f t="shared" si="78"/>
        <v>25</v>
      </c>
      <c r="AG434" s="28" t="str">
        <f>VLOOKUP($L434,怪物模板!$A:$N,MATCH(角色!AG$1,模板表头,0),0)</f>
        <v>misc.5skills_target_is_valid</v>
      </c>
      <c r="AH434" s="28">
        <f>VLOOKUP($L434,怪物模板!$A:$N,MATCH(角色!AH$1,模板表头,0),0)</f>
        <v>11970101</v>
      </c>
      <c r="AI434" s="28">
        <f>VLOOKUP($L434,怪物模板!$A:$N,MATCH(角色!AI$1,模板表头,0),0)</f>
        <v>11970102</v>
      </c>
      <c r="AJ434" s="28" t="str">
        <f>VLOOKUP($L434,怪物模板!$A:$N,MATCH(角色!AJ$1,模板表头,0),0)</f>
        <v/>
      </c>
      <c r="AK434" s="28" t="str">
        <f>VLOOKUP($L434,怪物模板!$A:$N,MATCH(角色!AK$1,模板表头,0),0)</f>
        <v/>
      </c>
      <c r="AL434" s="28" t="str">
        <f>IF(VLOOKUP($L434,[1]怪物模板!$A:$N,MATCH([1]角色!AL$1,模板表头,0),0)=0,"",VLOOKUP($L434,[1]怪物模板!$A:$N,MATCH([1]角色!AL$1,模板表头,0),0))</f>
        <v/>
      </c>
      <c r="AM434" s="28" t="str">
        <f>VLOOKUP($L434,怪物模板!$A:$N,MATCH(角色!AM$1,模板表头,0),0)</f>
        <v>berserk_npc</v>
      </c>
      <c r="AN434" s="21">
        <f t="shared" si="91"/>
        <v>1</v>
      </c>
      <c r="AO434" s="21">
        <v>1</v>
      </c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2"/>
      <c r="BC434" s="22"/>
      <c r="BD434" s="22"/>
      <c r="BE434" s="22"/>
      <c r="BF434" s="22"/>
      <c r="BG434" s="22"/>
      <c r="BH434" s="22"/>
      <c r="BI434" s="22">
        <f t="shared" si="75"/>
        <v>10000</v>
      </c>
      <c r="BJ434" s="22">
        <f t="shared" si="76"/>
        <v>4000</v>
      </c>
      <c r="BK434" s="22">
        <f t="shared" si="76"/>
        <v>4000</v>
      </c>
      <c r="BL434" s="21"/>
      <c r="BM434" s="21"/>
      <c r="BN434" s="21"/>
      <c r="BO434" s="21"/>
      <c r="BP434" s="21"/>
      <c r="BQ434" s="21"/>
      <c r="BR434" s="21"/>
      <c r="BS434" s="21"/>
      <c r="BT434" s="21"/>
      <c r="BU434" s="23" t="str">
        <f t="shared" si="92"/>
        <v/>
      </c>
      <c r="BV434" s="21"/>
      <c r="BW434" s="21"/>
      <c r="BX434" s="21"/>
      <c r="BY434" s="21"/>
      <c r="BZ434" s="21"/>
      <c r="CA434" s="21"/>
      <c r="CB434" s="21"/>
      <c r="CC434" s="21"/>
      <c r="CD434" s="21"/>
      <c r="CE434" s="21"/>
      <c r="CF434" s="21"/>
      <c r="CG434" s="21" t="str">
        <f t="shared" si="77"/>
        <v/>
      </c>
      <c r="CH434" s="21" t="str">
        <f t="shared" si="77"/>
        <v/>
      </c>
      <c r="CI434" s="21" t="str">
        <f t="shared" si="77"/>
        <v/>
      </c>
      <c r="CJ434" s="21" t="str">
        <f t="shared" si="77"/>
        <v/>
      </c>
      <c r="CK434" s="21" t="str">
        <f t="shared" si="77"/>
        <v/>
      </c>
      <c r="CL434" s="21" t="str">
        <f t="shared" si="77"/>
        <v/>
      </c>
      <c r="CM434" s="21" t="str">
        <f t="shared" si="77"/>
        <v/>
      </c>
      <c r="CN434" s="21" t="str">
        <f t="shared" si="77"/>
        <v/>
      </c>
      <c r="CO434" s="21" t="str">
        <f t="shared" si="77"/>
        <v/>
      </c>
    </row>
    <row r="435" spans="1:93" s="5" customFormat="1" ht="16.5" customHeight="1" x14ac:dyDescent="0.3">
      <c r="A435" s="60">
        <v>31040433</v>
      </c>
      <c r="B435" s="60" t="s">
        <v>93</v>
      </c>
      <c r="C435" s="21"/>
      <c r="D435" s="21">
        <f t="shared" si="84"/>
        <v>7</v>
      </c>
      <c r="E435" s="21" t="s">
        <v>105</v>
      </c>
      <c r="F435" s="21">
        <v>7</v>
      </c>
      <c r="G435" s="21" t="s">
        <v>110</v>
      </c>
      <c r="H435" s="21">
        <f>VLOOKUP($L435,怪物模板!$A:$N,MATCH(角色!H$1,模板表头,0),0)</f>
        <v>2</v>
      </c>
      <c r="I435" s="28" t="str">
        <f>VLOOKUP($L435,怪物模板!$A:$N,MATCH(角色!I$1,模板表头,0),0)</f>
        <v>phy</v>
      </c>
      <c r="J435" s="22"/>
      <c r="K435" s="21"/>
      <c r="L435" s="21" t="s">
        <v>93</v>
      </c>
      <c r="M435" s="28" t="str">
        <f>VLOOKUP($L435,怪物模板!$A:$N,MATCH(角色!M$1,模板表头,0),0)</f>
        <v>狂战士</v>
      </c>
      <c r="N435" s="28" t="str">
        <f>VLOOKUP($L435,怪物模板!$A:$N,MATCH(角色!N$1,模板表头,0),0)</f>
        <v>同英雄技能</v>
      </c>
      <c r="O435" s="21" t="str">
        <f>VLOOKUP($L435,怪物模板!$A:$N,MATCH(角色!O$1,模板表头,0),0)</f>
        <v>male</v>
      </c>
      <c r="P435" s="22">
        <v>5</v>
      </c>
      <c r="Q435" s="21">
        <v>2</v>
      </c>
      <c r="R435" s="21">
        <f>VLOOKUP(P435,辅助表!$A$2:$B$10,2,FALSE)</f>
        <v>3</v>
      </c>
      <c r="S435" s="28" t="str">
        <f>VLOOKUP($L435,怪物模板!$A:$N,MATCH(角色!S$1,模板表头,0),0)</f>
        <v>horde</v>
      </c>
      <c r="T435" s="21" t="s">
        <v>85</v>
      </c>
      <c r="U435" s="21"/>
      <c r="V435" s="21"/>
      <c r="W435" s="21"/>
      <c r="X435" s="21"/>
      <c r="Y435" s="21"/>
      <c r="Z435" s="21"/>
      <c r="AA435" s="21"/>
      <c r="AB435" s="21">
        <v>4</v>
      </c>
      <c r="AC435" s="21">
        <v>6</v>
      </c>
      <c r="AD435" s="21"/>
      <c r="AE435" s="21">
        <f t="shared" si="67"/>
        <v>10</v>
      </c>
      <c r="AF435" s="21">
        <f t="shared" si="78"/>
        <v>25</v>
      </c>
      <c r="AG435" s="28" t="str">
        <f>VLOOKUP($L435,怪物模板!$A:$N,MATCH(角色!AG$1,模板表头,0),0)</f>
        <v>misc.5skills_target_is_valid</v>
      </c>
      <c r="AH435" s="28">
        <f>VLOOKUP($L435,怪物模板!$A:$N,MATCH(角色!AH$1,模板表头,0),0)</f>
        <v>11970101</v>
      </c>
      <c r="AI435" s="28">
        <f>VLOOKUP($L435,怪物模板!$A:$N,MATCH(角色!AI$1,模板表头,0),0)</f>
        <v>11970102</v>
      </c>
      <c r="AJ435" s="28" t="str">
        <f>VLOOKUP($L435,怪物模板!$A:$N,MATCH(角色!AJ$1,模板表头,0),0)</f>
        <v/>
      </c>
      <c r="AK435" s="28" t="str">
        <f>VLOOKUP($L435,怪物模板!$A:$N,MATCH(角色!AK$1,模板表头,0),0)</f>
        <v/>
      </c>
      <c r="AL435" s="28" t="str">
        <f>IF(VLOOKUP($L435,[1]怪物模板!$A:$N,MATCH([1]角色!AL$1,模板表头,0),0)=0,"",VLOOKUP($L435,[1]怪物模板!$A:$N,MATCH([1]角色!AL$1,模板表头,0),0))</f>
        <v/>
      </c>
      <c r="AM435" s="28" t="str">
        <f>VLOOKUP($L435,怪物模板!$A:$N,MATCH(角色!AM$1,模板表头,0),0)</f>
        <v>berserk_npc</v>
      </c>
      <c r="AN435" s="21">
        <f t="shared" si="91"/>
        <v>1</v>
      </c>
      <c r="AO435" s="21">
        <v>1</v>
      </c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2"/>
      <c r="BC435" s="22"/>
      <c r="BD435" s="22"/>
      <c r="BE435" s="22"/>
      <c r="BF435" s="22"/>
      <c r="BG435" s="22"/>
      <c r="BH435" s="22"/>
      <c r="BI435" s="22">
        <f t="shared" si="75"/>
        <v>10000</v>
      </c>
      <c r="BJ435" s="22">
        <f t="shared" si="76"/>
        <v>4000</v>
      </c>
      <c r="BK435" s="22">
        <f t="shared" si="76"/>
        <v>4000</v>
      </c>
      <c r="BL435" s="21"/>
      <c r="BM435" s="21"/>
      <c r="BN435" s="21"/>
      <c r="BO435" s="21"/>
      <c r="BP435" s="21"/>
      <c r="BQ435" s="21"/>
      <c r="BR435" s="21"/>
      <c r="BS435" s="21"/>
      <c r="BT435" s="21"/>
      <c r="BU435" s="23" t="str">
        <f t="shared" si="92"/>
        <v/>
      </c>
      <c r="BV435" s="21"/>
      <c r="BW435" s="21"/>
      <c r="BX435" s="21"/>
      <c r="BY435" s="21"/>
      <c r="BZ435" s="21"/>
      <c r="CA435" s="21"/>
      <c r="CB435" s="21"/>
      <c r="CC435" s="21"/>
      <c r="CD435" s="21"/>
      <c r="CE435" s="21"/>
      <c r="CF435" s="21"/>
      <c r="CG435" s="21" t="str">
        <f t="shared" si="77"/>
        <v/>
      </c>
      <c r="CH435" s="21" t="str">
        <f t="shared" si="77"/>
        <v/>
      </c>
      <c r="CI435" s="21" t="str">
        <f t="shared" si="77"/>
        <v/>
      </c>
      <c r="CJ435" s="21" t="str">
        <f t="shared" si="77"/>
        <v/>
      </c>
      <c r="CK435" s="21" t="str">
        <f t="shared" si="77"/>
        <v/>
      </c>
      <c r="CL435" s="21" t="str">
        <f t="shared" si="77"/>
        <v/>
      </c>
      <c r="CM435" s="21" t="str">
        <f t="shared" si="77"/>
        <v/>
      </c>
      <c r="CN435" s="21" t="str">
        <f t="shared" si="77"/>
        <v/>
      </c>
      <c r="CO435" s="21" t="str">
        <f t="shared" si="77"/>
        <v/>
      </c>
    </row>
    <row r="436" spans="1:93" s="5" customFormat="1" ht="16.5" customHeight="1" thickBot="1" x14ac:dyDescent="0.35">
      <c r="A436" s="60">
        <v>31040434</v>
      </c>
      <c r="B436" s="60" t="s">
        <v>98</v>
      </c>
      <c r="C436" s="21"/>
      <c r="D436" s="21">
        <f t="shared" si="84"/>
        <v>7</v>
      </c>
      <c r="E436" s="21" t="s">
        <v>105</v>
      </c>
      <c r="F436" s="21">
        <v>7</v>
      </c>
      <c r="G436" s="21" t="s">
        <v>110</v>
      </c>
      <c r="H436" s="21">
        <f>VLOOKUP($L436,怪物模板!$A:$N,MATCH(角色!H$1,模板表头,0),0)</f>
        <v>4</v>
      </c>
      <c r="I436" s="28" t="str">
        <f>VLOOKUP($L436,怪物模板!$A:$N,MATCH(角色!I$1,模板表头,0),0)</f>
        <v>mag</v>
      </c>
      <c r="J436" s="22"/>
      <c r="K436" s="21"/>
      <c r="L436" s="21" t="s">
        <v>98</v>
      </c>
      <c r="M436" s="28" t="str">
        <f>VLOOKUP($L436,怪物模板!$A:$N,MATCH(角色!M$1,模板表头,0),0)</f>
        <v>无对应英雄</v>
      </c>
      <c r="N436" s="28" t="str">
        <f>VLOOKUP($L436,怪物模板!$A:$N,MATCH(角色!N$1,模板表头,0),0)</f>
        <v>统一模板</v>
      </c>
      <c r="O436" s="21" t="str">
        <f>VLOOKUP($L436,怪物模板!$A:$N,MATCH(角色!O$1,模板表头,0),0)</f>
        <v>female</v>
      </c>
      <c r="P436" s="22">
        <v>4</v>
      </c>
      <c r="Q436" s="21">
        <v>3</v>
      </c>
      <c r="R436" s="21">
        <v>3</v>
      </c>
      <c r="S436" s="28" t="str">
        <f>VLOOKUP($L436,怪物模板!$A:$N,MATCH(角色!S$1,模板表头,0),0)</f>
        <v>chaos</v>
      </c>
      <c r="T436" s="21" t="s">
        <v>199</v>
      </c>
      <c r="U436" s="21"/>
      <c r="V436" s="21"/>
      <c r="W436" s="21"/>
      <c r="X436" s="21"/>
      <c r="Y436" s="21"/>
      <c r="Z436" s="21"/>
      <c r="AA436" s="21"/>
      <c r="AB436" s="21">
        <v>4</v>
      </c>
      <c r="AC436" s="21">
        <v>6</v>
      </c>
      <c r="AD436" s="21"/>
      <c r="AE436" s="21">
        <f t="shared" si="67"/>
        <v>10</v>
      </c>
      <c r="AF436" s="21">
        <f t="shared" si="78"/>
        <v>25</v>
      </c>
      <c r="AG436" s="28" t="str">
        <f>VLOOKUP($L436,怪物模板!$A:$N,MATCH(角色!AG$1,模板表头,0),0)</f>
        <v>misc.5skills_friendly_ratio</v>
      </c>
      <c r="AH436" s="28">
        <f>VLOOKUP($L436,怪物模板!$A:$N,MATCH(角色!AH$1,模板表头,0),0)</f>
        <v>11670201</v>
      </c>
      <c r="AI436" s="28">
        <f>VLOOKUP($L436,怪物模板!$A:$N,MATCH(角色!AI$1,模板表头,0),0)</f>
        <v>11670202</v>
      </c>
      <c r="AJ436" s="28">
        <f>VLOOKUP($L436,怪物模板!$A:$N,MATCH(角色!AJ$1,模板表头,0),0)</f>
        <v>11670203</v>
      </c>
      <c r="AK436" s="28" t="str">
        <f>VLOOKUP($L436,怪物模板!$A:$N,MATCH(角色!AK$1,模板表头,0),0)</f>
        <v/>
      </c>
      <c r="AL436" s="28" t="str">
        <f>IF(VLOOKUP($L436,[1]怪物模板!$A:$N,MATCH([1]角色!AL$1,模板表头,0),0)=0,"",VLOOKUP($L436,[1]怪物模板!$A:$N,MATCH([1]角色!AL$1,模板表头,0),0))</f>
        <v/>
      </c>
      <c r="AM436" s="28" t="str">
        <f>VLOOKUP($L436,怪物模板!$A:$N,MATCH(角色!AM$1,模板表头,0),0)</f>
        <v>scarlet_priest</v>
      </c>
      <c r="AN436" s="21">
        <v>1</v>
      </c>
      <c r="AO436" s="21">
        <v>1</v>
      </c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2"/>
      <c r="BC436" s="22"/>
      <c r="BD436" s="22"/>
      <c r="BE436" s="22"/>
      <c r="BF436" s="22"/>
      <c r="BG436" s="22"/>
      <c r="BH436" s="22"/>
      <c r="BI436" s="22">
        <f t="shared" si="75"/>
        <v>10000</v>
      </c>
      <c r="BJ436" s="22">
        <f t="shared" si="76"/>
        <v>4000</v>
      </c>
      <c r="BK436" s="22">
        <f t="shared" si="76"/>
        <v>4000</v>
      </c>
      <c r="BL436" s="21"/>
      <c r="BM436" s="21"/>
      <c r="BN436" s="21"/>
      <c r="BO436" s="21"/>
      <c r="BP436" s="21"/>
      <c r="BQ436" s="21"/>
      <c r="BR436" s="21"/>
      <c r="BS436" s="21"/>
      <c r="BT436" s="21"/>
      <c r="BU436" s="23" t="s">
        <v>200</v>
      </c>
      <c r="BV436" s="21"/>
      <c r="BW436" s="21"/>
      <c r="BX436" s="21"/>
      <c r="BY436" s="21"/>
      <c r="BZ436" s="21"/>
      <c r="CA436" s="21"/>
      <c r="CB436" s="21"/>
      <c r="CC436" s="21"/>
      <c r="CD436" s="21"/>
      <c r="CE436" s="21"/>
      <c r="CF436" s="21"/>
      <c r="CG436" s="21" t="s">
        <v>200</v>
      </c>
      <c r="CH436" s="21" t="s">
        <v>200</v>
      </c>
      <c r="CI436" s="21" t="s">
        <v>200</v>
      </c>
      <c r="CJ436" s="21" t="s">
        <v>200</v>
      </c>
      <c r="CK436" s="21" t="s">
        <v>200</v>
      </c>
      <c r="CL436" s="21" t="s">
        <v>200</v>
      </c>
      <c r="CM436" s="21" t="s">
        <v>200</v>
      </c>
      <c r="CN436" s="21" t="s">
        <v>200</v>
      </c>
      <c r="CO436" s="21" t="s">
        <v>200</v>
      </c>
    </row>
    <row r="437" spans="1:93" s="6" customFormat="1" ht="16.5" customHeight="1" thickBot="1" x14ac:dyDescent="0.35">
      <c r="A437" s="60">
        <v>31040435</v>
      </c>
      <c r="B437" s="61" t="s">
        <v>246</v>
      </c>
      <c r="C437" s="21"/>
      <c r="D437" s="21">
        <f t="shared" si="84"/>
        <v>7</v>
      </c>
      <c r="E437" s="21" t="s">
        <v>105</v>
      </c>
      <c r="F437" s="21">
        <v>7</v>
      </c>
      <c r="G437" s="21" t="s">
        <v>111</v>
      </c>
      <c r="H437" s="21">
        <f>VLOOKUP($L437,怪物模板!$A:$N,MATCH(角色!H$1,模板表头,0),0)</f>
        <v>3</v>
      </c>
      <c r="I437" s="28" t="str">
        <f>VLOOKUP($L437,怪物模板!$A:$N,MATCH(角色!I$1,模板表头,0),0)</f>
        <v>mag</v>
      </c>
      <c r="J437" s="21"/>
      <c r="K437" s="21"/>
      <c r="L437" s="21" t="s">
        <v>278</v>
      </c>
      <c r="M437" s="28" t="str">
        <f>VLOOKUP($L437,怪物模板!$A:$N,MATCH(角色!M$1,模板表头,0),0)</f>
        <v>无对应英雄</v>
      </c>
      <c r="N437" s="28" t="str">
        <f>VLOOKUP($L437,怪物模板!$A:$N,MATCH(角色!N$1,模板表头,0),0)</f>
        <v>统一BOSS模板</v>
      </c>
      <c r="O437" s="21" t="str">
        <f>VLOOKUP($L437,怪物模板!$A:$N,MATCH(角色!O$1,模板表头,0),0)</f>
        <v>male</v>
      </c>
      <c r="P437" s="21">
        <v>4</v>
      </c>
      <c r="Q437" s="21">
        <v>3</v>
      </c>
      <c r="R437" s="21">
        <f>VLOOKUP(P437,[2]辅助表!$A$2:$B$10,2,FALSE)</f>
        <v>3</v>
      </c>
      <c r="S437" s="28" t="str">
        <f>VLOOKUP($L437,怪物模板!$A:$N,MATCH(角色!S$1,模板表头,0),0)</f>
        <v>alliance</v>
      </c>
      <c r="T437" s="21" t="s">
        <v>199</v>
      </c>
      <c r="U437" s="21"/>
      <c r="V437" s="21"/>
      <c r="W437" s="21"/>
      <c r="X437" s="21"/>
      <c r="Y437" s="21"/>
      <c r="Z437" s="21"/>
      <c r="AA437" s="21"/>
      <c r="AB437" s="21">
        <v>4</v>
      </c>
      <c r="AC437" s="21">
        <v>6</v>
      </c>
      <c r="AD437" s="21"/>
      <c r="AE437" s="21">
        <f t="shared" si="67"/>
        <v>40</v>
      </c>
      <c r="AF437" s="21">
        <f t="shared" si="78"/>
        <v>100</v>
      </c>
      <c r="AG437" s="28" t="str">
        <f>VLOOKUP($L437,怪物模板!$A:$N,MATCH(角色!AG$1,模板表头,0),0)</f>
        <v>misc.5skills</v>
      </c>
      <c r="AH437" s="28">
        <f>VLOOKUP($L437,怪物模板!$A:$N,MATCH(角色!AH$1,模板表头,0),0)</f>
        <v>11960401</v>
      </c>
      <c r="AI437" s="28">
        <f>VLOOKUP($L437,怪物模板!$A:$N,MATCH(角色!AI$1,模板表头,0),0)</f>
        <v>11960403</v>
      </c>
      <c r="AJ437" s="28">
        <f>VLOOKUP($L437,怪物模板!$A:$N,MATCH(角色!AJ$1,模板表头,0),0)</f>
        <v>11999509</v>
      </c>
      <c r="AK437" s="28">
        <f>VLOOKUP($L437,怪物模板!$A:$N,MATCH(角色!AK$1,模板表头,0),0)</f>
        <v>11999527</v>
      </c>
      <c r="AL437" s="28" t="str">
        <f>IF(VLOOKUP($L437,[1]怪物模板!$A:$N,MATCH([1]角色!AL$1,模板表头,0),0)=0,"",VLOOKUP($L437,[1]怪物模板!$A:$N,MATCH([1]角色!AL$1,模板表头,0),0))</f>
        <v/>
      </c>
      <c r="AM437" s="28" t="str">
        <f>VLOOKUP($L437,怪物模板!$A:$N,MATCH(角色!AM$1,模板表头,0),0)</f>
        <v>mekkatorque_boss</v>
      </c>
      <c r="AN437" s="21">
        <v>1.2</v>
      </c>
      <c r="AO437" s="21">
        <v>1</v>
      </c>
      <c r="AP437" s="21"/>
      <c r="AQ437" s="21"/>
      <c r="AR437" s="21"/>
      <c r="AS437" s="21"/>
      <c r="AT437" s="25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2">
        <f t="shared" si="75"/>
        <v>10000</v>
      </c>
      <c r="BJ437" s="22">
        <f t="shared" si="76"/>
        <v>4000</v>
      </c>
      <c r="BK437" s="22">
        <f t="shared" si="76"/>
        <v>4000</v>
      </c>
      <c r="BL437" s="21"/>
      <c r="BM437" s="21"/>
      <c r="BN437" s="21"/>
      <c r="BO437" s="21"/>
      <c r="BP437" s="21"/>
      <c r="BQ437" s="21"/>
      <c r="BR437" s="21"/>
      <c r="BS437" s="21"/>
      <c r="BT437" s="21"/>
      <c r="BU437" s="23" t="str">
        <f>IF(OR(B437="骷髅战士",B437="骷髅法师"),-0.9,"")</f>
        <v/>
      </c>
      <c r="BV437" s="21"/>
      <c r="BW437" s="21"/>
      <c r="BX437" s="21"/>
      <c r="BY437" s="21"/>
      <c r="BZ437" s="21"/>
      <c r="CA437" s="21"/>
      <c r="CB437" s="21"/>
      <c r="CC437" s="21"/>
      <c r="CD437" s="21"/>
      <c r="CE437" s="21"/>
      <c r="CF437" s="21"/>
      <c r="CG437" s="21" t="str">
        <f t="shared" si="77"/>
        <v/>
      </c>
      <c r="CH437" s="21" t="str">
        <f t="shared" si="77"/>
        <v/>
      </c>
      <c r="CI437" s="21" t="str">
        <f t="shared" si="77"/>
        <v/>
      </c>
      <c r="CJ437" s="21" t="str">
        <f t="shared" si="77"/>
        <v/>
      </c>
      <c r="CK437" s="21" t="str">
        <f t="shared" si="77"/>
        <v/>
      </c>
      <c r="CL437" s="21" t="str">
        <f t="shared" si="77"/>
        <v/>
      </c>
      <c r="CM437" s="21" t="str">
        <f t="shared" si="77"/>
        <v/>
      </c>
      <c r="CN437" s="21" t="str">
        <f t="shared" si="77"/>
        <v/>
      </c>
      <c r="CO437" s="21" t="str">
        <f t="shared" si="77"/>
        <v/>
      </c>
    </row>
    <row r="438" spans="1:93" s="12" customFormat="1" x14ac:dyDescent="0.3">
      <c r="A438" s="60">
        <v>31040436</v>
      </c>
      <c r="B438" s="60" t="s">
        <v>243</v>
      </c>
      <c r="C438" s="21" t="s">
        <v>241</v>
      </c>
      <c r="D438" s="21">
        <f t="shared" si="84"/>
        <v>8</v>
      </c>
      <c r="E438" s="21" t="s">
        <v>105</v>
      </c>
      <c r="F438" s="21">
        <v>8</v>
      </c>
      <c r="G438" s="21" t="s">
        <v>111</v>
      </c>
      <c r="H438" s="21">
        <f>VLOOKUP($L438,怪物模板!$A:$N,MATCH(角色!H$1,模板表头,0),0)</f>
        <v>2</v>
      </c>
      <c r="I438" s="28" t="str">
        <f>VLOOKUP($L438,怪物模板!$A:$N,MATCH(角色!I$1,模板表头,0),0)</f>
        <v>phy</v>
      </c>
      <c r="J438" s="22"/>
      <c r="K438" s="21" t="s">
        <v>242</v>
      </c>
      <c r="L438" s="21" t="s">
        <v>97</v>
      </c>
      <c r="M438" s="28" t="str">
        <f>VLOOKUP($L438,怪物模板!$A:$N,MATCH(角色!M$1,模板表头,0),0)</f>
        <v>无对应英雄</v>
      </c>
      <c r="N438" s="28" t="str">
        <f>VLOOKUP($L438,怪物模板!$A:$N,MATCH(角色!N$1,模板表头,0),0)</f>
        <v>统一模板</v>
      </c>
      <c r="O438" s="21" t="str">
        <f>VLOOKUP($L438,怪物模板!$A:$N,MATCH(角色!O$1,模板表头,0),0)</f>
        <v>male</v>
      </c>
      <c r="P438" s="21">
        <v>5</v>
      </c>
      <c r="Q438" s="21">
        <v>3</v>
      </c>
      <c r="R438" s="21">
        <f>VLOOKUP(P438,[3]辅助表!$A$2:$B$10,2,FALSE)</f>
        <v>3</v>
      </c>
      <c r="S438" s="28" t="str">
        <f>VLOOKUP($L438,怪物模板!$A:$N,MATCH(角色!S$1,模板表头,0),0)</f>
        <v>chaos</v>
      </c>
      <c r="T438" s="21" t="s">
        <v>199</v>
      </c>
      <c r="U438" s="21"/>
      <c r="V438" s="21"/>
      <c r="W438" s="21"/>
      <c r="X438" s="21"/>
      <c r="Y438" s="21"/>
      <c r="Z438" s="21"/>
      <c r="AA438" s="21"/>
      <c r="AB438" s="21">
        <v>4</v>
      </c>
      <c r="AC438" s="21">
        <v>6</v>
      </c>
      <c r="AD438" s="21"/>
      <c r="AE438" s="21">
        <f t="shared" si="67"/>
        <v>40</v>
      </c>
      <c r="AF438" s="21">
        <f t="shared" si="78"/>
        <v>100</v>
      </c>
      <c r="AG438" s="28" t="str">
        <f>VLOOKUP($L438,怪物模板!$A:$N,MATCH(角色!AG$1,模板表头,0),0)</f>
        <v>misc.5skills</v>
      </c>
      <c r="AH438" s="28">
        <f>VLOOKUP($L438,怪物模板!$A:$N,MATCH(角色!AH$1,模板表头,0),0)</f>
        <v>11980601</v>
      </c>
      <c r="AI438" s="28">
        <f>VLOOKUP($L438,怪物模板!$A:$N,MATCH(角色!AI$1,模板表头,0),0)</f>
        <v>11999526</v>
      </c>
      <c r="AJ438" s="28" t="str">
        <f>VLOOKUP($L438,怪物模板!$A:$N,MATCH(角色!AJ$1,模板表头,0),0)</f>
        <v/>
      </c>
      <c r="AK438" s="28" t="str">
        <f>VLOOKUP($L438,怪物模板!$A:$N,MATCH(角色!AK$1,模板表头,0),0)</f>
        <v/>
      </c>
      <c r="AL438" s="28" t="str">
        <f>IF(VLOOKUP($L438,[1]怪物模板!$A:$N,MATCH([1]角色!AL$1,模板表头,0),0)=0,"",VLOOKUP($L438,[1]怪物模板!$A:$N,MATCH([1]角色!AL$1,模板表头,0),0))</f>
        <v/>
      </c>
      <c r="AM438" s="28" t="str">
        <f>VLOOKUP($L438,怪物模板!$A:$N,MATCH(角色!AM$1,模板表头,0),0)</f>
        <v>scarlet_crusade_boss</v>
      </c>
      <c r="AN438" s="21">
        <v>1.2</v>
      </c>
      <c r="AO438" s="21">
        <v>1</v>
      </c>
      <c r="AP438" s="21"/>
      <c r="AQ438" s="21"/>
      <c r="AR438" s="21"/>
      <c r="AS438" s="21"/>
      <c r="AT438" s="21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2">
        <f t="shared" si="75"/>
        <v>10000</v>
      </c>
      <c r="BJ438" s="22">
        <f t="shared" si="76"/>
        <v>4000</v>
      </c>
      <c r="BK438" s="22">
        <f t="shared" si="76"/>
        <v>4000</v>
      </c>
      <c r="BL438" s="23"/>
      <c r="BM438" s="23"/>
      <c r="BN438" s="23"/>
      <c r="BO438" s="23"/>
      <c r="BP438" s="23"/>
      <c r="BQ438" s="23"/>
      <c r="BR438" s="23"/>
      <c r="BS438" s="23"/>
      <c r="BT438" s="23"/>
      <c r="BU438" s="23" t="str">
        <f>IF(OR(B438="骷髅战士",B438="骷髅法师"),-0.9,"")</f>
        <v/>
      </c>
      <c r="BV438" s="23"/>
      <c r="BW438" s="23"/>
      <c r="BX438" s="23"/>
      <c r="BY438" s="23"/>
      <c r="BZ438" s="23"/>
      <c r="CA438" s="23"/>
      <c r="CB438" s="23"/>
      <c r="CC438" s="23"/>
      <c r="CD438" s="23"/>
      <c r="CE438" s="23"/>
      <c r="CF438" s="23"/>
      <c r="CG438" s="21" t="str">
        <f t="shared" si="77"/>
        <v/>
      </c>
      <c r="CH438" s="21" t="str">
        <f t="shared" si="77"/>
        <v/>
      </c>
      <c r="CI438" s="21" t="str">
        <f t="shared" si="77"/>
        <v/>
      </c>
      <c r="CJ438" s="21" t="str">
        <f t="shared" si="77"/>
        <v/>
      </c>
      <c r="CK438" s="21" t="str">
        <f t="shared" si="77"/>
        <v/>
      </c>
      <c r="CL438" s="21" t="str">
        <f t="shared" si="77"/>
        <v/>
      </c>
      <c r="CM438" s="21" t="str">
        <f t="shared" si="77"/>
        <v/>
      </c>
      <c r="CN438" s="21" t="str">
        <f t="shared" si="77"/>
        <v/>
      </c>
      <c r="CO438" s="21" t="str">
        <f t="shared" si="77"/>
        <v/>
      </c>
    </row>
    <row r="439" spans="1:93" s="3" customFormat="1" ht="16.5" customHeight="1" x14ac:dyDescent="0.3">
      <c r="A439" s="60">
        <v>31040437</v>
      </c>
      <c r="B439" s="60" t="s">
        <v>86</v>
      </c>
      <c r="C439" s="21"/>
      <c r="D439" s="21">
        <f t="shared" si="84"/>
        <v>8</v>
      </c>
      <c r="E439" s="21" t="s">
        <v>105</v>
      </c>
      <c r="F439" s="21">
        <v>8</v>
      </c>
      <c r="G439" s="21" t="s">
        <v>111</v>
      </c>
      <c r="H439" s="21">
        <f>VLOOKUP($L439,怪物模板!$A:$N,MATCH(角色!H$1,模板表头,0),0)</f>
        <v>2</v>
      </c>
      <c r="I439" s="28" t="str">
        <f>VLOOKUP($L439,怪物模板!$A:$N,MATCH(角色!I$1,模板表头,0),0)</f>
        <v>phy</v>
      </c>
      <c r="J439" s="22"/>
      <c r="K439" s="21"/>
      <c r="L439" s="21" t="s">
        <v>86</v>
      </c>
      <c r="M439" s="28" t="str">
        <f>VLOOKUP($L439,怪物模板!$A:$N,MATCH(角色!M$1,模板表头,0),0)</f>
        <v>无对应英雄</v>
      </c>
      <c r="N439" s="28" t="str">
        <f>VLOOKUP($L439,怪物模板!$A:$N,MATCH(角色!N$1,模板表头,0),0)</f>
        <v>新增突袭小招，大招改为引导</v>
      </c>
      <c r="O439" s="21" t="str">
        <f>VLOOKUP($L439,怪物模板!$A:$N,MATCH(角色!O$1,模板表头,0),0)</f>
        <v>male</v>
      </c>
      <c r="P439" s="22">
        <v>3</v>
      </c>
      <c r="Q439" s="21">
        <v>2</v>
      </c>
      <c r="R439" s="21">
        <v>2</v>
      </c>
      <c r="S439" s="28" t="str">
        <f>VLOOKUP($L439,怪物模板!$A:$N,MATCH(角色!S$1,模板表头,0),0)</f>
        <v>horde</v>
      </c>
      <c r="T439" s="21" t="s">
        <v>199</v>
      </c>
      <c r="U439" s="21"/>
      <c r="V439" s="21"/>
      <c r="W439" s="21"/>
      <c r="X439" s="21"/>
      <c r="Y439" s="21"/>
      <c r="Z439" s="21"/>
      <c r="AA439" s="21"/>
      <c r="AB439" s="21">
        <v>4</v>
      </c>
      <c r="AC439" s="21">
        <v>6</v>
      </c>
      <c r="AD439" s="21"/>
      <c r="AE439" s="21">
        <f t="shared" si="67"/>
        <v>40</v>
      </c>
      <c r="AF439" s="21">
        <f t="shared" si="78"/>
        <v>100</v>
      </c>
      <c r="AG439" s="28" t="str">
        <f>VLOOKUP($L439,怪物模板!$A:$N,MATCH(角色!AG$1,模板表头,0),0)</f>
        <v>misc.5skills</v>
      </c>
      <c r="AH439" s="28">
        <f>VLOOKUP($L439,怪物模板!$A:$N,MATCH(角色!AH$1,模板表头,0),0)</f>
        <v>11980101</v>
      </c>
      <c r="AI439" s="28">
        <f>VLOOKUP($L439,怪物模板!$A:$N,MATCH(角色!AI$1,模板表头,0),0)</f>
        <v>11999536</v>
      </c>
      <c r="AJ439" s="28">
        <f>VLOOKUP($L439,怪物模板!$A:$N,MATCH(角色!AJ$1,模板表头,0),0)</f>
        <v>11999537</v>
      </c>
      <c r="AK439" s="28" t="str">
        <f>VLOOKUP($L439,怪物模板!$A:$N,MATCH(角色!AK$1,模板表头,0),0)</f>
        <v/>
      </c>
      <c r="AL439" s="28" t="str">
        <f>IF(VLOOKUP($L439,[1]怪物模板!$A:$N,MATCH([1]角色!AL$1,模板表头,0),0)=0,"",VLOOKUP($L439,[1]怪物模板!$A:$N,MATCH([1]角色!AL$1,模板表头,0),0))</f>
        <v/>
      </c>
      <c r="AM439" s="28" t="str">
        <f>VLOOKUP($L439,怪物模板!$A:$N,MATCH(角色!AM$1,模板表头,0),0)</f>
        <v>rogue</v>
      </c>
      <c r="AN439" s="21">
        <v>1</v>
      </c>
      <c r="AO439" s="21">
        <v>1</v>
      </c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2"/>
      <c r="BC439" s="22"/>
      <c r="BD439" s="22"/>
      <c r="BE439" s="22"/>
      <c r="BF439" s="22"/>
      <c r="BG439" s="22"/>
      <c r="BH439" s="22"/>
      <c r="BI439" s="22">
        <f t="shared" si="75"/>
        <v>10000</v>
      </c>
      <c r="BJ439" s="22">
        <f t="shared" si="76"/>
        <v>4000</v>
      </c>
      <c r="BK439" s="22">
        <f t="shared" si="76"/>
        <v>4000</v>
      </c>
      <c r="BL439" s="21"/>
      <c r="BM439" s="21"/>
      <c r="BN439" s="21"/>
      <c r="BO439" s="21"/>
      <c r="BP439" s="21"/>
      <c r="BQ439" s="21"/>
      <c r="BR439" s="21"/>
      <c r="BS439" s="21"/>
      <c r="BT439" s="21"/>
      <c r="BU439" s="23" t="s">
        <v>200</v>
      </c>
      <c r="BV439" s="21"/>
      <c r="BW439" s="21"/>
      <c r="BX439" s="21"/>
      <c r="BY439" s="21"/>
      <c r="BZ439" s="21"/>
      <c r="CA439" s="21"/>
      <c r="CB439" s="21"/>
      <c r="CC439" s="21"/>
      <c r="CD439" s="21"/>
      <c r="CE439" s="21"/>
      <c r="CF439" s="21"/>
      <c r="CG439" s="21" t="s">
        <v>200</v>
      </c>
      <c r="CH439" s="21" t="s">
        <v>200</v>
      </c>
      <c r="CI439" s="21" t="s">
        <v>200</v>
      </c>
      <c r="CJ439" s="21" t="s">
        <v>200</v>
      </c>
      <c r="CK439" s="21" t="s">
        <v>200</v>
      </c>
      <c r="CL439" s="21" t="s">
        <v>200</v>
      </c>
      <c r="CM439" s="21" t="s">
        <v>200</v>
      </c>
      <c r="CN439" s="21" t="s">
        <v>200</v>
      </c>
      <c r="CO439" s="21" t="s">
        <v>200</v>
      </c>
    </row>
    <row r="440" spans="1:93" s="3" customFormat="1" ht="16.5" customHeight="1" x14ac:dyDescent="0.3">
      <c r="A440" s="60">
        <v>31040438</v>
      </c>
      <c r="B440" s="60" t="s">
        <v>86</v>
      </c>
      <c r="C440" s="21"/>
      <c r="D440" s="21">
        <f t="shared" si="84"/>
        <v>8</v>
      </c>
      <c r="E440" s="21" t="s">
        <v>105</v>
      </c>
      <c r="F440" s="21">
        <v>8</v>
      </c>
      <c r="G440" s="21" t="s">
        <v>110</v>
      </c>
      <c r="H440" s="21">
        <f>VLOOKUP($L440,怪物模板!$A:$N,MATCH(角色!H$1,模板表头,0),0)</f>
        <v>2</v>
      </c>
      <c r="I440" s="28" t="str">
        <f>VLOOKUP($L440,怪物模板!$A:$N,MATCH(角色!I$1,模板表头,0),0)</f>
        <v>phy</v>
      </c>
      <c r="J440" s="22"/>
      <c r="K440" s="21"/>
      <c r="L440" s="21" t="s">
        <v>86</v>
      </c>
      <c r="M440" s="28" t="str">
        <f>VLOOKUP($L440,怪物模板!$A:$N,MATCH(角色!M$1,模板表头,0),0)</f>
        <v>无对应英雄</v>
      </c>
      <c r="N440" s="28" t="str">
        <f>VLOOKUP($L440,怪物模板!$A:$N,MATCH(角色!N$1,模板表头,0),0)</f>
        <v>新增突袭小招，大招改为引导</v>
      </c>
      <c r="O440" s="21" t="str">
        <f>VLOOKUP($L440,怪物模板!$A:$N,MATCH(角色!O$1,模板表头,0),0)</f>
        <v>male</v>
      </c>
      <c r="P440" s="22">
        <v>3</v>
      </c>
      <c r="Q440" s="21">
        <v>2</v>
      </c>
      <c r="R440" s="21">
        <v>2</v>
      </c>
      <c r="S440" s="28" t="str">
        <f>VLOOKUP($L440,怪物模板!$A:$N,MATCH(角色!S$1,模板表头,0),0)</f>
        <v>horde</v>
      </c>
      <c r="T440" s="21" t="s">
        <v>199</v>
      </c>
      <c r="U440" s="21"/>
      <c r="V440" s="21"/>
      <c r="W440" s="21"/>
      <c r="X440" s="21"/>
      <c r="Y440" s="21"/>
      <c r="Z440" s="21"/>
      <c r="AA440" s="21"/>
      <c r="AB440" s="21">
        <v>4</v>
      </c>
      <c r="AC440" s="21">
        <v>6</v>
      </c>
      <c r="AD440" s="21"/>
      <c r="AE440" s="21">
        <f t="shared" si="67"/>
        <v>10</v>
      </c>
      <c r="AF440" s="21">
        <f t="shared" si="78"/>
        <v>25</v>
      </c>
      <c r="AG440" s="28" t="str">
        <f>VLOOKUP($L440,怪物模板!$A:$N,MATCH(角色!AG$1,模板表头,0),0)</f>
        <v>misc.5skills</v>
      </c>
      <c r="AH440" s="28">
        <f>VLOOKUP($L440,怪物模板!$A:$N,MATCH(角色!AH$1,模板表头,0),0)</f>
        <v>11980101</v>
      </c>
      <c r="AI440" s="28">
        <f>VLOOKUP($L440,怪物模板!$A:$N,MATCH(角色!AI$1,模板表头,0),0)</f>
        <v>11999536</v>
      </c>
      <c r="AJ440" s="28">
        <f>VLOOKUP($L440,怪物模板!$A:$N,MATCH(角色!AJ$1,模板表头,0),0)</f>
        <v>11999537</v>
      </c>
      <c r="AK440" s="28" t="str">
        <f>VLOOKUP($L440,怪物模板!$A:$N,MATCH(角色!AK$1,模板表头,0),0)</f>
        <v/>
      </c>
      <c r="AL440" s="28" t="str">
        <f>IF(VLOOKUP($L440,[1]怪物模板!$A:$N,MATCH([1]角色!AL$1,模板表头,0),0)=0,"",VLOOKUP($L440,[1]怪物模板!$A:$N,MATCH([1]角色!AL$1,模板表头,0),0))</f>
        <v/>
      </c>
      <c r="AM440" s="28" t="str">
        <f>VLOOKUP($L440,怪物模板!$A:$N,MATCH(角色!AM$1,模板表头,0),0)</f>
        <v>rogue</v>
      </c>
      <c r="AN440" s="21">
        <v>1</v>
      </c>
      <c r="AO440" s="21">
        <v>1</v>
      </c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2"/>
      <c r="BC440" s="22"/>
      <c r="BD440" s="22"/>
      <c r="BE440" s="22"/>
      <c r="BF440" s="22"/>
      <c r="BG440" s="22"/>
      <c r="BH440" s="22"/>
      <c r="BI440" s="22">
        <f t="shared" si="75"/>
        <v>10000</v>
      </c>
      <c r="BJ440" s="22">
        <f t="shared" si="76"/>
        <v>4000</v>
      </c>
      <c r="BK440" s="22">
        <f t="shared" si="76"/>
        <v>4000</v>
      </c>
      <c r="BL440" s="21"/>
      <c r="BM440" s="21"/>
      <c r="BN440" s="21"/>
      <c r="BO440" s="21"/>
      <c r="BP440" s="21"/>
      <c r="BQ440" s="21"/>
      <c r="BR440" s="21"/>
      <c r="BS440" s="21"/>
      <c r="BT440" s="21"/>
      <c r="BU440" s="23" t="s">
        <v>200</v>
      </c>
      <c r="BV440" s="21"/>
      <c r="BW440" s="21"/>
      <c r="BX440" s="21"/>
      <c r="BY440" s="21"/>
      <c r="BZ440" s="21"/>
      <c r="CA440" s="21"/>
      <c r="CB440" s="21"/>
      <c r="CC440" s="21"/>
      <c r="CD440" s="21"/>
      <c r="CE440" s="21"/>
      <c r="CF440" s="21"/>
      <c r="CG440" s="21" t="s">
        <v>200</v>
      </c>
      <c r="CH440" s="21" t="s">
        <v>200</v>
      </c>
      <c r="CI440" s="21" t="s">
        <v>200</v>
      </c>
      <c r="CJ440" s="21" t="s">
        <v>200</v>
      </c>
      <c r="CK440" s="21" t="s">
        <v>200</v>
      </c>
      <c r="CL440" s="21" t="s">
        <v>200</v>
      </c>
      <c r="CM440" s="21" t="s">
        <v>200</v>
      </c>
      <c r="CN440" s="21" t="s">
        <v>200</v>
      </c>
      <c r="CO440" s="21" t="s">
        <v>200</v>
      </c>
    </row>
    <row r="441" spans="1:93" s="3" customFormat="1" ht="16.5" customHeight="1" x14ac:dyDescent="0.3">
      <c r="A441" s="60">
        <v>31040439</v>
      </c>
      <c r="B441" s="60" t="s">
        <v>98</v>
      </c>
      <c r="C441" s="21"/>
      <c r="D441" s="21">
        <f t="shared" si="84"/>
        <v>8</v>
      </c>
      <c r="E441" s="21" t="s">
        <v>105</v>
      </c>
      <c r="F441" s="21">
        <v>8</v>
      </c>
      <c r="G441" s="21" t="s">
        <v>110</v>
      </c>
      <c r="H441" s="21">
        <f>VLOOKUP($L441,怪物模板!$A:$N,MATCH(角色!H$1,模板表头,0),0)</f>
        <v>4</v>
      </c>
      <c r="I441" s="28" t="str">
        <f>VLOOKUP($L441,怪物模板!$A:$N,MATCH(角色!I$1,模板表头,0),0)</f>
        <v>mag</v>
      </c>
      <c r="J441" s="22"/>
      <c r="K441" s="21"/>
      <c r="L441" s="21" t="s">
        <v>98</v>
      </c>
      <c r="M441" s="28" t="str">
        <f>VLOOKUP($L441,怪物模板!$A:$N,MATCH(角色!M$1,模板表头,0),0)</f>
        <v>无对应英雄</v>
      </c>
      <c r="N441" s="28" t="str">
        <f>VLOOKUP($L441,怪物模板!$A:$N,MATCH(角色!N$1,模板表头,0),0)</f>
        <v>统一模板</v>
      </c>
      <c r="O441" s="21" t="str">
        <f>VLOOKUP($L441,怪物模板!$A:$N,MATCH(角色!O$1,模板表头,0),0)</f>
        <v>female</v>
      </c>
      <c r="P441" s="21">
        <v>4</v>
      </c>
      <c r="Q441" s="21">
        <v>3</v>
      </c>
      <c r="R441" s="21">
        <f>VLOOKUP(P441,辅助表!$A$2:$B$10,2,FALSE)</f>
        <v>3</v>
      </c>
      <c r="S441" s="28" t="str">
        <f>VLOOKUP($L441,怪物模板!$A:$N,MATCH(角色!S$1,模板表头,0),0)</f>
        <v>chaos</v>
      </c>
      <c r="T441" s="21" t="s">
        <v>85</v>
      </c>
      <c r="U441" s="21"/>
      <c r="V441" s="21"/>
      <c r="W441" s="21"/>
      <c r="X441" s="21"/>
      <c r="Y441" s="21"/>
      <c r="Z441" s="21"/>
      <c r="AA441" s="21"/>
      <c r="AB441" s="21">
        <v>4</v>
      </c>
      <c r="AC441" s="21">
        <v>6</v>
      </c>
      <c r="AD441" s="21"/>
      <c r="AE441" s="21">
        <f t="shared" si="67"/>
        <v>10</v>
      </c>
      <c r="AF441" s="21">
        <f t="shared" si="78"/>
        <v>25</v>
      </c>
      <c r="AG441" s="28" t="str">
        <f>VLOOKUP($L441,怪物模板!$A:$N,MATCH(角色!AG$1,模板表头,0),0)</f>
        <v>misc.5skills_friendly_ratio</v>
      </c>
      <c r="AH441" s="28">
        <f>VLOOKUP($L441,怪物模板!$A:$N,MATCH(角色!AH$1,模板表头,0),0)</f>
        <v>11670201</v>
      </c>
      <c r="AI441" s="28">
        <f>VLOOKUP($L441,怪物模板!$A:$N,MATCH(角色!AI$1,模板表头,0),0)</f>
        <v>11670202</v>
      </c>
      <c r="AJ441" s="28">
        <f>VLOOKUP($L441,怪物模板!$A:$N,MATCH(角色!AJ$1,模板表头,0),0)</f>
        <v>11670203</v>
      </c>
      <c r="AK441" s="28" t="str">
        <f>VLOOKUP($L441,怪物模板!$A:$N,MATCH(角色!AK$1,模板表头,0),0)</f>
        <v/>
      </c>
      <c r="AL441" s="28" t="str">
        <f>IF(VLOOKUP($L441,[1]怪物模板!$A:$N,MATCH([1]角色!AL$1,模板表头,0),0)=0,"",VLOOKUP($L441,[1]怪物模板!$A:$N,MATCH([1]角色!AL$1,模板表头,0),0))</f>
        <v/>
      </c>
      <c r="AM441" s="28" t="str">
        <f>VLOOKUP($L441,怪物模板!$A:$N,MATCH(角色!AM$1,模板表头,0),0)</f>
        <v>scarlet_priest</v>
      </c>
      <c r="AN441" s="21">
        <f t="shared" ref="AN441:AN442" si="93">IF(T441="monster",1,IF(T441="boss",1.3,IF(T441="entity",1,IF(T441="guard",1.5,1))))</f>
        <v>1</v>
      </c>
      <c r="AO441" s="21">
        <v>1</v>
      </c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2"/>
      <c r="BC441" s="22"/>
      <c r="BD441" s="22"/>
      <c r="BE441" s="22"/>
      <c r="BF441" s="22"/>
      <c r="BG441" s="22"/>
      <c r="BH441" s="22"/>
      <c r="BI441" s="22">
        <f t="shared" si="75"/>
        <v>10000</v>
      </c>
      <c r="BJ441" s="22">
        <f t="shared" si="76"/>
        <v>4000</v>
      </c>
      <c r="BK441" s="22">
        <f t="shared" si="76"/>
        <v>4000</v>
      </c>
      <c r="BL441" s="21"/>
      <c r="BM441" s="21"/>
      <c r="BN441" s="21"/>
      <c r="BO441" s="21"/>
      <c r="BP441" s="21"/>
      <c r="BQ441" s="21"/>
      <c r="BR441" s="21"/>
      <c r="BS441" s="21"/>
      <c r="BT441" s="21"/>
      <c r="BU441" s="23" t="str">
        <f>IF(OR(B441="骷髅战士",B441="骷髅法师"),-0.9,"")</f>
        <v/>
      </c>
      <c r="BV441" s="21"/>
      <c r="BW441" s="21"/>
      <c r="BX441" s="21"/>
      <c r="BY441" s="21"/>
      <c r="BZ441" s="21"/>
      <c r="CA441" s="21"/>
      <c r="CB441" s="21"/>
      <c r="CC441" s="21"/>
      <c r="CD441" s="21"/>
      <c r="CE441" s="21"/>
      <c r="CF441" s="21"/>
      <c r="CG441" s="21" t="str">
        <f t="shared" si="77"/>
        <v/>
      </c>
      <c r="CH441" s="21" t="str">
        <f t="shared" si="77"/>
        <v/>
      </c>
      <c r="CI441" s="21" t="str">
        <f t="shared" si="77"/>
        <v/>
      </c>
      <c r="CJ441" s="21" t="str">
        <f t="shared" si="77"/>
        <v/>
      </c>
      <c r="CK441" s="21" t="str">
        <f t="shared" si="77"/>
        <v/>
      </c>
      <c r="CL441" s="21" t="str">
        <f t="shared" si="77"/>
        <v/>
      </c>
      <c r="CM441" s="21" t="str">
        <f t="shared" si="77"/>
        <v/>
      </c>
      <c r="CN441" s="21" t="str">
        <f t="shared" si="77"/>
        <v/>
      </c>
      <c r="CO441" s="21" t="str">
        <f t="shared" si="77"/>
        <v/>
      </c>
    </row>
    <row r="442" spans="1:93" s="3" customFormat="1" ht="16.5" customHeight="1" x14ac:dyDescent="0.3">
      <c r="A442" s="60">
        <v>31040440</v>
      </c>
      <c r="B442" s="60" t="s">
        <v>98</v>
      </c>
      <c r="C442" s="21"/>
      <c r="D442" s="21">
        <f t="shared" si="84"/>
        <v>8</v>
      </c>
      <c r="E442" s="21" t="s">
        <v>105</v>
      </c>
      <c r="F442" s="21">
        <v>8</v>
      </c>
      <c r="G442" s="21" t="s">
        <v>110</v>
      </c>
      <c r="H442" s="21">
        <f>VLOOKUP($L442,怪物模板!$A:$N,MATCH(角色!H$1,模板表头,0),0)</f>
        <v>4</v>
      </c>
      <c r="I442" s="28" t="str">
        <f>VLOOKUP($L442,怪物模板!$A:$N,MATCH(角色!I$1,模板表头,0),0)</f>
        <v>mag</v>
      </c>
      <c r="J442" s="22"/>
      <c r="K442" s="21"/>
      <c r="L442" s="21" t="s">
        <v>98</v>
      </c>
      <c r="M442" s="28" t="str">
        <f>VLOOKUP($L442,怪物模板!$A:$N,MATCH(角色!M$1,模板表头,0),0)</f>
        <v>无对应英雄</v>
      </c>
      <c r="N442" s="28" t="str">
        <f>VLOOKUP($L442,怪物模板!$A:$N,MATCH(角色!N$1,模板表头,0),0)</f>
        <v>统一模板</v>
      </c>
      <c r="O442" s="21" t="str">
        <f>VLOOKUP($L442,怪物模板!$A:$N,MATCH(角色!O$1,模板表头,0),0)</f>
        <v>female</v>
      </c>
      <c r="P442" s="21">
        <v>4</v>
      </c>
      <c r="Q442" s="21">
        <v>3</v>
      </c>
      <c r="R442" s="21">
        <f>VLOOKUP(P442,辅助表!$A$2:$B$10,2,FALSE)</f>
        <v>3</v>
      </c>
      <c r="S442" s="28" t="str">
        <f>VLOOKUP($L442,怪物模板!$A:$N,MATCH(角色!S$1,模板表头,0),0)</f>
        <v>chaos</v>
      </c>
      <c r="T442" s="21" t="s">
        <v>85</v>
      </c>
      <c r="U442" s="21"/>
      <c r="V442" s="21"/>
      <c r="W442" s="21"/>
      <c r="X442" s="21"/>
      <c r="Y442" s="21"/>
      <c r="Z442" s="21"/>
      <c r="AA442" s="21"/>
      <c r="AB442" s="21">
        <v>4</v>
      </c>
      <c r="AC442" s="21">
        <v>6</v>
      </c>
      <c r="AD442" s="21"/>
      <c r="AE442" s="21">
        <f t="shared" si="67"/>
        <v>10</v>
      </c>
      <c r="AF442" s="21">
        <f t="shared" si="78"/>
        <v>25</v>
      </c>
      <c r="AG442" s="28" t="str">
        <f>VLOOKUP($L442,怪物模板!$A:$N,MATCH(角色!AG$1,模板表头,0),0)</f>
        <v>misc.5skills_friendly_ratio</v>
      </c>
      <c r="AH442" s="28">
        <f>VLOOKUP($L442,怪物模板!$A:$N,MATCH(角色!AH$1,模板表头,0),0)</f>
        <v>11670201</v>
      </c>
      <c r="AI442" s="28">
        <f>VLOOKUP($L442,怪物模板!$A:$N,MATCH(角色!AI$1,模板表头,0),0)</f>
        <v>11670202</v>
      </c>
      <c r="AJ442" s="28">
        <f>VLOOKUP($L442,怪物模板!$A:$N,MATCH(角色!AJ$1,模板表头,0),0)</f>
        <v>11670203</v>
      </c>
      <c r="AK442" s="28" t="str">
        <f>VLOOKUP($L442,怪物模板!$A:$N,MATCH(角色!AK$1,模板表头,0),0)</f>
        <v/>
      </c>
      <c r="AL442" s="28" t="str">
        <f>IF(VLOOKUP($L442,[1]怪物模板!$A:$N,MATCH([1]角色!AL$1,模板表头,0),0)=0,"",VLOOKUP($L442,[1]怪物模板!$A:$N,MATCH([1]角色!AL$1,模板表头,0),0))</f>
        <v/>
      </c>
      <c r="AM442" s="28" t="str">
        <f>VLOOKUP($L442,怪物模板!$A:$N,MATCH(角色!AM$1,模板表头,0),0)</f>
        <v>scarlet_priest</v>
      </c>
      <c r="AN442" s="21">
        <f t="shared" si="93"/>
        <v>1</v>
      </c>
      <c r="AO442" s="21">
        <v>1</v>
      </c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2"/>
      <c r="BC442" s="22"/>
      <c r="BD442" s="22"/>
      <c r="BE442" s="22"/>
      <c r="BF442" s="22"/>
      <c r="BG442" s="22"/>
      <c r="BH442" s="22"/>
      <c r="BI442" s="22">
        <f t="shared" si="75"/>
        <v>10000</v>
      </c>
      <c r="BJ442" s="22">
        <f t="shared" si="76"/>
        <v>4000</v>
      </c>
      <c r="BK442" s="22">
        <f t="shared" si="76"/>
        <v>4000</v>
      </c>
      <c r="BL442" s="21"/>
      <c r="BM442" s="21"/>
      <c r="BN442" s="21"/>
      <c r="BO442" s="21"/>
      <c r="BP442" s="21"/>
      <c r="BQ442" s="21"/>
      <c r="BR442" s="21"/>
      <c r="BS442" s="21"/>
      <c r="BT442" s="21"/>
      <c r="BU442" s="23" t="str">
        <f>IF(OR(B442="骷髅战士",B442="骷髅法师"),-0.9,"")</f>
        <v/>
      </c>
      <c r="BV442" s="21"/>
      <c r="BW442" s="21"/>
      <c r="BX442" s="21"/>
      <c r="BY442" s="21"/>
      <c r="BZ442" s="21"/>
      <c r="CA442" s="21"/>
      <c r="CB442" s="21"/>
      <c r="CC442" s="21"/>
      <c r="CD442" s="21"/>
      <c r="CE442" s="21"/>
      <c r="CF442" s="21"/>
      <c r="CG442" s="21" t="str">
        <f t="shared" si="77"/>
        <v/>
      </c>
      <c r="CH442" s="21" t="str">
        <f t="shared" si="77"/>
        <v/>
      </c>
      <c r="CI442" s="21" t="str">
        <f t="shared" si="77"/>
        <v/>
      </c>
      <c r="CJ442" s="21" t="str">
        <f t="shared" si="77"/>
        <v/>
      </c>
      <c r="CK442" s="21" t="str">
        <f t="shared" si="77"/>
        <v/>
      </c>
      <c r="CL442" s="21" t="str">
        <f t="shared" si="77"/>
        <v/>
      </c>
      <c r="CM442" s="21" t="str">
        <f t="shared" si="77"/>
        <v/>
      </c>
      <c r="CN442" s="21" t="str">
        <f t="shared" si="77"/>
        <v/>
      </c>
      <c r="CO442" s="21" t="str">
        <f t="shared" si="77"/>
        <v/>
      </c>
    </row>
    <row r="443" spans="1:93" s="11" customFormat="1" ht="16.5" customHeight="1" x14ac:dyDescent="0.3">
      <c r="A443" s="60">
        <v>31040441</v>
      </c>
      <c r="B443" s="60" t="s">
        <v>340</v>
      </c>
      <c r="C443" s="21"/>
      <c r="D443" s="21">
        <v>9</v>
      </c>
      <c r="E443" s="21" t="s">
        <v>105</v>
      </c>
      <c r="F443" s="21">
        <v>9</v>
      </c>
      <c r="G443" s="21" t="s">
        <v>111</v>
      </c>
      <c r="H443" s="21">
        <f>VLOOKUP($L443,怪物模板!$A:$N,MATCH(角色!H$1,模板表头,0),0)</f>
        <v>2</v>
      </c>
      <c r="I443" s="28" t="str">
        <f>VLOOKUP($L443,怪物模板!$A:$N,MATCH(角色!I$1,模板表头,0),0)</f>
        <v>phy</v>
      </c>
      <c r="J443" s="22"/>
      <c r="K443" s="21"/>
      <c r="L443" s="21" t="s">
        <v>358</v>
      </c>
      <c r="M443" s="28" t="str">
        <f>VLOOKUP($L443,怪物模板!$A:$N,MATCH(角色!M$1,模板表头,0),0)</f>
        <v>刀锋女皇</v>
      </c>
      <c r="N443" s="28" t="str">
        <f>VLOOKUP($L443,怪物模板!$A:$N,MATCH(角色!N$1,模板表头,0),0)</f>
        <v>关卡8-10，4技能BOSS版</v>
      </c>
      <c r="O443" s="21" t="str">
        <f>VLOOKUP($L443,怪物模板!$A:$N,MATCH(角色!O$1,模板表头,0),0)</f>
        <v>female</v>
      </c>
      <c r="P443" s="22">
        <v>7</v>
      </c>
      <c r="Q443" s="21">
        <v>3</v>
      </c>
      <c r="R443" s="21">
        <f>VLOOKUP(P443,辅助表!$A$2:$B$10,2,FALSE)</f>
        <v>4</v>
      </c>
      <c r="S443" s="28" t="str">
        <f>VLOOKUP($L443,怪物模板!$A:$N,MATCH(角色!S$1,模板表头,0),0)</f>
        <v>chaos</v>
      </c>
      <c r="T443" s="21" t="s">
        <v>270</v>
      </c>
      <c r="U443" s="21"/>
      <c r="V443" s="21"/>
      <c r="W443" s="21"/>
      <c r="X443" s="21"/>
      <c r="Y443" s="21"/>
      <c r="Z443" s="21"/>
      <c r="AA443" s="21"/>
      <c r="AB443" s="21">
        <v>4</v>
      </c>
      <c r="AC443" s="21">
        <v>6</v>
      </c>
      <c r="AD443" s="21"/>
      <c r="AE443" s="21">
        <f t="shared" si="67"/>
        <v>40</v>
      </c>
      <c r="AF443" s="21">
        <f t="shared" si="78"/>
        <v>100</v>
      </c>
      <c r="AG443" s="28" t="str">
        <f>VLOOKUP($L443,怪物模板!$A:$N,MATCH(角色!AG$1,模板表头,0),0)</f>
        <v>misc.5skills_is_enemy_there</v>
      </c>
      <c r="AH443" s="28">
        <f>VLOOKUP($L443,怪物模板!$A:$N,MATCH(角色!AH$1,模板表头,0),0)</f>
        <v>11660701</v>
      </c>
      <c r="AI443" s="28">
        <f>VLOOKUP($L443,怪物模板!$A:$N,MATCH(角色!AI$1,模板表头,0),0)</f>
        <v>11660702</v>
      </c>
      <c r="AJ443" s="28">
        <f>VLOOKUP($L443,怪物模板!$A:$N,MATCH(角色!AJ$1,模板表头,0),0)</f>
        <v>11660703</v>
      </c>
      <c r="AK443" s="28">
        <f>VLOOKUP($L443,怪物模板!$A:$N,MATCH(角色!AK$1,模板表头,0),0)</f>
        <v>11660704</v>
      </c>
      <c r="AL443" s="28" t="str">
        <f>IF(VLOOKUP($L443,[1]怪物模板!$A:$N,MATCH([1]角色!AL$1,模板表头,0),0)=0,"",VLOOKUP($L443,[1]怪物模板!$A:$N,MATCH([1]角色!AL$1,模板表头,0),0))</f>
        <v/>
      </c>
      <c r="AM443" s="28" t="str">
        <f>VLOOKUP($L443,怪物模板!$A:$N,MATCH(角色!AM$1,模板表头,0),0)</f>
        <v>queen_of_blades</v>
      </c>
      <c r="AN443" s="21">
        <f>IF(T443="monster",1,IF(T443="boss",1.3,IF(T443="entity",1,IF(T443="guard",1.5,1))))</f>
        <v>1</v>
      </c>
      <c r="AO443" s="21">
        <v>1</v>
      </c>
      <c r="AP443" s="21"/>
      <c r="AQ443" s="21"/>
      <c r="AR443" s="21"/>
      <c r="AS443" s="21"/>
      <c r="AT443" s="21"/>
      <c r="AU443" s="21">
        <v>230041</v>
      </c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2">
        <f t="shared" si="75"/>
        <v>10000</v>
      </c>
      <c r="BJ443" s="22">
        <f t="shared" si="76"/>
        <v>4000</v>
      </c>
      <c r="BK443" s="22">
        <f t="shared" si="76"/>
        <v>4000</v>
      </c>
      <c r="BL443" s="21"/>
      <c r="BM443" s="21"/>
      <c r="BN443" s="21"/>
      <c r="BO443" s="21"/>
      <c r="BP443" s="21"/>
      <c r="BQ443" s="21"/>
      <c r="BR443" s="21"/>
      <c r="BS443" s="21"/>
      <c r="BT443" s="21"/>
      <c r="BU443" s="23" t="str">
        <f>IF(OR(B443="骷髅战士",B443="骷髅法师"),-0.9,"")</f>
        <v/>
      </c>
      <c r="BV443" s="21"/>
      <c r="BW443" s="21"/>
      <c r="BX443" s="21"/>
      <c r="BY443" s="21"/>
      <c r="BZ443" s="21"/>
      <c r="CA443" s="21"/>
      <c r="CB443" s="21"/>
      <c r="CC443" s="21"/>
      <c r="CD443" s="21"/>
      <c r="CE443" s="21"/>
      <c r="CF443" s="21"/>
      <c r="CG443" s="21" t="str">
        <f t="shared" si="77"/>
        <v/>
      </c>
      <c r="CH443" s="21" t="str">
        <f t="shared" si="77"/>
        <v/>
      </c>
      <c r="CI443" s="21" t="str">
        <f t="shared" si="77"/>
        <v/>
      </c>
      <c r="CJ443" s="21" t="str">
        <f t="shared" si="77"/>
        <v/>
      </c>
      <c r="CK443" s="21" t="str">
        <f t="shared" si="77"/>
        <v/>
      </c>
      <c r="CL443" s="21" t="str">
        <f t="shared" si="77"/>
        <v/>
      </c>
      <c r="CM443" s="21" t="str">
        <f t="shared" si="77"/>
        <v/>
      </c>
      <c r="CN443" s="21" t="str">
        <f t="shared" si="77"/>
        <v/>
      </c>
      <c r="CO443" s="21" t="str">
        <f t="shared" si="77"/>
        <v/>
      </c>
    </row>
    <row r="444" spans="1:93" s="11" customFormat="1" ht="16.5" customHeight="1" x14ac:dyDescent="0.3">
      <c r="A444" s="60">
        <v>31040442</v>
      </c>
      <c r="B444" s="60" t="s">
        <v>248</v>
      </c>
      <c r="C444" s="21"/>
      <c r="D444" s="21">
        <v>9</v>
      </c>
      <c r="E444" s="21" t="s">
        <v>105</v>
      </c>
      <c r="F444" s="21">
        <v>9</v>
      </c>
      <c r="G444" s="21" t="s">
        <v>110</v>
      </c>
      <c r="H444" s="21">
        <f>VLOOKUP($L444,怪物模板!$A:$N,MATCH(角色!H$1,模板表头,0),0)</f>
        <v>1</v>
      </c>
      <c r="I444" s="28" t="str">
        <f>VLOOKUP($L444,怪物模板!$A:$N,MATCH(角色!I$1,模板表头,0),0)</f>
        <v>phy</v>
      </c>
      <c r="J444" s="22"/>
      <c r="K444" s="21"/>
      <c r="L444" s="21" t="s">
        <v>248</v>
      </c>
      <c r="M444" s="28" t="str">
        <f>VLOOKUP($L444,怪物模板!$A:$N,MATCH(角色!M$1,模板表头,0),0)</f>
        <v>顶盾步兵</v>
      </c>
      <c r="N444" s="28" t="str">
        <f>VLOOKUP($L444,怪物模板!$A:$N,MATCH(角色!N$1,模板表头,0),0)</f>
        <v>统一模板</v>
      </c>
      <c r="O444" s="21" t="str">
        <f>VLOOKUP($L444,怪物模板!$A:$N,MATCH(角色!O$1,模板表头,0),0)</f>
        <v>male</v>
      </c>
      <c r="P444" s="22">
        <v>2</v>
      </c>
      <c r="Q444" s="21">
        <v>3</v>
      </c>
      <c r="R444" s="21">
        <v>2</v>
      </c>
      <c r="S444" s="28" t="str">
        <f>VLOOKUP($L444,怪物模板!$A:$N,MATCH(角色!S$1,模板表头,0),0)</f>
        <v>alliance</v>
      </c>
      <c r="T444" s="21" t="s">
        <v>199</v>
      </c>
      <c r="U444" s="21"/>
      <c r="V444" s="21"/>
      <c r="W444" s="21"/>
      <c r="X444" s="21"/>
      <c r="Y444" s="21"/>
      <c r="Z444" s="21"/>
      <c r="AA444" s="21"/>
      <c r="AB444" s="21">
        <v>4</v>
      </c>
      <c r="AC444" s="21">
        <v>6</v>
      </c>
      <c r="AD444" s="21"/>
      <c r="AE444" s="21">
        <f t="shared" si="67"/>
        <v>10</v>
      </c>
      <c r="AF444" s="21">
        <f t="shared" si="78"/>
        <v>25</v>
      </c>
      <c r="AG444" s="28" t="str">
        <f>VLOOKUP($L444,怪物模板!$A:$N,MATCH(角色!AG$1,模板表头,0),0)</f>
        <v>misc.5skills_target_is_valid</v>
      </c>
      <c r="AH444" s="28">
        <f>VLOOKUP($L444,怪物模板!$A:$N,MATCH(角色!AH$1,模板表头,0),0)</f>
        <v>11980301</v>
      </c>
      <c r="AI444" s="28">
        <f>VLOOKUP($L444,怪物模板!$A:$N,MATCH(角色!AI$1,模板表头,0),0)</f>
        <v>11980302</v>
      </c>
      <c r="AJ444" s="28" t="str">
        <f>VLOOKUP($L444,怪物模板!$A:$N,MATCH(角色!AJ$1,模板表头,0),0)</f>
        <v/>
      </c>
      <c r="AK444" s="28" t="str">
        <f>VLOOKUP($L444,怪物模板!$A:$N,MATCH(角色!AK$1,模板表头,0),0)</f>
        <v/>
      </c>
      <c r="AL444" s="28" t="str">
        <f>IF(VLOOKUP($L444,[1]怪物模板!$A:$N,MATCH([1]角色!AL$1,模板表头,0),0)=0,"",VLOOKUP($L444,[1]怪物模板!$A:$N,MATCH([1]角色!AL$1,模板表头,0),0))</f>
        <v/>
      </c>
      <c r="AM444" s="28" t="str">
        <f>VLOOKUP($L444,怪物模板!$A:$N,MATCH(角色!AM$1,模板表头,0),0)</f>
        <v>shield_infantry_npc</v>
      </c>
      <c r="AN444" s="21">
        <v>1</v>
      </c>
      <c r="AO444" s="21">
        <v>1</v>
      </c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2"/>
      <c r="BC444" s="22"/>
      <c r="BD444" s="22"/>
      <c r="BE444" s="22"/>
      <c r="BF444" s="22"/>
      <c r="BG444" s="22"/>
      <c r="BH444" s="22"/>
      <c r="BI444" s="22">
        <f t="shared" si="75"/>
        <v>10000</v>
      </c>
      <c r="BJ444" s="22">
        <f t="shared" si="76"/>
        <v>4000</v>
      </c>
      <c r="BK444" s="22">
        <f t="shared" si="76"/>
        <v>4000</v>
      </c>
      <c r="BL444" s="21"/>
      <c r="BM444" s="21"/>
      <c r="BN444" s="21"/>
      <c r="BO444" s="21"/>
      <c r="BP444" s="21"/>
      <c r="BQ444" s="21"/>
      <c r="BR444" s="21"/>
      <c r="BS444" s="21"/>
      <c r="BT444" s="21"/>
      <c r="BU444" s="23" t="s">
        <v>200</v>
      </c>
      <c r="BV444" s="21"/>
      <c r="BW444" s="21"/>
      <c r="BX444" s="21"/>
      <c r="BY444" s="21"/>
      <c r="BZ444" s="21"/>
      <c r="CA444" s="21"/>
      <c r="CB444" s="21"/>
      <c r="CC444" s="21"/>
      <c r="CD444" s="21"/>
      <c r="CE444" s="21"/>
      <c r="CF444" s="21"/>
      <c r="CG444" s="21" t="s">
        <v>200</v>
      </c>
      <c r="CH444" s="21" t="s">
        <v>200</v>
      </c>
      <c r="CI444" s="21" t="s">
        <v>200</v>
      </c>
      <c r="CJ444" s="21" t="s">
        <v>200</v>
      </c>
      <c r="CK444" s="21" t="s">
        <v>200</v>
      </c>
      <c r="CL444" s="21" t="s">
        <v>200</v>
      </c>
      <c r="CM444" s="21" t="s">
        <v>200</v>
      </c>
      <c r="CN444" s="21" t="s">
        <v>200</v>
      </c>
      <c r="CO444" s="21" t="s">
        <v>200</v>
      </c>
    </row>
    <row r="445" spans="1:93" s="11" customFormat="1" ht="16.5" customHeight="1" x14ac:dyDescent="0.3">
      <c r="A445" s="60">
        <v>31040443</v>
      </c>
      <c r="B445" s="60" t="s">
        <v>248</v>
      </c>
      <c r="C445" s="21"/>
      <c r="D445" s="21">
        <v>9</v>
      </c>
      <c r="E445" s="21" t="s">
        <v>105</v>
      </c>
      <c r="F445" s="21">
        <v>9</v>
      </c>
      <c r="G445" s="21" t="s">
        <v>110</v>
      </c>
      <c r="H445" s="21">
        <f>VLOOKUP($L445,怪物模板!$A:$N,MATCH(角色!H$1,模板表头,0),0)</f>
        <v>1</v>
      </c>
      <c r="I445" s="28" t="str">
        <f>VLOOKUP($L445,怪物模板!$A:$N,MATCH(角色!I$1,模板表头,0),0)</f>
        <v>phy</v>
      </c>
      <c r="J445" s="22"/>
      <c r="K445" s="21"/>
      <c r="L445" s="21" t="s">
        <v>248</v>
      </c>
      <c r="M445" s="28" t="str">
        <f>VLOOKUP($L445,怪物模板!$A:$N,MATCH(角色!M$1,模板表头,0),0)</f>
        <v>顶盾步兵</v>
      </c>
      <c r="N445" s="28" t="str">
        <f>VLOOKUP($L445,怪物模板!$A:$N,MATCH(角色!N$1,模板表头,0),0)</f>
        <v>统一模板</v>
      </c>
      <c r="O445" s="21" t="str">
        <f>VLOOKUP($L445,怪物模板!$A:$N,MATCH(角色!O$1,模板表头,0),0)</f>
        <v>male</v>
      </c>
      <c r="P445" s="22">
        <v>2</v>
      </c>
      <c r="Q445" s="21">
        <v>2</v>
      </c>
      <c r="R445" s="21">
        <v>2</v>
      </c>
      <c r="S445" s="28" t="str">
        <f>VLOOKUP($L445,怪物模板!$A:$N,MATCH(角色!S$1,模板表头,0),0)</f>
        <v>alliance</v>
      </c>
      <c r="T445" s="21" t="s">
        <v>199</v>
      </c>
      <c r="U445" s="21"/>
      <c r="V445" s="21"/>
      <c r="W445" s="21"/>
      <c r="X445" s="21"/>
      <c r="Y445" s="21"/>
      <c r="Z445" s="21"/>
      <c r="AA445" s="21"/>
      <c r="AB445" s="21">
        <v>4</v>
      </c>
      <c r="AC445" s="21">
        <v>6</v>
      </c>
      <c r="AD445" s="21"/>
      <c r="AE445" s="21">
        <f t="shared" si="67"/>
        <v>10</v>
      </c>
      <c r="AF445" s="21">
        <f t="shared" si="78"/>
        <v>25</v>
      </c>
      <c r="AG445" s="28" t="str">
        <f>VLOOKUP($L445,怪物模板!$A:$N,MATCH(角色!AG$1,模板表头,0),0)</f>
        <v>misc.5skills_target_is_valid</v>
      </c>
      <c r="AH445" s="28">
        <f>VLOOKUP($L445,怪物模板!$A:$N,MATCH(角色!AH$1,模板表头,0),0)</f>
        <v>11980301</v>
      </c>
      <c r="AI445" s="28">
        <f>VLOOKUP($L445,怪物模板!$A:$N,MATCH(角色!AI$1,模板表头,0),0)</f>
        <v>11980302</v>
      </c>
      <c r="AJ445" s="28" t="str">
        <f>VLOOKUP($L445,怪物模板!$A:$N,MATCH(角色!AJ$1,模板表头,0),0)</f>
        <v/>
      </c>
      <c r="AK445" s="28" t="str">
        <f>VLOOKUP($L445,怪物模板!$A:$N,MATCH(角色!AK$1,模板表头,0),0)</f>
        <v/>
      </c>
      <c r="AL445" s="28" t="str">
        <f>IF(VLOOKUP($L445,[1]怪物模板!$A:$N,MATCH([1]角色!AL$1,模板表头,0),0)=0,"",VLOOKUP($L445,[1]怪物模板!$A:$N,MATCH([1]角色!AL$1,模板表头,0),0))</f>
        <v/>
      </c>
      <c r="AM445" s="28" t="str">
        <f>VLOOKUP($L445,怪物模板!$A:$N,MATCH(角色!AM$1,模板表头,0),0)</f>
        <v>shield_infantry_npc</v>
      </c>
      <c r="AN445" s="21">
        <v>1</v>
      </c>
      <c r="AO445" s="21">
        <v>1</v>
      </c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2"/>
      <c r="BC445" s="22"/>
      <c r="BD445" s="22"/>
      <c r="BE445" s="22"/>
      <c r="BF445" s="22"/>
      <c r="BG445" s="22"/>
      <c r="BH445" s="22"/>
      <c r="BI445" s="22">
        <f t="shared" si="75"/>
        <v>10000</v>
      </c>
      <c r="BJ445" s="22">
        <f t="shared" si="76"/>
        <v>4000</v>
      </c>
      <c r="BK445" s="22">
        <f t="shared" si="76"/>
        <v>4000</v>
      </c>
      <c r="BL445" s="21"/>
      <c r="BM445" s="21"/>
      <c r="BN445" s="21"/>
      <c r="BO445" s="21"/>
      <c r="BP445" s="21"/>
      <c r="BQ445" s="21"/>
      <c r="BR445" s="21"/>
      <c r="BS445" s="21"/>
      <c r="BT445" s="21"/>
      <c r="BU445" s="23" t="s">
        <v>200</v>
      </c>
      <c r="BV445" s="21"/>
      <c r="BW445" s="21"/>
      <c r="BX445" s="21"/>
      <c r="BY445" s="21"/>
      <c r="BZ445" s="21"/>
      <c r="CA445" s="21"/>
      <c r="CB445" s="21"/>
      <c r="CC445" s="21"/>
      <c r="CD445" s="21"/>
      <c r="CE445" s="21"/>
      <c r="CF445" s="21"/>
      <c r="CG445" s="21" t="s">
        <v>200</v>
      </c>
      <c r="CH445" s="21" t="s">
        <v>200</v>
      </c>
      <c r="CI445" s="21" t="s">
        <v>200</v>
      </c>
      <c r="CJ445" s="21" t="s">
        <v>200</v>
      </c>
      <c r="CK445" s="21" t="s">
        <v>200</v>
      </c>
      <c r="CL445" s="21" t="s">
        <v>200</v>
      </c>
      <c r="CM445" s="21" t="s">
        <v>200</v>
      </c>
      <c r="CN445" s="21" t="s">
        <v>200</v>
      </c>
      <c r="CO445" s="21" t="s">
        <v>200</v>
      </c>
    </row>
    <row r="446" spans="1:93" s="11" customFormat="1" ht="16.5" customHeight="1" x14ac:dyDescent="0.3">
      <c r="A446" s="60">
        <v>31040444</v>
      </c>
      <c r="B446" s="60" t="s">
        <v>249</v>
      </c>
      <c r="C446" s="21"/>
      <c r="D446" s="21">
        <v>9</v>
      </c>
      <c r="E446" s="21" t="s">
        <v>105</v>
      </c>
      <c r="F446" s="21">
        <v>9</v>
      </c>
      <c r="G446" s="21" t="s">
        <v>111</v>
      </c>
      <c r="H446" s="21">
        <f>VLOOKUP($L446,怪物模板!$A:$N,MATCH(角色!H$1,模板表头,0),0)</f>
        <v>2</v>
      </c>
      <c r="I446" s="28" t="str">
        <f>VLOOKUP($L446,怪物模板!$A:$N,MATCH(角色!I$1,模板表头,0),0)</f>
        <v>phy</v>
      </c>
      <c r="J446" s="22"/>
      <c r="K446" s="21"/>
      <c r="L446" s="21" t="s">
        <v>249</v>
      </c>
      <c r="M446" s="28" t="str">
        <f>VLOOKUP($L446,怪物模板!$A:$N,MATCH(角色!M$1,模板表头,0),0)</f>
        <v>无对应英雄</v>
      </c>
      <c r="N446" s="28" t="str">
        <f>VLOOKUP($L446,怪物模板!$A:$N,MATCH(角色!N$1,模板表头,0),0)</f>
        <v>同英雄技能</v>
      </c>
      <c r="O446" s="21" t="str">
        <f>VLOOKUP($L446,怪物模板!$A:$N,MATCH(角色!O$1,模板表头,0),0)</f>
        <v>male</v>
      </c>
      <c r="P446" s="22">
        <v>4</v>
      </c>
      <c r="Q446" s="21">
        <v>3</v>
      </c>
      <c r="R446" s="21">
        <v>3</v>
      </c>
      <c r="S446" s="28" t="str">
        <f>VLOOKUP($L446,怪物模板!$A:$N,MATCH(角色!S$1,模板表头,0),0)</f>
        <v>horde</v>
      </c>
      <c r="T446" s="21" t="s">
        <v>199</v>
      </c>
      <c r="U446" s="21"/>
      <c r="V446" s="21"/>
      <c r="W446" s="21"/>
      <c r="X446" s="21"/>
      <c r="Y446" s="21"/>
      <c r="Z446" s="21"/>
      <c r="AA446" s="21"/>
      <c r="AB446" s="21">
        <v>4</v>
      </c>
      <c r="AC446" s="21">
        <v>6</v>
      </c>
      <c r="AD446" s="21"/>
      <c r="AE446" s="21">
        <f t="shared" si="67"/>
        <v>40</v>
      </c>
      <c r="AF446" s="21">
        <f t="shared" si="78"/>
        <v>100</v>
      </c>
      <c r="AG446" s="28" t="str">
        <f>VLOOKUP($L446,怪物模板!$A:$N,MATCH(角色!AG$1,模板表头,0),0)</f>
        <v>misc.5skills_target_is_valid</v>
      </c>
      <c r="AH446" s="28">
        <f>VLOOKUP($L446,怪物模板!$A:$N,MATCH(角色!AH$1,模板表头,0),0)</f>
        <v>11890201</v>
      </c>
      <c r="AI446" s="28">
        <f>VLOOKUP($L446,怪物模板!$A:$N,MATCH(角色!AI$1,模板表头,0),0)</f>
        <v>11890202</v>
      </c>
      <c r="AJ446" s="28" t="str">
        <f>VLOOKUP($L446,怪物模板!$A:$N,MATCH(角色!AJ$1,模板表头,0),0)</f>
        <v/>
      </c>
      <c r="AK446" s="28" t="str">
        <f>VLOOKUP($L446,怪物模板!$A:$N,MATCH(角色!AK$1,模板表头,0),0)</f>
        <v/>
      </c>
      <c r="AL446" s="28" t="str">
        <f>IF(VLOOKUP($L446,[1]怪物模板!$A:$N,MATCH([1]角色!AL$1,模板表头,0),0)=0,"",VLOOKUP($L446,[1]怪物模板!$A:$N,MATCH([1]角色!AL$1,模板表头,0),0))</f>
        <v/>
      </c>
      <c r="AM446" s="28" t="str">
        <f>VLOOKUP($L446,怪物模板!$A:$N,MATCH(角色!AM$1,模板表头,0),0)</f>
        <v>troll_hunter</v>
      </c>
      <c r="AN446" s="21">
        <v>0.9</v>
      </c>
      <c r="AO446" s="21">
        <v>1</v>
      </c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2"/>
      <c r="BC446" s="22"/>
      <c r="BD446" s="22"/>
      <c r="BE446" s="22"/>
      <c r="BF446" s="22"/>
      <c r="BG446" s="22"/>
      <c r="BH446" s="22"/>
      <c r="BI446" s="22">
        <f t="shared" si="75"/>
        <v>10000</v>
      </c>
      <c r="BJ446" s="22">
        <f t="shared" si="76"/>
        <v>4000</v>
      </c>
      <c r="BK446" s="22">
        <f t="shared" si="76"/>
        <v>4000</v>
      </c>
      <c r="BL446" s="21"/>
      <c r="BM446" s="21"/>
      <c r="BN446" s="21"/>
      <c r="BO446" s="21"/>
      <c r="BP446" s="21"/>
      <c r="BQ446" s="21"/>
      <c r="BR446" s="21"/>
      <c r="BS446" s="21"/>
      <c r="BT446" s="21"/>
      <c r="BU446" s="23"/>
      <c r="BV446" s="21"/>
      <c r="BW446" s="21"/>
      <c r="BX446" s="21"/>
      <c r="BY446" s="21"/>
      <c r="BZ446" s="21"/>
      <c r="CA446" s="21"/>
      <c r="CB446" s="21"/>
      <c r="CC446" s="21"/>
      <c r="CD446" s="21"/>
      <c r="CE446" s="21"/>
      <c r="CF446" s="21"/>
      <c r="CG446" s="21" t="s">
        <v>200</v>
      </c>
      <c r="CH446" s="21" t="s">
        <v>200</v>
      </c>
      <c r="CI446" s="21" t="s">
        <v>200</v>
      </c>
      <c r="CJ446" s="21" t="s">
        <v>200</v>
      </c>
      <c r="CK446" s="21" t="s">
        <v>200</v>
      </c>
      <c r="CL446" s="21" t="s">
        <v>200</v>
      </c>
      <c r="CM446" s="21" t="s">
        <v>200</v>
      </c>
      <c r="CN446" s="21" t="s">
        <v>200</v>
      </c>
      <c r="CO446" s="21" t="s">
        <v>200</v>
      </c>
    </row>
    <row r="447" spans="1:93" s="11" customFormat="1" ht="16.5" customHeight="1" x14ac:dyDescent="0.3">
      <c r="A447" s="60">
        <v>31040445</v>
      </c>
      <c r="B447" s="60" t="s">
        <v>249</v>
      </c>
      <c r="C447" s="21"/>
      <c r="D447" s="21">
        <v>9</v>
      </c>
      <c r="E447" s="21" t="s">
        <v>105</v>
      </c>
      <c r="F447" s="21">
        <v>9</v>
      </c>
      <c r="G447" s="21" t="s">
        <v>111</v>
      </c>
      <c r="H447" s="21">
        <f>VLOOKUP($L447,怪物模板!$A:$N,MATCH(角色!H$1,模板表头,0),0)</f>
        <v>2</v>
      </c>
      <c r="I447" s="28" t="str">
        <f>VLOOKUP($L447,怪物模板!$A:$N,MATCH(角色!I$1,模板表头,0),0)</f>
        <v>phy</v>
      </c>
      <c r="J447" s="22"/>
      <c r="K447" s="21"/>
      <c r="L447" s="21" t="s">
        <v>249</v>
      </c>
      <c r="M447" s="28" t="str">
        <f>VLOOKUP($L447,怪物模板!$A:$N,MATCH(角色!M$1,模板表头,0),0)</f>
        <v>无对应英雄</v>
      </c>
      <c r="N447" s="28" t="str">
        <f>VLOOKUP($L447,怪物模板!$A:$N,MATCH(角色!N$1,模板表头,0),0)</f>
        <v>同英雄技能</v>
      </c>
      <c r="O447" s="21" t="str">
        <f>VLOOKUP($L447,怪物模板!$A:$N,MATCH(角色!O$1,模板表头,0),0)</f>
        <v>male</v>
      </c>
      <c r="P447" s="22">
        <v>4</v>
      </c>
      <c r="Q447" s="21">
        <v>3</v>
      </c>
      <c r="R447" s="21">
        <v>3</v>
      </c>
      <c r="S447" s="28" t="str">
        <f>VLOOKUP($L447,怪物模板!$A:$N,MATCH(角色!S$1,模板表头,0),0)</f>
        <v>horde</v>
      </c>
      <c r="T447" s="21" t="s">
        <v>199</v>
      </c>
      <c r="U447" s="21"/>
      <c r="V447" s="21"/>
      <c r="W447" s="21"/>
      <c r="X447" s="21"/>
      <c r="Y447" s="21"/>
      <c r="Z447" s="21"/>
      <c r="AA447" s="21"/>
      <c r="AB447" s="21">
        <v>4</v>
      </c>
      <c r="AC447" s="21">
        <v>6</v>
      </c>
      <c r="AD447" s="21"/>
      <c r="AE447" s="21">
        <f t="shared" si="67"/>
        <v>40</v>
      </c>
      <c r="AF447" s="21">
        <f t="shared" si="78"/>
        <v>100</v>
      </c>
      <c r="AG447" s="28" t="str">
        <f>VLOOKUP($L447,怪物模板!$A:$N,MATCH(角色!AG$1,模板表头,0),0)</f>
        <v>misc.5skills_target_is_valid</v>
      </c>
      <c r="AH447" s="28">
        <f>VLOOKUP($L447,怪物模板!$A:$N,MATCH(角色!AH$1,模板表头,0),0)</f>
        <v>11890201</v>
      </c>
      <c r="AI447" s="28">
        <f>VLOOKUP($L447,怪物模板!$A:$N,MATCH(角色!AI$1,模板表头,0),0)</f>
        <v>11890202</v>
      </c>
      <c r="AJ447" s="28" t="str">
        <f>VLOOKUP($L447,怪物模板!$A:$N,MATCH(角色!AJ$1,模板表头,0),0)</f>
        <v/>
      </c>
      <c r="AK447" s="28" t="str">
        <f>VLOOKUP($L447,怪物模板!$A:$N,MATCH(角色!AK$1,模板表头,0),0)</f>
        <v/>
      </c>
      <c r="AL447" s="28" t="str">
        <f>IF(VLOOKUP($L447,[1]怪物模板!$A:$N,MATCH([1]角色!AL$1,模板表头,0),0)=0,"",VLOOKUP($L447,[1]怪物模板!$A:$N,MATCH([1]角色!AL$1,模板表头,0),0))</f>
        <v/>
      </c>
      <c r="AM447" s="28" t="str">
        <f>VLOOKUP($L447,怪物模板!$A:$N,MATCH(角色!AM$1,模板表头,0),0)</f>
        <v>troll_hunter</v>
      </c>
      <c r="AN447" s="21">
        <v>0.9</v>
      </c>
      <c r="AO447" s="21">
        <v>1</v>
      </c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2"/>
      <c r="BC447" s="22"/>
      <c r="BD447" s="22"/>
      <c r="BE447" s="22"/>
      <c r="BF447" s="22"/>
      <c r="BG447" s="22"/>
      <c r="BH447" s="22"/>
      <c r="BI447" s="22">
        <f t="shared" si="75"/>
        <v>10000</v>
      </c>
      <c r="BJ447" s="22">
        <f t="shared" si="76"/>
        <v>4000</v>
      </c>
      <c r="BK447" s="22">
        <f t="shared" si="76"/>
        <v>4000</v>
      </c>
      <c r="BL447" s="21"/>
      <c r="BM447" s="21"/>
      <c r="BN447" s="21"/>
      <c r="BO447" s="21"/>
      <c r="BP447" s="21"/>
      <c r="BQ447" s="21"/>
      <c r="BR447" s="21"/>
      <c r="BS447" s="21"/>
      <c r="BT447" s="21"/>
      <c r="BU447" s="23"/>
      <c r="BV447" s="21"/>
      <c r="BW447" s="21"/>
      <c r="BX447" s="21"/>
      <c r="BY447" s="21"/>
      <c r="BZ447" s="21"/>
      <c r="CA447" s="21"/>
      <c r="CB447" s="21"/>
      <c r="CC447" s="21"/>
      <c r="CD447" s="21"/>
      <c r="CE447" s="21"/>
      <c r="CF447" s="21"/>
      <c r="CG447" s="21" t="s">
        <v>200</v>
      </c>
      <c r="CH447" s="21" t="s">
        <v>200</v>
      </c>
      <c r="CI447" s="21" t="s">
        <v>200</v>
      </c>
      <c r="CJ447" s="21" t="s">
        <v>200</v>
      </c>
      <c r="CK447" s="21" t="s">
        <v>200</v>
      </c>
      <c r="CL447" s="21" t="s">
        <v>200</v>
      </c>
      <c r="CM447" s="21" t="s">
        <v>200</v>
      </c>
      <c r="CN447" s="21" t="s">
        <v>200</v>
      </c>
      <c r="CO447" s="21" t="s">
        <v>200</v>
      </c>
    </row>
    <row r="448" spans="1:93" s="15" customFormat="1" x14ac:dyDescent="0.3">
      <c r="A448" s="60">
        <v>31040446</v>
      </c>
      <c r="B448" s="60" t="s">
        <v>352</v>
      </c>
      <c r="C448" s="21"/>
      <c r="D448" s="21">
        <v>10</v>
      </c>
      <c r="E448" s="21" t="s">
        <v>105</v>
      </c>
      <c r="F448" s="21">
        <v>10</v>
      </c>
      <c r="G448" s="21" t="s">
        <v>101</v>
      </c>
      <c r="H448" s="21">
        <f>VLOOKUP($L448,怪物模板!$A:$N,MATCH(角色!H$1,模板表头,0),0)</f>
        <v>1</v>
      </c>
      <c r="I448" s="28" t="str">
        <f>VLOOKUP($L448,怪物模板!$A:$N,MATCH(角色!I$1,模板表头,0),0)</f>
        <v>phy</v>
      </c>
      <c r="J448" s="22"/>
      <c r="K448" s="21"/>
      <c r="L448" s="21" t="s">
        <v>351</v>
      </c>
      <c r="M448" s="28" t="str">
        <f>VLOOKUP($L448,怪物模板!$A:$N,MATCH(角色!M$1,模板表头,0),0)</f>
        <v>女武神</v>
      </c>
      <c r="N448" s="28" t="str">
        <f>VLOOKUP($L448,怪物模板!$A:$N,MATCH(角色!N$1,模板表头,0),0)</f>
        <v>关卡7-7，4技能BOSS版</v>
      </c>
      <c r="O448" s="21" t="str">
        <f>VLOOKUP($L448,怪物模板!$A:$N,MATCH(角色!O$1,模板表头,0),0)</f>
        <v>female</v>
      </c>
      <c r="P448" s="21">
        <v>5</v>
      </c>
      <c r="Q448" s="21">
        <v>3</v>
      </c>
      <c r="R448" s="21">
        <v>3</v>
      </c>
      <c r="S448" s="28" t="str">
        <f>VLOOKUP($L448,怪物模板!$A:$N,MATCH(角色!S$1,模板表头,0),0)</f>
        <v>order</v>
      </c>
      <c r="T448" s="21" t="s">
        <v>101</v>
      </c>
      <c r="U448" s="21"/>
      <c r="V448" s="21"/>
      <c r="W448" s="21"/>
      <c r="X448" s="21"/>
      <c r="Y448" s="21"/>
      <c r="Z448" s="21"/>
      <c r="AA448" s="21"/>
      <c r="AB448" s="21">
        <v>4</v>
      </c>
      <c r="AC448" s="21">
        <v>6</v>
      </c>
      <c r="AD448" s="21"/>
      <c r="AE448" s="21">
        <f t="shared" si="67"/>
        <v>100</v>
      </c>
      <c r="AF448" s="21">
        <f t="shared" si="78"/>
        <v>250</v>
      </c>
      <c r="AG448" s="28" t="str">
        <f>VLOOKUP($L448,怪物模板!$A:$N,MATCH(角色!AG$1,模板表头,0),0)</f>
        <v>misc.5skills_third_self_hp_ratio</v>
      </c>
      <c r="AH448" s="28">
        <f>VLOOKUP($L448,怪物模板!$A:$N,MATCH(角色!AH$1,模板表头,0),0)</f>
        <v>11761401</v>
      </c>
      <c r="AI448" s="28">
        <f>VLOOKUP($L448,怪物模板!$A:$N,MATCH(角色!AI$1,模板表头,0),0)</f>
        <v>11761402</v>
      </c>
      <c r="AJ448" s="28">
        <f>VLOOKUP($L448,怪物模板!$A:$N,MATCH(角色!AJ$1,模板表头,0),0)</f>
        <v>11761403</v>
      </c>
      <c r="AK448" s="28">
        <f>VLOOKUP($L448,怪物模板!$A:$N,MATCH(角色!AK$1,模板表头,0),0)</f>
        <v>11761404</v>
      </c>
      <c r="AL448" s="28" t="str">
        <f>IF(VLOOKUP($L448,[1]怪物模板!$A:$N,MATCH([1]角色!AL$1,模板表头,0),0)=0,"",VLOOKUP($L448,[1]怪物模板!$A:$N,MATCH([1]角色!AL$1,模板表头,0),0))</f>
        <v/>
      </c>
      <c r="AM448" s="28" t="str">
        <f>VLOOKUP($L448,怪物模板!$A:$N,MATCH(角色!AM$1,模板表头,0),0)</f>
        <v>wushen</v>
      </c>
      <c r="AN448" s="21">
        <v>1.5</v>
      </c>
      <c r="AO448" s="21">
        <v>1</v>
      </c>
      <c r="AP448" s="21"/>
      <c r="AQ448" s="21"/>
      <c r="AR448" s="21" t="s">
        <v>201</v>
      </c>
      <c r="AS448" s="21"/>
      <c r="AT448" s="21"/>
      <c r="AU448" s="21"/>
      <c r="AV448" s="21"/>
      <c r="AW448" s="21"/>
      <c r="AX448" s="21"/>
      <c r="AY448" s="21"/>
      <c r="AZ448" s="21"/>
      <c r="BA448" s="21"/>
      <c r="BB448" s="22"/>
      <c r="BC448" s="22"/>
      <c r="BD448" s="22"/>
      <c r="BE448" s="22"/>
      <c r="BF448" s="22"/>
      <c r="BG448" s="22"/>
      <c r="BH448" s="22"/>
      <c r="BI448" s="22">
        <f t="shared" si="75"/>
        <v>0</v>
      </c>
      <c r="BJ448" s="22">
        <f t="shared" si="76"/>
        <v>0</v>
      </c>
      <c r="BK448" s="22">
        <f t="shared" si="76"/>
        <v>0</v>
      </c>
      <c r="BL448" s="21"/>
      <c r="BM448" s="21"/>
      <c r="BN448" s="21"/>
      <c r="BO448" s="21"/>
      <c r="BP448" s="21"/>
      <c r="BQ448" s="21"/>
      <c r="BR448" s="21"/>
      <c r="BS448" s="21"/>
      <c r="BT448" s="21"/>
      <c r="BU448" s="23" t="s">
        <v>200</v>
      </c>
      <c r="BV448" s="21"/>
      <c r="BW448" s="21"/>
      <c r="BX448" s="21"/>
      <c r="BY448" s="21"/>
      <c r="BZ448" s="21"/>
      <c r="CA448" s="21"/>
      <c r="CB448" s="21"/>
      <c r="CC448" s="21"/>
      <c r="CD448" s="21"/>
      <c r="CE448" s="21"/>
      <c r="CF448" s="21"/>
      <c r="CG448" s="21">
        <f t="shared" ref="CG448:CO460" si="94">IF($G448="boss",5000,"")</f>
        <v>5000</v>
      </c>
      <c r="CH448" s="21">
        <f t="shared" si="94"/>
        <v>5000</v>
      </c>
      <c r="CI448" s="21">
        <f t="shared" si="94"/>
        <v>5000</v>
      </c>
      <c r="CJ448" s="21">
        <f t="shared" si="94"/>
        <v>5000</v>
      </c>
      <c r="CK448" s="21">
        <f t="shared" si="94"/>
        <v>5000</v>
      </c>
      <c r="CL448" s="21">
        <f t="shared" si="94"/>
        <v>5000</v>
      </c>
      <c r="CM448" s="21">
        <f t="shared" si="94"/>
        <v>5000</v>
      </c>
      <c r="CN448" s="21">
        <f t="shared" si="94"/>
        <v>5000</v>
      </c>
      <c r="CO448" s="21">
        <f t="shared" si="94"/>
        <v>5000</v>
      </c>
    </row>
    <row r="449" spans="1:93" s="3" customFormat="1" x14ac:dyDescent="0.3">
      <c r="A449" s="60">
        <v>31040447</v>
      </c>
      <c r="B449" s="60" t="s">
        <v>243</v>
      </c>
      <c r="C449" s="21" t="s">
        <v>241</v>
      </c>
      <c r="D449" s="21">
        <v>10</v>
      </c>
      <c r="E449" s="21" t="s">
        <v>105</v>
      </c>
      <c r="F449" s="21">
        <v>10</v>
      </c>
      <c r="G449" s="21" t="s">
        <v>111</v>
      </c>
      <c r="H449" s="21">
        <f>VLOOKUP($L449,怪物模板!$A:$N,MATCH(角色!H$1,模板表头,0),0)</f>
        <v>2</v>
      </c>
      <c r="I449" s="28" t="str">
        <f>VLOOKUP($L449,怪物模板!$A:$N,MATCH(角色!I$1,模板表头,0),0)</f>
        <v>phy</v>
      </c>
      <c r="J449" s="22"/>
      <c r="K449" s="21" t="s">
        <v>242</v>
      </c>
      <c r="L449" s="21" t="s">
        <v>97</v>
      </c>
      <c r="M449" s="28" t="str">
        <f>VLOOKUP($L449,怪物模板!$A:$N,MATCH(角色!M$1,模板表头,0),0)</f>
        <v>无对应英雄</v>
      </c>
      <c r="N449" s="28" t="str">
        <f>VLOOKUP($L449,怪物模板!$A:$N,MATCH(角色!N$1,模板表头,0),0)</f>
        <v>统一模板</v>
      </c>
      <c r="O449" s="21" t="str">
        <f>VLOOKUP($L449,怪物模板!$A:$N,MATCH(角色!O$1,模板表头,0),0)</f>
        <v>male</v>
      </c>
      <c r="P449" s="21">
        <v>5</v>
      </c>
      <c r="Q449" s="21">
        <v>3</v>
      </c>
      <c r="R449" s="21">
        <f>VLOOKUP(P449,[3]辅助表!$A$2:$B$10,2,FALSE)</f>
        <v>3</v>
      </c>
      <c r="S449" s="28" t="str">
        <f>VLOOKUP($L449,怪物模板!$A:$N,MATCH(角色!S$1,模板表头,0),0)</f>
        <v>chaos</v>
      </c>
      <c r="T449" s="21" t="s">
        <v>199</v>
      </c>
      <c r="U449" s="21"/>
      <c r="V449" s="21"/>
      <c r="W449" s="21"/>
      <c r="X449" s="21"/>
      <c r="Y449" s="21"/>
      <c r="Z449" s="21"/>
      <c r="AA449" s="21"/>
      <c r="AB449" s="21">
        <v>4</v>
      </c>
      <c r="AC449" s="21">
        <v>6</v>
      </c>
      <c r="AD449" s="21"/>
      <c r="AE449" s="21">
        <f t="shared" si="67"/>
        <v>40</v>
      </c>
      <c r="AF449" s="21">
        <f t="shared" si="78"/>
        <v>100</v>
      </c>
      <c r="AG449" s="28" t="str">
        <f>VLOOKUP($L449,怪物模板!$A:$N,MATCH(角色!AG$1,模板表头,0),0)</f>
        <v>misc.5skills</v>
      </c>
      <c r="AH449" s="28">
        <f>VLOOKUP($L449,怪物模板!$A:$N,MATCH(角色!AH$1,模板表头,0),0)</f>
        <v>11980601</v>
      </c>
      <c r="AI449" s="28">
        <f>VLOOKUP($L449,怪物模板!$A:$N,MATCH(角色!AI$1,模板表头,0),0)</f>
        <v>11999526</v>
      </c>
      <c r="AJ449" s="28" t="str">
        <f>VLOOKUP($L449,怪物模板!$A:$N,MATCH(角色!AJ$1,模板表头,0),0)</f>
        <v/>
      </c>
      <c r="AK449" s="28" t="str">
        <f>VLOOKUP($L449,怪物模板!$A:$N,MATCH(角色!AK$1,模板表头,0),0)</f>
        <v/>
      </c>
      <c r="AL449" s="28" t="str">
        <f>IF(VLOOKUP($L449,[1]怪物模板!$A:$N,MATCH([1]角色!AL$1,模板表头,0),0)=0,"",VLOOKUP($L449,[1]怪物模板!$A:$N,MATCH([1]角色!AL$1,模板表头,0),0))</f>
        <v/>
      </c>
      <c r="AM449" s="28" t="str">
        <f>VLOOKUP($L449,怪物模板!$A:$N,MATCH(角色!AM$1,模板表头,0),0)</f>
        <v>scarlet_crusade_boss</v>
      </c>
      <c r="AN449" s="21">
        <v>1.2</v>
      </c>
      <c r="AO449" s="21">
        <v>1</v>
      </c>
      <c r="AP449" s="21"/>
      <c r="AQ449" s="21"/>
      <c r="AR449" s="21"/>
      <c r="AS449" s="21"/>
      <c r="AT449" s="21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2">
        <f t="shared" si="75"/>
        <v>10000</v>
      </c>
      <c r="BJ449" s="22">
        <f t="shared" si="76"/>
        <v>4000</v>
      </c>
      <c r="BK449" s="22">
        <f t="shared" si="76"/>
        <v>4000</v>
      </c>
      <c r="BL449" s="23"/>
      <c r="BM449" s="23"/>
      <c r="BN449" s="23"/>
      <c r="BO449" s="23"/>
      <c r="BP449" s="23"/>
      <c r="BQ449" s="23"/>
      <c r="BR449" s="23"/>
      <c r="BS449" s="23"/>
      <c r="BT449" s="23"/>
      <c r="BU449" s="23" t="str">
        <f>IF(OR(B449="骷髅战士",B449="骷髅法师"),-0.9,"")</f>
        <v/>
      </c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1" t="str">
        <f t="shared" si="94"/>
        <v/>
      </c>
      <c r="CH449" s="21" t="str">
        <f t="shared" si="94"/>
        <v/>
      </c>
      <c r="CI449" s="21" t="str">
        <f t="shared" si="94"/>
        <v/>
      </c>
      <c r="CJ449" s="21" t="str">
        <f t="shared" si="94"/>
        <v/>
      </c>
      <c r="CK449" s="21" t="str">
        <f t="shared" si="94"/>
        <v/>
      </c>
      <c r="CL449" s="21" t="str">
        <f t="shared" si="94"/>
        <v/>
      </c>
      <c r="CM449" s="21" t="str">
        <f t="shared" si="94"/>
        <v/>
      </c>
      <c r="CN449" s="21" t="str">
        <f t="shared" si="94"/>
        <v/>
      </c>
      <c r="CO449" s="21" t="str">
        <f t="shared" si="94"/>
        <v/>
      </c>
    </row>
    <row r="450" spans="1:93" s="3" customFormat="1" ht="16.5" customHeight="1" x14ac:dyDescent="0.3">
      <c r="A450" s="60">
        <v>31040448</v>
      </c>
      <c r="B450" s="60" t="s">
        <v>202</v>
      </c>
      <c r="C450" s="21"/>
      <c r="D450" s="21">
        <v>10</v>
      </c>
      <c r="E450" s="21" t="s">
        <v>105</v>
      </c>
      <c r="F450" s="21">
        <v>10</v>
      </c>
      <c r="G450" s="21" t="s">
        <v>110</v>
      </c>
      <c r="H450" s="21">
        <f>VLOOKUP($L450,怪物模板!$A:$N,MATCH(角色!H$1,模板表头,0),0)</f>
        <v>3</v>
      </c>
      <c r="I450" s="28" t="str">
        <f>VLOOKUP($L450,怪物模板!$A:$N,MATCH(角色!I$1,模板表头,0),0)</f>
        <v>mag</v>
      </c>
      <c r="J450" s="22"/>
      <c r="K450" s="21"/>
      <c r="L450" s="21" t="s">
        <v>275</v>
      </c>
      <c r="M450" s="28" t="str">
        <f>VLOOKUP($L450,怪物模板!$A:$N,MATCH(角色!M$1,模板表头,0),0)</f>
        <v>火焰术士</v>
      </c>
      <c r="N450" s="28" t="str">
        <f>VLOOKUP($L450,怪物模板!$A:$N,MATCH(角色!N$1,模板表头,0),0)</f>
        <v>大招加引导版，加酒利用</v>
      </c>
      <c r="O450" s="21" t="str">
        <f>VLOOKUP($L450,怪物模板!$A:$N,MATCH(角色!O$1,模板表头,0),0)</f>
        <v>female</v>
      </c>
      <c r="P450" s="22">
        <v>3</v>
      </c>
      <c r="Q450" s="21">
        <v>2</v>
      </c>
      <c r="R450" s="21">
        <v>2</v>
      </c>
      <c r="S450" s="28" t="str">
        <f>VLOOKUP($L450,怪物模板!$A:$N,MATCH(角色!S$1,模板表头,0),0)</f>
        <v>alliance</v>
      </c>
      <c r="T450" s="21" t="s">
        <v>199</v>
      </c>
      <c r="U450" s="21"/>
      <c r="V450" s="21"/>
      <c r="W450" s="21"/>
      <c r="X450" s="21"/>
      <c r="Y450" s="21"/>
      <c r="Z450" s="21"/>
      <c r="AA450" s="21"/>
      <c r="AB450" s="21">
        <v>4</v>
      </c>
      <c r="AC450" s="21">
        <v>6</v>
      </c>
      <c r="AD450" s="21"/>
      <c r="AE450" s="21">
        <f t="shared" si="67"/>
        <v>10</v>
      </c>
      <c r="AF450" s="21">
        <f t="shared" si="78"/>
        <v>25</v>
      </c>
      <c r="AG450" s="28" t="str">
        <f>VLOOKUP($L450,怪物模板!$A:$N,MATCH(角色!AG$1,模板表头,0),0)</f>
        <v>misc.5skills</v>
      </c>
      <c r="AH450" s="28">
        <f>VLOOKUP($L450,怪物模板!$A:$N,MATCH(角色!AH$1,模板表头,0),0)</f>
        <v>11980401</v>
      </c>
      <c r="AI450" s="28">
        <f>VLOOKUP($L450,怪物模板!$A:$N,MATCH(角色!AI$1,模板表头,0),0)</f>
        <v>11980402</v>
      </c>
      <c r="AJ450" s="28">
        <f>VLOOKUP($L450,怪物模板!$A:$N,MATCH(角色!AJ$1,模板表头,0),0)</f>
        <v>11999535</v>
      </c>
      <c r="AK450" s="28" t="str">
        <f>VLOOKUP($L450,怪物模板!$A:$N,MATCH(角色!AK$1,模板表头,0),0)</f>
        <v/>
      </c>
      <c r="AL450" s="28" t="str">
        <f>IF(VLOOKUP($L450,[1]怪物模板!$A:$N,MATCH([1]角色!AL$1,模板表头,0),0)=0,"",VLOOKUP($L450,[1]怪物模板!$A:$N,MATCH([1]角色!AL$1,模板表头,0),0))</f>
        <v/>
      </c>
      <c r="AM450" s="28" t="str">
        <f>VLOOKUP($L450,怪物模板!$A:$N,MATCH(角色!AM$1,模板表头,0),0)</f>
        <v>flame_npc</v>
      </c>
      <c r="AN450" s="21">
        <v>1</v>
      </c>
      <c r="AO450" s="21">
        <v>1</v>
      </c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2"/>
      <c r="BC450" s="22"/>
      <c r="BD450" s="22"/>
      <c r="BE450" s="22"/>
      <c r="BF450" s="22"/>
      <c r="BG450" s="22"/>
      <c r="BH450" s="22"/>
      <c r="BI450" s="22">
        <f t="shared" si="75"/>
        <v>10000</v>
      </c>
      <c r="BJ450" s="22">
        <f t="shared" si="76"/>
        <v>4000</v>
      </c>
      <c r="BK450" s="22">
        <f t="shared" si="76"/>
        <v>4000</v>
      </c>
      <c r="BL450" s="21"/>
      <c r="BM450" s="21"/>
      <c r="BN450" s="21"/>
      <c r="BO450" s="21"/>
      <c r="BP450" s="21"/>
      <c r="BQ450" s="21"/>
      <c r="BR450" s="21"/>
      <c r="BS450" s="21"/>
      <c r="BT450" s="21"/>
      <c r="BU450" s="23" t="s">
        <v>200</v>
      </c>
      <c r="BV450" s="21"/>
      <c r="BW450" s="21"/>
      <c r="BX450" s="21"/>
      <c r="BY450" s="21"/>
      <c r="BZ450" s="21"/>
      <c r="CA450" s="21"/>
      <c r="CB450" s="21"/>
      <c r="CC450" s="21"/>
      <c r="CD450" s="21"/>
      <c r="CE450" s="21"/>
      <c r="CF450" s="21"/>
      <c r="CG450" s="21" t="str">
        <f t="shared" si="94"/>
        <v/>
      </c>
      <c r="CH450" s="21" t="str">
        <f t="shared" si="94"/>
        <v/>
      </c>
      <c r="CI450" s="21" t="str">
        <f t="shared" si="94"/>
        <v/>
      </c>
      <c r="CJ450" s="21" t="str">
        <f t="shared" si="94"/>
        <v/>
      </c>
      <c r="CK450" s="21" t="str">
        <f t="shared" si="94"/>
        <v/>
      </c>
      <c r="CL450" s="21" t="str">
        <f t="shared" si="94"/>
        <v/>
      </c>
      <c r="CM450" s="21" t="str">
        <f t="shared" si="94"/>
        <v/>
      </c>
      <c r="CN450" s="21" t="str">
        <f t="shared" si="94"/>
        <v/>
      </c>
      <c r="CO450" s="21" t="str">
        <f t="shared" si="94"/>
        <v/>
      </c>
    </row>
    <row r="451" spans="1:93" s="3" customFormat="1" ht="16.5" customHeight="1" x14ac:dyDescent="0.3">
      <c r="A451" s="60">
        <v>31040449</v>
      </c>
      <c r="B451" s="60" t="s">
        <v>98</v>
      </c>
      <c r="C451" s="21"/>
      <c r="D451" s="21">
        <v>10</v>
      </c>
      <c r="E451" s="21" t="s">
        <v>105</v>
      </c>
      <c r="F451" s="21">
        <v>10</v>
      </c>
      <c r="G451" s="21" t="s">
        <v>110</v>
      </c>
      <c r="H451" s="21">
        <f>VLOOKUP($L451,怪物模板!$A:$N,MATCH(角色!H$1,模板表头,0),0)</f>
        <v>4</v>
      </c>
      <c r="I451" s="28" t="str">
        <f>VLOOKUP($L451,怪物模板!$A:$N,MATCH(角色!I$1,模板表头,0),0)</f>
        <v>mag</v>
      </c>
      <c r="J451" s="22"/>
      <c r="K451" s="21"/>
      <c r="L451" s="21" t="s">
        <v>98</v>
      </c>
      <c r="M451" s="28" t="str">
        <f>VLOOKUP($L451,怪物模板!$A:$N,MATCH(角色!M$1,模板表头,0),0)</f>
        <v>无对应英雄</v>
      </c>
      <c r="N451" s="28" t="str">
        <f>VLOOKUP($L451,怪物模板!$A:$N,MATCH(角色!N$1,模板表头,0),0)</f>
        <v>统一模板</v>
      </c>
      <c r="O451" s="21" t="str">
        <f>VLOOKUP($L451,怪物模板!$A:$N,MATCH(角色!O$1,模板表头,0),0)</f>
        <v>female</v>
      </c>
      <c r="P451" s="22">
        <v>4</v>
      </c>
      <c r="Q451" s="21">
        <v>3</v>
      </c>
      <c r="R451" s="21">
        <v>3</v>
      </c>
      <c r="S451" s="28" t="str">
        <f>VLOOKUP($L451,怪物模板!$A:$N,MATCH(角色!S$1,模板表头,0),0)</f>
        <v>chaos</v>
      </c>
      <c r="T451" s="21" t="s">
        <v>199</v>
      </c>
      <c r="U451" s="21"/>
      <c r="V451" s="21"/>
      <c r="W451" s="21"/>
      <c r="X451" s="21"/>
      <c r="Y451" s="21"/>
      <c r="Z451" s="21"/>
      <c r="AA451" s="21"/>
      <c r="AB451" s="21">
        <v>4</v>
      </c>
      <c r="AC451" s="21">
        <v>6</v>
      </c>
      <c r="AD451" s="21"/>
      <c r="AE451" s="21">
        <f t="shared" ref="AE451:AE514" si="95">VLOOKUP(G451,命能,2,0)</f>
        <v>10</v>
      </c>
      <c r="AF451" s="21">
        <f t="shared" si="78"/>
        <v>25</v>
      </c>
      <c r="AG451" s="28" t="str">
        <f>VLOOKUP($L451,怪物模板!$A:$N,MATCH(角色!AG$1,模板表头,0),0)</f>
        <v>misc.5skills_friendly_ratio</v>
      </c>
      <c r="AH451" s="28">
        <f>VLOOKUP($L451,怪物模板!$A:$N,MATCH(角色!AH$1,模板表头,0),0)</f>
        <v>11670201</v>
      </c>
      <c r="AI451" s="28">
        <f>VLOOKUP($L451,怪物模板!$A:$N,MATCH(角色!AI$1,模板表头,0),0)</f>
        <v>11670202</v>
      </c>
      <c r="AJ451" s="28">
        <f>VLOOKUP($L451,怪物模板!$A:$N,MATCH(角色!AJ$1,模板表头,0),0)</f>
        <v>11670203</v>
      </c>
      <c r="AK451" s="28" t="str">
        <f>VLOOKUP($L451,怪物模板!$A:$N,MATCH(角色!AK$1,模板表头,0),0)</f>
        <v/>
      </c>
      <c r="AL451" s="28" t="str">
        <f>IF(VLOOKUP($L451,[1]怪物模板!$A:$N,MATCH([1]角色!AL$1,模板表头,0),0)=0,"",VLOOKUP($L451,[1]怪物模板!$A:$N,MATCH([1]角色!AL$1,模板表头,0),0))</f>
        <v/>
      </c>
      <c r="AM451" s="28" t="str">
        <f>VLOOKUP($L451,怪物模板!$A:$N,MATCH(角色!AM$1,模板表头,0),0)</f>
        <v>scarlet_priest</v>
      </c>
      <c r="AN451" s="21">
        <v>1</v>
      </c>
      <c r="AO451" s="21">
        <v>1</v>
      </c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2"/>
      <c r="BC451" s="22"/>
      <c r="BD451" s="22"/>
      <c r="BE451" s="22"/>
      <c r="BF451" s="22"/>
      <c r="BG451" s="22"/>
      <c r="BH451" s="22"/>
      <c r="BI451" s="22">
        <f t="shared" si="75"/>
        <v>10000</v>
      </c>
      <c r="BJ451" s="22">
        <f t="shared" si="76"/>
        <v>4000</v>
      </c>
      <c r="BK451" s="22">
        <f t="shared" si="76"/>
        <v>4000</v>
      </c>
      <c r="BL451" s="21"/>
      <c r="BM451" s="21"/>
      <c r="BN451" s="21"/>
      <c r="BO451" s="21"/>
      <c r="BP451" s="21"/>
      <c r="BQ451" s="21"/>
      <c r="BR451" s="21"/>
      <c r="BS451" s="21"/>
      <c r="BT451" s="21"/>
      <c r="BU451" s="23" t="s">
        <v>200</v>
      </c>
      <c r="BV451" s="21"/>
      <c r="BW451" s="21"/>
      <c r="BX451" s="21"/>
      <c r="BY451" s="21"/>
      <c r="BZ451" s="21"/>
      <c r="CA451" s="21"/>
      <c r="CB451" s="21"/>
      <c r="CC451" s="21"/>
      <c r="CD451" s="21"/>
      <c r="CE451" s="21"/>
      <c r="CF451" s="21"/>
      <c r="CG451" s="21" t="s">
        <v>200</v>
      </c>
      <c r="CH451" s="21" t="s">
        <v>200</v>
      </c>
      <c r="CI451" s="21" t="s">
        <v>200</v>
      </c>
      <c r="CJ451" s="21" t="s">
        <v>200</v>
      </c>
      <c r="CK451" s="21" t="s">
        <v>200</v>
      </c>
      <c r="CL451" s="21" t="s">
        <v>200</v>
      </c>
      <c r="CM451" s="21" t="s">
        <v>200</v>
      </c>
      <c r="CN451" s="21" t="s">
        <v>200</v>
      </c>
      <c r="CO451" s="21" t="s">
        <v>200</v>
      </c>
    </row>
    <row r="452" spans="1:93" s="3" customFormat="1" ht="16.5" customHeight="1" x14ac:dyDescent="0.3">
      <c r="A452" s="60">
        <v>31040450</v>
      </c>
      <c r="B452" s="60" t="s">
        <v>98</v>
      </c>
      <c r="C452" s="21"/>
      <c r="D452" s="21">
        <v>10</v>
      </c>
      <c r="E452" s="21" t="s">
        <v>105</v>
      </c>
      <c r="F452" s="21">
        <v>10</v>
      </c>
      <c r="G452" s="21" t="s">
        <v>110</v>
      </c>
      <c r="H452" s="21">
        <f>VLOOKUP($L452,怪物模板!$A:$N,MATCH(角色!H$1,模板表头,0),0)</f>
        <v>4</v>
      </c>
      <c r="I452" s="28" t="str">
        <f>VLOOKUP($L452,怪物模板!$A:$N,MATCH(角色!I$1,模板表头,0),0)</f>
        <v>mag</v>
      </c>
      <c r="J452" s="22"/>
      <c r="K452" s="21"/>
      <c r="L452" s="21" t="s">
        <v>98</v>
      </c>
      <c r="M452" s="28" t="str">
        <f>VLOOKUP($L452,怪物模板!$A:$N,MATCH(角色!M$1,模板表头,0),0)</f>
        <v>无对应英雄</v>
      </c>
      <c r="N452" s="28" t="str">
        <f>VLOOKUP($L452,怪物模板!$A:$N,MATCH(角色!N$1,模板表头,0),0)</f>
        <v>统一模板</v>
      </c>
      <c r="O452" s="21" t="str">
        <f>VLOOKUP($L452,怪物模板!$A:$N,MATCH(角色!O$1,模板表头,0),0)</f>
        <v>female</v>
      </c>
      <c r="P452" s="22">
        <v>4</v>
      </c>
      <c r="Q452" s="21">
        <v>3</v>
      </c>
      <c r="R452" s="21">
        <v>3</v>
      </c>
      <c r="S452" s="28" t="str">
        <f>VLOOKUP($L452,怪物模板!$A:$N,MATCH(角色!S$1,模板表头,0),0)</f>
        <v>chaos</v>
      </c>
      <c r="T452" s="21" t="s">
        <v>199</v>
      </c>
      <c r="U452" s="21"/>
      <c r="V452" s="21"/>
      <c r="W452" s="21"/>
      <c r="X452" s="21"/>
      <c r="Y452" s="21"/>
      <c r="Z452" s="21"/>
      <c r="AA452" s="21"/>
      <c r="AB452" s="21">
        <v>4</v>
      </c>
      <c r="AC452" s="21">
        <v>6</v>
      </c>
      <c r="AD452" s="21"/>
      <c r="AE452" s="21">
        <f t="shared" si="95"/>
        <v>10</v>
      </c>
      <c r="AF452" s="21">
        <f t="shared" si="78"/>
        <v>25</v>
      </c>
      <c r="AG452" s="28" t="str">
        <f>VLOOKUP($L452,怪物模板!$A:$N,MATCH(角色!AG$1,模板表头,0),0)</f>
        <v>misc.5skills_friendly_ratio</v>
      </c>
      <c r="AH452" s="28">
        <f>VLOOKUP($L452,怪物模板!$A:$N,MATCH(角色!AH$1,模板表头,0),0)</f>
        <v>11670201</v>
      </c>
      <c r="AI452" s="28">
        <f>VLOOKUP($L452,怪物模板!$A:$N,MATCH(角色!AI$1,模板表头,0),0)</f>
        <v>11670202</v>
      </c>
      <c r="AJ452" s="28">
        <f>VLOOKUP($L452,怪物模板!$A:$N,MATCH(角色!AJ$1,模板表头,0),0)</f>
        <v>11670203</v>
      </c>
      <c r="AK452" s="28" t="str">
        <f>VLOOKUP($L452,怪物模板!$A:$N,MATCH(角色!AK$1,模板表头,0),0)</f>
        <v/>
      </c>
      <c r="AL452" s="28" t="str">
        <f>IF(VLOOKUP($L452,[1]怪物模板!$A:$N,MATCH([1]角色!AL$1,模板表头,0),0)=0,"",VLOOKUP($L452,[1]怪物模板!$A:$N,MATCH([1]角色!AL$1,模板表头,0),0))</f>
        <v/>
      </c>
      <c r="AM452" s="28" t="str">
        <f>VLOOKUP($L452,怪物模板!$A:$N,MATCH(角色!AM$1,模板表头,0),0)</f>
        <v>scarlet_priest</v>
      </c>
      <c r="AN452" s="21">
        <v>1</v>
      </c>
      <c r="AO452" s="21">
        <v>1</v>
      </c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2"/>
      <c r="BC452" s="22"/>
      <c r="BD452" s="22"/>
      <c r="BE452" s="22"/>
      <c r="BF452" s="22"/>
      <c r="BG452" s="22"/>
      <c r="BH452" s="22"/>
      <c r="BI452" s="22">
        <f t="shared" si="75"/>
        <v>10000</v>
      </c>
      <c r="BJ452" s="22">
        <f t="shared" si="76"/>
        <v>4000</v>
      </c>
      <c r="BK452" s="22">
        <f t="shared" si="76"/>
        <v>4000</v>
      </c>
      <c r="BL452" s="21"/>
      <c r="BM452" s="21"/>
      <c r="BN452" s="21"/>
      <c r="BO452" s="21"/>
      <c r="BP452" s="21"/>
      <c r="BQ452" s="21"/>
      <c r="BR452" s="21"/>
      <c r="BS452" s="21"/>
      <c r="BT452" s="21"/>
      <c r="BU452" s="23" t="s">
        <v>200</v>
      </c>
      <c r="BV452" s="21"/>
      <c r="BW452" s="21"/>
      <c r="BX452" s="21"/>
      <c r="BY452" s="21"/>
      <c r="BZ452" s="21"/>
      <c r="CA452" s="21"/>
      <c r="CB452" s="21"/>
      <c r="CC452" s="21"/>
      <c r="CD452" s="21"/>
      <c r="CE452" s="21"/>
      <c r="CF452" s="21"/>
      <c r="CG452" s="21" t="s">
        <v>200</v>
      </c>
      <c r="CH452" s="21" t="s">
        <v>200</v>
      </c>
      <c r="CI452" s="21" t="s">
        <v>200</v>
      </c>
      <c r="CJ452" s="21" t="s">
        <v>200</v>
      </c>
      <c r="CK452" s="21" t="s">
        <v>200</v>
      </c>
      <c r="CL452" s="21" t="s">
        <v>200</v>
      </c>
      <c r="CM452" s="21" t="s">
        <v>200</v>
      </c>
      <c r="CN452" s="21" t="s">
        <v>200</v>
      </c>
      <c r="CO452" s="21" t="s">
        <v>200</v>
      </c>
    </row>
    <row r="453" spans="1:93" s="5" customFormat="1" ht="16.5" customHeight="1" x14ac:dyDescent="0.3">
      <c r="A453" s="60">
        <v>31040451</v>
      </c>
      <c r="B453" s="60" t="s">
        <v>207</v>
      </c>
      <c r="C453" s="21"/>
      <c r="D453" s="21">
        <v>11</v>
      </c>
      <c r="E453" s="21" t="s">
        <v>105</v>
      </c>
      <c r="F453" s="21">
        <v>11</v>
      </c>
      <c r="G453" s="21" t="s">
        <v>111</v>
      </c>
      <c r="H453" s="21">
        <f>VLOOKUP($L453,怪物模板!$A:$N,MATCH(角色!H$1,模板表头,0),0)</f>
        <v>1</v>
      </c>
      <c r="I453" s="28" t="str">
        <f>VLOOKUP($L453,怪物模板!$A:$N,MATCH(角色!I$1,模板表头,0),0)</f>
        <v>mag</v>
      </c>
      <c r="J453" s="22"/>
      <c r="K453" s="21"/>
      <c r="L453" s="21" t="s">
        <v>207</v>
      </c>
      <c r="M453" s="28" t="str">
        <f>VLOOKUP($L453,怪物模板!$A:$N,MATCH(角色!M$1,模板表头,0),0)</f>
        <v>无对应英雄</v>
      </c>
      <c r="N453" s="28" t="str">
        <f>VLOOKUP($L453,怪物模板!$A:$N,MATCH(角色!N$1,模板表头,0),0)</f>
        <v>统一模板</v>
      </c>
      <c r="O453" s="21" t="str">
        <f>VLOOKUP($L453,怪物模板!$A:$N,MATCH(角色!O$1,模板表头,0),0)</f>
        <v>male</v>
      </c>
      <c r="P453" s="22">
        <v>4</v>
      </c>
      <c r="Q453" s="21">
        <v>2</v>
      </c>
      <c r="R453" s="21">
        <v>3</v>
      </c>
      <c r="S453" s="28" t="str">
        <f>VLOOKUP($L453,怪物模板!$A:$N,MATCH(角色!S$1,模板表头,0),0)</f>
        <v>horde</v>
      </c>
      <c r="T453" s="21" t="s">
        <v>199</v>
      </c>
      <c r="U453" s="21"/>
      <c r="V453" s="21"/>
      <c r="W453" s="21"/>
      <c r="X453" s="21"/>
      <c r="Y453" s="21"/>
      <c r="Z453" s="21"/>
      <c r="AA453" s="21"/>
      <c r="AB453" s="21">
        <v>4</v>
      </c>
      <c r="AC453" s="21">
        <v>6</v>
      </c>
      <c r="AD453" s="21"/>
      <c r="AE453" s="21">
        <f t="shared" si="95"/>
        <v>40</v>
      </c>
      <c r="AF453" s="21">
        <f t="shared" si="78"/>
        <v>100</v>
      </c>
      <c r="AG453" s="28" t="str">
        <f>VLOOKUP($L453,怪物模板!$A:$N,MATCH(角色!AG$1,模板表头,0),0)</f>
        <v>misc.5skills_third_target_is_valid</v>
      </c>
      <c r="AH453" s="28">
        <f>VLOOKUP($L453,怪物模板!$A:$N,MATCH(角色!AH$1,模板表头,0),0)</f>
        <v>11870101</v>
      </c>
      <c r="AI453" s="28">
        <f>VLOOKUP($L453,怪物模板!$A:$N,MATCH(角色!AI$1,模板表头,0),0)</f>
        <v>11999518</v>
      </c>
      <c r="AJ453" s="28">
        <f>VLOOKUP($L453,怪物模板!$A:$N,MATCH(角色!AJ$1,模板表头,0),0)</f>
        <v>11870103</v>
      </c>
      <c r="AK453" s="28" t="str">
        <f>VLOOKUP($L453,怪物模板!$A:$N,MATCH(角色!AK$1,模板表头,0),0)</f>
        <v/>
      </c>
      <c r="AL453" s="28" t="str">
        <f>IF(VLOOKUP($L453,[1]怪物模板!$A:$N,MATCH([1]角色!AL$1,模板表头,0),0)=0,"",VLOOKUP($L453,[1]怪物模板!$A:$N,MATCH([1]角色!AL$1,模板表头,0),0))</f>
        <v/>
      </c>
      <c r="AM453" s="28" t="str">
        <f>VLOOKUP($L453,怪物模板!$A:$N,MATCH(角色!AM$1,模板表头,0),0)</f>
        <v>senjin_shieldman_boss</v>
      </c>
      <c r="AN453" s="21">
        <v>1</v>
      </c>
      <c r="AO453" s="21">
        <v>1</v>
      </c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2"/>
      <c r="BC453" s="22"/>
      <c r="BD453" s="22"/>
      <c r="BE453" s="22"/>
      <c r="BF453" s="22"/>
      <c r="BG453" s="22"/>
      <c r="BH453" s="22"/>
      <c r="BI453" s="22">
        <f t="shared" si="75"/>
        <v>10000</v>
      </c>
      <c r="BJ453" s="22">
        <f t="shared" si="76"/>
        <v>4000</v>
      </c>
      <c r="BK453" s="22">
        <f t="shared" si="76"/>
        <v>4000</v>
      </c>
      <c r="BL453" s="21"/>
      <c r="BM453" s="21"/>
      <c r="BN453" s="21"/>
      <c r="BO453" s="21"/>
      <c r="BP453" s="21"/>
      <c r="BQ453" s="21"/>
      <c r="BR453" s="21"/>
      <c r="BS453" s="21"/>
      <c r="BT453" s="21"/>
      <c r="BU453" s="23"/>
      <c r="BV453" s="21"/>
      <c r="BW453" s="21"/>
      <c r="BX453" s="21"/>
      <c r="BY453" s="21"/>
      <c r="BZ453" s="21"/>
      <c r="CA453" s="21"/>
      <c r="CB453" s="21"/>
      <c r="CC453" s="21"/>
      <c r="CD453" s="21"/>
      <c r="CE453" s="21"/>
      <c r="CF453" s="21"/>
      <c r="CG453" s="21" t="s">
        <v>200</v>
      </c>
      <c r="CH453" s="21" t="s">
        <v>200</v>
      </c>
      <c r="CI453" s="21" t="s">
        <v>200</v>
      </c>
      <c r="CJ453" s="21" t="s">
        <v>200</v>
      </c>
      <c r="CK453" s="21" t="s">
        <v>200</v>
      </c>
      <c r="CL453" s="21" t="s">
        <v>200</v>
      </c>
      <c r="CM453" s="21" t="s">
        <v>200</v>
      </c>
      <c r="CN453" s="21" t="s">
        <v>200</v>
      </c>
      <c r="CO453" s="21" t="s">
        <v>200</v>
      </c>
    </row>
    <row r="454" spans="1:93" s="5" customFormat="1" ht="16.5" customHeight="1" x14ac:dyDescent="0.3">
      <c r="A454" s="60">
        <v>31040452</v>
      </c>
      <c r="B454" s="60" t="s">
        <v>93</v>
      </c>
      <c r="C454" s="21"/>
      <c r="D454" s="21">
        <v>11</v>
      </c>
      <c r="E454" s="21" t="s">
        <v>105</v>
      </c>
      <c r="F454" s="21">
        <v>11</v>
      </c>
      <c r="G454" s="21" t="s">
        <v>110</v>
      </c>
      <c r="H454" s="21">
        <f>VLOOKUP($L454,怪物模板!$A:$N,MATCH(角色!H$1,模板表头,0),0)</f>
        <v>2</v>
      </c>
      <c r="I454" s="28" t="str">
        <f>VLOOKUP($L454,怪物模板!$A:$N,MATCH(角色!I$1,模板表头,0),0)</f>
        <v>phy</v>
      </c>
      <c r="J454" s="22"/>
      <c r="K454" s="21"/>
      <c r="L454" s="21" t="s">
        <v>93</v>
      </c>
      <c r="M454" s="28" t="str">
        <f>VLOOKUP($L454,怪物模板!$A:$N,MATCH(角色!M$1,模板表头,0),0)</f>
        <v>狂战士</v>
      </c>
      <c r="N454" s="28" t="str">
        <f>VLOOKUP($L454,怪物模板!$A:$N,MATCH(角色!N$1,模板表头,0),0)</f>
        <v>同英雄技能</v>
      </c>
      <c r="O454" s="21" t="str">
        <f>VLOOKUP($L454,怪物模板!$A:$N,MATCH(角色!O$1,模板表头,0),0)</f>
        <v>male</v>
      </c>
      <c r="P454" s="22">
        <v>5</v>
      </c>
      <c r="Q454" s="21">
        <v>3</v>
      </c>
      <c r="R454" s="21">
        <v>3</v>
      </c>
      <c r="S454" s="28" t="str">
        <f>VLOOKUP($L454,怪物模板!$A:$N,MATCH(角色!S$1,模板表头,0),0)</f>
        <v>horde</v>
      </c>
      <c r="T454" s="21" t="s">
        <v>199</v>
      </c>
      <c r="U454" s="21"/>
      <c r="V454" s="21"/>
      <c r="W454" s="21"/>
      <c r="X454" s="21"/>
      <c r="Y454" s="21"/>
      <c r="Z454" s="21"/>
      <c r="AA454" s="21"/>
      <c r="AB454" s="21">
        <v>4</v>
      </c>
      <c r="AC454" s="21">
        <v>6</v>
      </c>
      <c r="AD454" s="21"/>
      <c r="AE454" s="21">
        <f t="shared" si="95"/>
        <v>10</v>
      </c>
      <c r="AF454" s="21">
        <f t="shared" si="78"/>
        <v>25</v>
      </c>
      <c r="AG454" s="28" t="str">
        <f>VLOOKUP($L454,怪物模板!$A:$N,MATCH(角色!AG$1,模板表头,0),0)</f>
        <v>misc.5skills_target_is_valid</v>
      </c>
      <c r="AH454" s="28">
        <f>VLOOKUP($L454,怪物模板!$A:$N,MATCH(角色!AH$1,模板表头,0),0)</f>
        <v>11970101</v>
      </c>
      <c r="AI454" s="28">
        <f>VLOOKUP($L454,怪物模板!$A:$N,MATCH(角色!AI$1,模板表头,0),0)</f>
        <v>11970102</v>
      </c>
      <c r="AJ454" s="28" t="str">
        <f>VLOOKUP($L454,怪物模板!$A:$N,MATCH(角色!AJ$1,模板表头,0),0)</f>
        <v/>
      </c>
      <c r="AK454" s="28" t="str">
        <f>VLOOKUP($L454,怪物模板!$A:$N,MATCH(角色!AK$1,模板表头,0),0)</f>
        <v/>
      </c>
      <c r="AL454" s="28" t="str">
        <f>IF(VLOOKUP($L454,[1]怪物模板!$A:$N,MATCH([1]角色!AL$1,模板表头,0),0)=0,"",VLOOKUP($L454,[1]怪物模板!$A:$N,MATCH([1]角色!AL$1,模板表头,0),0))</f>
        <v/>
      </c>
      <c r="AM454" s="28" t="str">
        <f>VLOOKUP($L454,怪物模板!$A:$N,MATCH(角色!AM$1,模板表头,0),0)</f>
        <v>berserk_npc</v>
      </c>
      <c r="AN454" s="21">
        <v>1</v>
      </c>
      <c r="AO454" s="21">
        <v>1</v>
      </c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2"/>
      <c r="BC454" s="22"/>
      <c r="BD454" s="22"/>
      <c r="BE454" s="22"/>
      <c r="BF454" s="22"/>
      <c r="BG454" s="22"/>
      <c r="BH454" s="22"/>
      <c r="BI454" s="22">
        <f t="shared" si="75"/>
        <v>10000</v>
      </c>
      <c r="BJ454" s="22">
        <f t="shared" si="76"/>
        <v>4000</v>
      </c>
      <c r="BK454" s="22">
        <f t="shared" si="76"/>
        <v>4000</v>
      </c>
      <c r="BL454" s="21"/>
      <c r="BM454" s="21"/>
      <c r="BN454" s="21"/>
      <c r="BO454" s="21"/>
      <c r="BP454" s="21"/>
      <c r="BQ454" s="21"/>
      <c r="BR454" s="21"/>
      <c r="BS454" s="21"/>
      <c r="BT454" s="21"/>
      <c r="BU454" s="23" t="s">
        <v>200</v>
      </c>
      <c r="BV454" s="21"/>
      <c r="BW454" s="21"/>
      <c r="BX454" s="21"/>
      <c r="BY454" s="21"/>
      <c r="BZ454" s="21"/>
      <c r="CA454" s="21"/>
      <c r="CB454" s="21"/>
      <c r="CC454" s="21"/>
      <c r="CD454" s="21"/>
      <c r="CE454" s="21"/>
      <c r="CF454" s="21"/>
      <c r="CG454" s="21" t="s">
        <v>200</v>
      </c>
      <c r="CH454" s="21" t="s">
        <v>200</v>
      </c>
      <c r="CI454" s="21" t="s">
        <v>200</v>
      </c>
      <c r="CJ454" s="21" t="s">
        <v>200</v>
      </c>
      <c r="CK454" s="21" t="s">
        <v>200</v>
      </c>
      <c r="CL454" s="21" t="s">
        <v>200</v>
      </c>
      <c r="CM454" s="21" t="s">
        <v>200</v>
      </c>
      <c r="CN454" s="21" t="s">
        <v>200</v>
      </c>
      <c r="CO454" s="21" t="s">
        <v>200</v>
      </c>
    </row>
    <row r="455" spans="1:93" s="5" customFormat="1" ht="16.5" customHeight="1" x14ac:dyDescent="0.3">
      <c r="A455" s="60">
        <v>31040453</v>
      </c>
      <c r="B455" s="60" t="s">
        <v>93</v>
      </c>
      <c r="C455" s="21"/>
      <c r="D455" s="21">
        <v>11</v>
      </c>
      <c r="E455" s="21" t="s">
        <v>105</v>
      </c>
      <c r="F455" s="21">
        <v>11</v>
      </c>
      <c r="G455" s="21" t="s">
        <v>110</v>
      </c>
      <c r="H455" s="21">
        <f>VLOOKUP($L455,怪物模板!$A:$N,MATCH(角色!H$1,模板表头,0),0)</f>
        <v>2</v>
      </c>
      <c r="I455" s="28" t="str">
        <f>VLOOKUP($L455,怪物模板!$A:$N,MATCH(角色!I$1,模板表头,0),0)</f>
        <v>phy</v>
      </c>
      <c r="J455" s="22"/>
      <c r="K455" s="21"/>
      <c r="L455" s="21" t="s">
        <v>93</v>
      </c>
      <c r="M455" s="28" t="str">
        <f>VLOOKUP($L455,怪物模板!$A:$N,MATCH(角色!M$1,模板表头,0),0)</f>
        <v>狂战士</v>
      </c>
      <c r="N455" s="28" t="str">
        <f>VLOOKUP($L455,怪物模板!$A:$N,MATCH(角色!N$1,模板表头,0),0)</f>
        <v>同英雄技能</v>
      </c>
      <c r="O455" s="21" t="str">
        <f>VLOOKUP($L455,怪物模板!$A:$N,MATCH(角色!O$1,模板表头,0),0)</f>
        <v>male</v>
      </c>
      <c r="P455" s="22">
        <v>5</v>
      </c>
      <c r="Q455" s="21">
        <v>2</v>
      </c>
      <c r="R455" s="21">
        <v>3</v>
      </c>
      <c r="S455" s="28" t="str">
        <f>VLOOKUP($L455,怪物模板!$A:$N,MATCH(角色!S$1,模板表头,0),0)</f>
        <v>horde</v>
      </c>
      <c r="T455" s="21" t="s">
        <v>199</v>
      </c>
      <c r="U455" s="21"/>
      <c r="V455" s="21"/>
      <c r="W455" s="21"/>
      <c r="X455" s="21"/>
      <c r="Y455" s="21"/>
      <c r="Z455" s="21"/>
      <c r="AA455" s="21"/>
      <c r="AB455" s="21">
        <v>4</v>
      </c>
      <c r="AC455" s="21">
        <v>6</v>
      </c>
      <c r="AD455" s="21"/>
      <c r="AE455" s="21">
        <f t="shared" si="95"/>
        <v>10</v>
      </c>
      <c r="AF455" s="21">
        <f t="shared" si="78"/>
        <v>25</v>
      </c>
      <c r="AG455" s="28" t="str">
        <f>VLOOKUP($L455,怪物模板!$A:$N,MATCH(角色!AG$1,模板表头,0),0)</f>
        <v>misc.5skills_target_is_valid</v>
      </c>
      <c r="AH455" s="28">
        <f>VLOOKUP($L455,怪物模板!$A:$N,MATCH(角色!AH$1,模板表头,0),0)</f>
        <v>11970101</v>
      </c>
      <c r="AI455" s="28">
        <f>VLOOKUP($L455,怪物模板!$A:$N,MATCH(角色!AI$1,模板表头,0),0)</f>
        <v>11970102</v>
      </c>
      <c r="AJ455" s="28" t="str">
        <f>VLOOKUP($L455,怪物模板!$A:$N,MATCH(角色!AJ$1,模板表头,0),0)</f>
        <v/>
      </c>
      <c r="AK455" s="28" t="str">
        <f>VLOOKUP($L455,怪物模板!$A:$N,MATCH(角色!AK$1,模板表头,0),0)</f>
        <v/>
      </c>
      <c r="AL455" s="28" t="str">
        <f>IF(VLOOKUP($L455,[1]怪物模板!$A:$N,MATCH([1]角色!AL$1,模板表头,0),0)=0,"",VLOOKUP($L455,[1]怪物模板!$A:$N,MATCH([1]角色!AL$1,模板表头,0),0))</f>
        <v/>
      </c>
      <c r="AM455" s="28" t="str">
        <f>VLOOKUP($L455,怪物模板!$A:$N,MATCH(角色!AM$1,模板表头,0),0)</f>
        <v>berserk_npc</v>
      </c>
      <c r="AN455" s="21">
        <v>1</v>
      </c>
      <c r="AO455" s="21">
        <v>1</v>
      </c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2"/>
      <c r="BC455" s="22"/>
      <c r="BD455" s="22"/>
      <c r="BE455" s="22"/>
      <c r="BF455" s="22"/>
      <c r="BG455" s="22"/>
      <c r="BH455" s="22"/>
      <c r="BI455" s="22">
        <f t="shared" si="75"/>
        <v>10000</v>
      </c>
      <c r="BJ455" s="22">
        <f t="shared" si="76"/>
        <v>4000</v>
      </c>
      <c r="BK455" s="22">
        <f t="shared" si="76"/>
        <v>4000</v>
      </c>
      <c r="BL455" s="21"/>
      <c r="BM455" s="21"/>
      <c r="BN455" s="21"/>
      <c r="BO455" s="21"/>
      <c r="BP455" s="21"/>
      <c r="BQ455" s="21"/>
      <c r="BR455" s="21"/>
      <c r="BS455" s="21"/>
      <c r="BT455" s="21"/>
      <c r="BU455" s="23" t="s">
        <v>200</v>
      </c>
      <c r="BV455" s="21"/>
      <c r="BW455" s="21"/>
      <c r="BX455" s="21"/>
      <c r="BY455" s="21"/>
      <c r="BZ455" s="21"/>
      <c r="CA455" s="21"/>
      <c r="CB455" s="21"/>
      <c r="CC455" s="21"/>
      <c r="CD455" s="21"/>
      <c r="CE455" s="21"/>
      <c r="CF455" s="21"/>
      <c r="CG455" s="21" t="s">
        <v>200</v>
      </c>
      <c r="CH455" s="21" t="s">
        <v>200</v>
      </c>
      <c r="CI455" s="21" t="s">
        <v>200</v>
      </c>
      <c r="CJ455" s="21" t="s">
        <v>200</v>
      </c>
      <c r="CK455" s="21" t="s">
        <v>200</v>
      </c>
      <c r="CL455" s="21" t="s">
        <v>200</v>
      </c>
      <c r="CM455" s="21" t="s">
        <v>200</v>
      </c>
      <c r="CN455" s="21" t="s">
        <v>200</v>
      </c>
      <c r="CO455" s="21" t="s">
        <v>200</v>
      </c>
    </row>
    <row r="456" spans="1:93" s="5" customFormat="1" ht="16.5" customHeight="1" x14ac:dyDescent="0.3">
      <c r="A456" s="60">
        <v>31040454</v>
      </c>
      <c r="B456" s="60" t="s">
        <v>250</v>
      </c>
      <c r="C456" s="21"/>
      <c r="D456" s="21">
        <v>11</v>
      </c>
      <c r="E456" s="21" t="s">
        <v>105</v>
      </c>
      <c r="F456" s="21">
        <v>11</v>
      </c>
      <c r="G456" s="21" t="s">
        <v>111</v>
      </c>
      <c r="H456" s="21">
        <f>VLOOKUP($L456,怪物模板!$A:$N,MATCH(角色!H$1,模板表头,0),0)</f>
        <v>3</v>
      </c>
      <c r="I456" s="28" t="str">
        <f>VLOOKUP($L456,怪物模板!$A:$N,MATCH(角色!I$1,模板表头,0),0)</f>
        <v>mag</v>
      </c>
      <c r="J456" s="22"/>
      <c r="K456" s="21"/>
      <c r="L456" s="21" t="s">
        <v>281</v>
      </c>
      <c r="M456" s="28" t="str">
        <f>VLOOKUP($L456,怪物模板!$A:$N,MATCH(角色!M$1,模板表头,0),0)</f>
        <v>丛林半神</v>
      </c>
      <c r="N456" s="28" t="str">
        <f>VLOOKUP($L456,怪物模板!$A:$N,MATCH(角色!N$1,模板表头,0),0)</f>
        <v>BOSS-5技能版</v>
      </c>
      <c r="O456" s="21" t="str">
        <f>VLOOKUP($L456,怪物模板!$A:$N,MATCH(角色!O$1,模板表头,0),0)</f>
        <v>male</v>
      </c>
      <c r="P456" s="22">
        <v>4</v>
      </c>
      <c r="Q456" s="21">
        <v>3</v>
      </c>
      <c r="R456" s="21">
        <v>3</v>
      </c>
      <c r="S456" s="28" t="str">
        <f>VLOOKUP($L456,怪物模板!$A:$N,MATCH(角色!S$1,模板表头,0),0)</f>
        <v>order</v>
      </c>
      <c r="T456" s="21" t="s">
        <v>199</v>
      </c>
      <c r="U456" s="21"/>
      <c r="V456" s="21"/>
      <c r="W456" s="21"/>
      <c r="X456" s="21"/>
      <c r="Y456" s="21"/>
      <c r="Z456" s="21"/>
      <c r="AA456" s="21"/>
      <c r="AB456" s="21">
        <v>4</v>
      </c>
      <c r="AC456" s="21">
        <v>6</v>
      </c>
      <c r="AD456" s="21"/>
      <c r="AE456" s="21">
        <f t="shared" si="95"/>
        <v>40</v>
      </c>
      <c r="AF456" s="21">
        <f t="shared" si="78"/>
        <v>100</v>
      </c>
      <c r="AG456" s="28" t="str">
        <f>VLOOKUP($L456,怪物模板!$A:$N,MATCH(角色!AG$1,模板表头,0),0)</f>
        <v>healer.velen</v>
      </c>
      <c r="AH456" s="28">
        <f>VLOOKUP($L456,怪物模板!$A:$N,MATCH(角色!AH$1,模板表头,0),0)</f>
        <v>11760101</v>
      </c>
      <c r="AI456" s="28">
        <f>VLOOKUP($L456,怪物模板!$A:$N,MATCH(角色!AI$1,模板表头,0),0)</f>
        <v>11760102</v>
      </c>
      <c r="AJ456" s="28">
        <f>VLOOKUP($L456,怪物模板!$A:$N,MATCH(角色!AJ$1,模板表头,0),0)</f>
        <v>11760103</v>
      </c>
      <c r="AK456" s="28">
        <f>VLOOKUP($L456,怪物模板!$A:$N,MATCH(角色!AK$1,模板表头,0),0)</f>
        <v>11999519</v>
      </c>
      <c r="AL456" s="28">
        <f>IF(VLOOKUP($L456,[1]怪物模板!$A:$N,MATCH([1]角色!AL$1,模板表头,0),0)=0,"",VLOOKUP($L456,[1]怪物模板!$A:$N,MATCH([1]角色!AL$1,模板表头,0),0))</f>
        <v>11999540</v>
      </c>
      <c r="AM456" s="28" t="str">
        <f>VLOOKUP($L456,怪物模板!$A:$N,MATCH(角色!AM$1,模板表头,0),0)</f>
        <v>cenarius_boss</v>
      </c>
      <c r="AN456" s="21">
        <v>1.8</v>
      </c>
      <c r="AO456" s="21">
        <v>1</v>
      </c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2"/>
      <c r="BC456" s="22"/>
      <c r="BD456" s="22"/>
      <c r="BE456" s="22"/>
      <c r="BF456" s="22"/>
      <c r="BG456" s="22"/>
      <c r="BH456" s="22"/>
      <c r="BI456" s="22">
        <f t="shared" si="75"/>
        <v>10000</v>
      </c>
      <c r="BJ456" s="22">
        <f t="shared" si="76"/>
        <v>4000</v>
      </c>
      <c r="BK456" s="22">
        <f t="shared" si="76"/>
        <v>4000</v>
      </c>
      <c r="BL456" s="21"/>
      <c r="BM456" s="21"/>
      <c r="BN456" s="21"/>
      <c r="BO456" s="21"/>
      <c r="BP456" s="21"/>
      <c r="BQ456" s="21"/>
      <c r="BR456" s="21"/>
      <c r="BS456" s="21"/>
      <c r="BT456" s="21"/>
      <c r="BU456" s="23" t="s">
        <v>200</v>
      </c>
      <c r="BV456" s="21"/>
      <c r="BW456" s="21"/>
      <c r="BX456" s="21"/>
      <c r="BY456" s="21"/>
      <c r="BZ456" s="21"/>
      <c r="CA456" s="21"/>
      <c r="CB456" s="21"/>
      <c r="CC456" s="21"/>
      <c r="CD456" s="21"/>
      <c r="CE456" s="21"/>
      <c r="CF456" s="21"/>
      <c r="CG456" s="21" t="s">
        <v>200</v>
      </c>
      <c r="CH456" s="21" t="s">
        <v>200</v>
      </c>
      <c r="CI456" s="21" t="s">
        <v>200</v>
      </c>
      <c r="CJ456" s="21" t="s">
        <v>200</v>
      </c>
      <c r="CK456" s="21" t="s">
        <v>200</v>
      </c>
      <c r="CL456" s="21" t="s">
        <v>200</v>
      </c>
      <c r="CM456" s="21" t="s">
        <v>200</v>
      </c>
      <c r="CN456" s="21" t="s">
        <v>200</v>
      </c>
      <c r="CO456" s="21" t="s">
        <v>200</v>
      </c>
    </row>
    <row r="457" spans="1:93" s="5" customFormat="1" ht="16.5" customHeight="1" x14ac:dyDescent="0.3">
      <c r="A457" s="60">
        <v>31040455</v>
      </c>
      <c r="B457" s="60" t="s">
        <v>249</v>
      </c>
      <c r="C457" s="21"/>
      <c r="D457" s="21">
        <v>11</v>
      </c>
      <c r="E457" s="21" t="s">
        <v>105</v>
      </c>
      <c r="F457" s="21">
        <v>11</v>
      </c>
      <c r="G457" s="21" t="s">
        <v>110</v>
      </c>
      <c r="H457" s="21">
        <f>VLOOKUP($L457,怪物模板!$A:$N,MATCH(角色!H$1,模板表头,0),0)</f>
        <v>2</v>
      </c>
      <c r="I457" s="28" t="str">
        <f>VLOOKUP($L457,怪物模板!$A:$N,MATCH(角色!I$1,模板表头,0),0)</f>
        <v>phy</v>
      </c>
      <c r="J457" s="22"/>
      <c r="K457" s="21"/>
      <c r="L457" s="21" t="s">
        <v>249</v>
      </c>
      <c r="M457" s="28" t="str">
        <f>VLOOKUP($L457,怪物模板!$A:$N,MATCH(角色!M$1,模板表头,0),0)</f>
        <v>无对应英雄</v>
      </c>
      <c r="N457" s="28" t="str">
        <f>VLOOKUP($L457,怪物模板!$A:$N,MATCH(角色!N$1,模板表头,0),0)</f>
        <v>同英雄技能</v>
      </c>
      <c r="O457" s="21" t="str">
        <f>VLOOKUP($L457,怪物模板!$A:$N,MATCH(角色!O$1,模板表头,0),0)</f>
        <v>male</v>
      </c>
      <c r="P457" s="22">
        <v>4</v>
      </c>
      <c r="Q457" s="21">
        <v>3</v>
      </c>
      <c r="R457" s="21">
        <v>3</v>
      </c>
      <c r="S457" s="28" t="str">
        <f>VLOOKUP($L457,怪物模板!$A:$N,MATCH(角色!S$1,模板表头,0),0)</f>
        <v>horde</v>
      </c>
      <c r="T457" s="21" t="s">
        <v>199</v>
      </c>
      <c r="U457" s="21"/>
      <c r="V457" s="21"/>
      <c r="W457" s="21"/>
      <c r="X457" s="21"/>
      <c r="Y457" s="21"/>
      <c r="Z457" s="21"/>
      <c r="AA457" s="21"/>
      <c r="AB457" s="21">
        <v>4</v>
      </c>
      <c r="AC457" s="21">
        <v>6</v>
      </c>
      <c r="AD457" s="21"/>
      <c r="AE457" s="21">
        <f t="shared" si="95"/>
        <v>10</v>
      </c>
      <c r="AF457" s="21">
        <f t="shared" si="78"/>
        <v>25</v>
      </c>
      <c r="AG457" s="28" t="str">
        <f>VLOOKUP($L457,怪物模板!$A:$N,MATCH(角色!AG$1,模板表头,0),0)</f>
        <v>misc.5skills_target_is_valid</v>
      </c>
      <c r="AH457" s="28">
        <f>VLOOKUP($L457,怪物模板!$A:$N,MATCH(角色!AH$1,模板表头,0),0)</f>
        <v>11890201</v>
      </c>
      <c r="AI457" s="28">
        <f>VLOOKUP($L457,怪物模板!$A:$N,MATCH(角色!AI$1,模板表头,0),0)</f>
        <v>11890202</v>
      </c>
      <c r="AJ457" s="28" t="str">
        <f>VLOOKUP($L457,怪物模板!$A:$N,MATCH(角色!AJ$1,模板表头,0),0)</f>
        <v/>
      </c>
      <c r="AK457" s="28" t="str">
        <f>VLOOKUP($L457,怪物模板!$A:$N,MATCH(角色!AK$1,模板表头,0),0)</f>
        <v/>
      </c>
      <c r="AL457" s="28" t="str">
        <f>IF(VLOOKUP($L457,[1]怪物模板!$A:$N,MATCH([1]角色!AL$1,模板表头,0),0)=0,"",VLOOKUP($L457,[1]怪物模板!$A:$N,MATCH([1]角色!AL$1,模板表头,0),0))</f>
        <v/>
      </c>
      <c r="AM457" s="28" t="str">
        <f>VLOOKUP($L457,怪物模板!$A:$N,MATCH(角色!AM$1,模板表头,0),0)</f>
        <v>troll_hunter</v>
      </c>
      <c r="AN457" s="21">
        <v>0.9</v>
      </c>
      <c r="AO457" s="21">
        <v>1</v>
      </c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2"/>
      <c r="BC457" s="22"/>
      <c r="BD457" s="22"/>
      <c r="BE457" s="22"/>
      <c r="BF457" s="22"/>
      <c r="BG457" s="22"/>
      <c r="BH457" s="22"/>
      <c r="BI457" s="22">
        <f t="shared" si="75"/>
        <v>10000</v>
      </c>
      <c r="BJ457" s="22">
        <f t="shared" si="76"/>
        <v>4000</v>
      </c>
      <c r="BK457" s="22">
        <f t="shared" si="76"/>
        <v>4000</v>
      </c>
      <c r="BL457" s="21"/>
      <c r="BM457" s="21"/>
      <c r="BN457" s="21"/>
      <c r="BO457" s="21"/>
      <c r="BP457" s="21"/>
      <c r="BQ457" s="21"/>
      <c r="BR457" s="21"/>
      <c r="BS457" s="21"/>
      <c r="BT457" s="21"/>
      <c r="BU457" s="23"/>
      <c r="BV457" s="21"/>
      <c r="BW457" s="21"/>
      <c r="BX457" s="21"/>
      <c r="BY457" s="21"/>
      <c r="BZ457" s="21"/>
      <c r="CA457" s="21"/>
      <c r="CB457" s="21"/>
      <c r="CC457" s="21"/>
      <c r="CD457" s="21"/>
      <c r="CE457" s="21"/>
      <c r="CF457" s="21"/>
      <c r="CG457" s="21" t="s">
        <v>200</v>
      </c>
      <c r="CH457" s="21" t="s">
        <v>200</v>
      </c>
      <c r="CI457" s="21" t="s">
        <v>200</v>
      </c>
      <c r="CJ457" s="21" t="s">
        <v>200</v>
      </c>
      <c r="CK457" s="21" t="s">
        <v>200</v>
      </c>
      <c r="CL457" s="21" t="s">
        <v>200</v>
      </c>
      <c r="CM457" s="21" t="s">
        <v>200</v>
      </c>
      <c r="CN457" s="21" t="s">
        <v>200</v>
      </c>
      <c r="CO457" s="21" t="s">
        <v>200</v>
      </c>
    </row>
    <row r="458" spans="1:93" s="12" customFormat="1" x14ac:dyDescent="0.3">
      <c r="A458" s="60">
        <v>31040456</v>
      </c>
      <c r="B458" s="60" t="s">
        <v>243</v>
      </c>
      <c r="C458" s="21" t="s">
        <v>241</v>
      </c>
      <c r="D458" s="21">
        <f>D453+1</f>
        <v>12</v>
      </c>
      <c r="E458" s="21" t="s">
        <v>105</v>
      </c>
      <c r="F458" s="21">
        <v>12</v>
      </c>
      <c r="G458" s="21" t="s">
        <v>111</v>
      </c>
      <c r="H458" s="21">
        <f>VLOOKUP($L458,怪物模板!$A:$N,MATCH(角色!H$1,模板表头,0),0)</f>
        <v>2</v>
      </c>
      <c r="I458" s="28" t="str">
        <f>VLOOKUP($L458,怪物模板!$A:$N,MATCH(角色!I$1,模板表头,0),0)</f>
        <v>phy</v>
      </c>
      <c r="J458" s="22"/>
      <c r="K458" s="21" t="s">
        <v>242</v>
      </c>
      <c r="L458" s="21" t="s">
        <v>97</v>
      </c>
      <c r="M458" s="28" t="str">
        <f>VLOOKUP($L458,怪物模板!$A:$N,MATCH(角色!M$1,模板表头,0),0)</f>
        <v>无对应英雄</v>
      </c>
      <c r="N458" s="28" t="str">
        <f>VLOOKUP($L458,怪物模板!$A:$N,MATCH(角色!N$1,模板表头,0),0)</f>
        <v>统一模板</v>
      </c>
      <c r="O458" s="21" t="str">
        <f>VLOOKUP($L458,怪物模板!$A:$N,MATCH(角色!O$1,模板表头,0),0)</f>
        <v>male</v>
      </c>
      <c r="P458" s="21">
        <v>5</v>
      </c>
      <c r="Q458" s="21">
        <v>3</v>
      </c>
      <c r="R458" s="21">
        <f>VLOOKUP(P458,[3]辅助表!$A$2:$B$10,2,FALSE)</f>
        <v>3</v>
      </c>
      <c r="S458" s="28" t="str">
        <f>VLOOKUP($L458,怪物模板!$A:$N,MATCH(角色!S$1,模板表头,0),0)</f>
        <v>chaos</v>
      </c>
      <c r="T458" s="21" t="s">
        <v>199</v>
      </c>
      <c r="U458" s="21"/>
      <c r="V458" s="21"/>
      <c r="W458" s="21"/>
      <c r="X458" s="21"/>
      <c r="Y458" s="21"/>
      <c r="Z458" s="21"/>
      <c r="AA458" s="21"/>
      <c r="AB458" s="21">
        <v>4</v>
      </c>
      <c r="AC458" s="21">
        <v>6</v>
      </c>
      <c r="AD458" s="21"/>
      <c r="AE458" s="21">
        <f t="shared" si="95"/>
        <v>40</v>
      </c>
      <c r="AF458" s="21">
        <f t="shared" si="78"/>
        <v>100</v>
      </c>
      <c r="AG458" s="28" t="str">
        <f>VLOOKUP($L458,怪物模板!$A:$N,MATCH(角色!AG$1,模板表头,0),0)</f>
        <v>misc.5skills</v>
      </c>
      <c r="AH458" s="28">
        <f>VLOOKUP($L458,怪物模板!$A:$N,MATCH(角色!AH$1,模板表头,0),0)</f>
        <v>11980601</v>
      </c>
      <c r="AI458" s="28">
        <f>VLOOKUP($L458,怪物模板!$A:$N,MATCH(角色!AI$1,模板表头,0),0)</f>
        <v>11999526</v>
      </c>
      <c r="AJ458" s="28" t="str">
        <f>VLOOKUP($L458,怪物模板!$A:$N,MATCH(角色!AJ$1,模板表头,0),0)</f>
        <v/>
      </c>
      <c r="AK458" s="28" t="str">
        <f>VLOOKUP($L458,怪物模板!$A:$N,MATCH(角色!AK$1,模板表头,0),0)</f>
        <v/>
      </c>
      <c r="AL458" s="28" t="str">
        <f>IF(VLOOKUP($L458,[1]怪物模板!$A:$N,MATCH([1]角色!AL$1,模板表头,0),0)=0,"",VLOOKUP($L458,[1]怪物模板!$A:$N,MATCH([1]角色!AL$1,模板表头,0),0))</f>
        <v/>
      </c>
      <c r="AM458" s="28" t="str">
        <f>VLOOKUP($L458,怪物模板!$A:$N,MATCH(角色!AM$1,模板表头,0),0)</f>
        <v>scarlet_crusade_boss</v>
      </c>
      <c r="AN458" s="21">
        <v>1.2</v>
      </c>
      <c r="AO458" s="21">
        <v>1</v>
      </c>
      <c r="AP458" s="21"/>
      <c r="AQ458" s="21"/>
      <c r="AR458" s="21"/>
      <c r="AS458" s="21"/>
      <c r="AT458" s="21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2">
        <f t="shared" si="75"/>
        <v>10000</v>
      </c>
      <c r="BJ458" s="22">
        <f t="shared" si="76"/>
        <v>4000</v>
      </c>
      <c r="BK458" s="22">
        <f t="shared" si="76"/>
        <v>4000</v>
      </c>
      <c r="BL458" s="23"/>
      <c r="BM458" s="23"/>
      <c r="BN458" s="23"/>
      <c r="BO458" s="23"/>
      <c r="BP458" s="23"/>
      <c r="BQ458" s="23"/>
      <c r="BR458" s="23"/>
      <c r="BS458" s="23"/>
      <c r="BT458" s="23"/>
      <c r="BU458" s="23" t="str">
        <f>IF(OR(B458="骷髅战士",B458="骷髅法师"),-0.9,"")</f>
        <v/>
      </c>
      <c r="BV458" s="23"/>
      <c r="BW458" s="23"/>
      <c r="BX458" s="23"/>
      <c r="BY458" s="23"/>
      <c r="BZ458" s="23"/>
      <c r="CA458" s="23"/>
      <c r="CB458" s="23"/>
      <c r="CC458" s="23"/>
      <c r="CD458" s="23"/>
      <c r="CE458" s="23"/>
      <c r="CF458" s="23"/>
      <c r="CG458" s="21" t="str">
        <f t="shared" ref="CG458:CO458" si="96">IF($G458="boss",5000,"")</f>
        <v/>
      </c>
      <c r="CH458" s="21" t="str">
        <f t="shared" si="96"/>
        <v/>
      </c>
      <c r="CI458" s="21" t="str">
        <f t="shared" si="96"/>
        <v/>
      </c>
      <c r="CJ458" s="21" t="str">
        <f t="shared" si="96"/>
        <v/>
      </c>
      <c r="CK458" s="21" t="str">
        <f t="shared" si="96"/>
        <v/>
      </c>
      <c r="CL458" s="21" t="str">
        <f t="shared" si="96"/>
        <v/>
      </c>
      <c r="CM458" s="21" t="str">
        <f t="shared" si="96"/>
        <v/>
      </c>
      <c r="CN458" s="21" t="str">
        <f t="shared" si="96"/>
        <v/>
      </c>
      <c r="CO458" s="21" t="str">
        <f t="shared" si="96"/>
        <v/>
      </c>
    </row>
    <row r="459" spans="1:93" ht="16.5" customHeight="1" x14ac:dyDescent="0.3">
      <c r="A459" s="60">
        <v>31040457</v>
      </c>
      <c r="B459" s="60" t="s">
        <v>86</v>
      </c>
      <c r="C459" s="21"/>
      <c r="D459" s="21">
        <f>D453+1</f>
        <v>12</v>
      </c>
      <c r="E459" s="21" t="s">
        <v>105</v>
      </c>
      <c r="F459" s="21">
        <v>12</v>
      </c>
      <c r="G459" s="21" t="s">
        <v>110</v>
      </c>
      <c r="H459" s="21">
        <f>VLOOKUP($L459,怪物模板!$A:$N,MATCH(角色!H$1,模板表头,0),0)</f>
        <v>2</v>
      </c>
      <c r="I459" s="28" t="str">
        <f>VLOOKUP($L459,怪物模板!$A:$N,MATCH(角色!I$1,模板表头,0),0)</f>
        <v>phy</v>
      </c>
      <c r="J459" s="22"/>
      <c r="K459" s="21"/>
      <c r="L459" s="21" t="s">
        <v>86</v>
      </c>
      <c r="M459" s="28" t="str">
        <f>VLOOKUP($L459,怪物模板!$A:$N,MATCH(角色!M$1,模板表头,0),0)</f>
        <v>无对应英雄</v>
      </c>
      <c r="N459" s="28" t="str">
        <f>VLOOKUP($L459,怪物模板!$A:$N,MATCH(角色!N$1,模板表头,0),0)</f>
        <v>新增突袭小招，大招改为引导</v>
      </c>
      <c r="O459" s="21" t="str">
        <f>VLOOKUP($L459,怪物模板!$A:$N,MATCH(角色!O$1,模板表头,0),0)</f>
        <v>male</v>
      </c>
      <c r="P459" s="22">
        <v>3</v>
      </c>
      <c r="Q459" s="21">
        <v>3</v>
      </c>
      <c r="R459" s="21">
        <f>VLOOKUP(P459,辅助表!$A$2:$B$10,2,FALSE)</f>
        <v>2</v>
      </c>
      <c r="S459" s="28" t="str">
        <f>VLOOKUP($L459,怪物模板!$A:$N,MATCH(角色!S$1,模板表头,0),0)</f>
        <v>horde</v>
      </c>
      <c r="T459" s="21" t="s">
        <v>85</v>
      </c>
      <c r="U459" s="21"/>
      <c r="V459" s="21"/>
      <c r="W459" s="21"/>
      <c r="X459" s="21"/>
      <c r="Y459" s="21"/>
      <c r="Z459" s="21"/>
      <c r="AA459" s="21"/>
      <c r="AB459" s="21">
        <v>4</v>
      </c>
      <c r="AC459" s="21">
        <v>6</v>
      </c>
      <c r="AD459" s="21"/>
      <c r="AE459" s="21">
        <f t="shared" si="95"/>
        <v>10</v>
      </c>
      <c r="AF459" s="21">
        <f t="shared" si="78"/>
        <v>25</v>
      </c>
      <c r="AG459" s="28" t="str">
        <f>VLOOKUP($L459,怪物模板!$A:$N,MATCH(角色!AG$1,模板表头,0),0)</f>
        <v>misc.5skills</v>
      </c>
      <c r="AH459" s="28">
        <f>VLOOKUP($L459,怪物模板!$A:$N,MATCH(角色!AH$1,模板表头,0),0)</f>
        <v>11980101</v>
      </c>
      <c r="AI459" s="28">
        <f>VLOOKUP($L459,怪物模板!$A:$N,MATCH(角色!AI$1,模板表头,0),0)</f>
        <v>11999536</v>
      </c>
      <c r="AJ459" s="28">
        <f>VLOOKUP($L459,怪物模板!$A:$N,MATCH(角色!AJ$1,模板表头,0),0)</f>
        <v>11999537</v>
      </c>
      <c r="AK459" s="28" t="str">
        <f>VLOOKUP($L459,怪物模板!$A:$N,MATCH(角色!AK$1,模板表头,0),0)</f>
        <v/>
      </c>
      <c r="AL459" s="28" t="str">
        <f>IF(VLOOKUP($L459,[1]怪物模板!$A:$N,MATCH([1]角色!AL$1,模板表头,0),0)=0,"",VLOOKUP($L459,[1]怪物模板!$A:$N,MATCH([1]角色!AL$1,模板表头,0),0))</f>
        <v/>
      </c>
      <c r="AM459" s="28" t="str">
        <f>VLOOKUP($L459,怪物模板!$A:$N,MATCH(角色!AM$1,模板表头,0),0)</f>
        <v>rogue</v>
      </c>
      <c r="AN459" s="21">
        <f t="shared" ref="AN459:AN460" si="97">IF(T459="monster",1,IF(T459="boss",1.3,IF(T459="entity",1,IF(T459="guard",1.5,1))))</f>
        <v>1</v>
      </c>
      <c r="AO459" s="21">
        <v>1</v>
      </c>
      <c r="AP459" s="21"/>
      <c r="AQ459" s="21"/>
      <c r="AR459" s="21"/>
      <c r="AS459" s="21"/>
      <c r="AT459" s="21"/>
      <c r="AU459" s="21">
        <v>230011</v>
      </c>
      <c r="AV459" s="21"/>
      <c r="AW459" s="21"/>
      <c r="AX459" s="21"/>
      <c r="AY459" s="21"/>
      <c r="AZ459" s="21"/>
      <c r="BA459" s="21"/>
      <c r="BB459" s="22"/>
      <c r="BC459" s="22"/>
      <c r="BD459" s="22"/>
      <c r="BE459" s="22"/>
      <c r="BF459" s="22"/>
      <c r="BG459" s="22"/>
      <c r="BH459" s="22"/>
      <c r="BI459" s="22">
        <f t="shared" si="75"/>
        <v>10000</v>
      </c>
      <c r="BJ459" s="22">
        <f t="shared" si="76"/>
        <v>4000</v>
      </c>
      <c r="BK459" s="22">
        <f t="shared" si="76"/>
        <v>4000</v>
      </c>
      <c r="BL459" s="21"/>
      <c r="BM459" s="21"/>
      <c r="BN459" s="21"/>
      <c r="BO459" s="21"/>
      <c r="BP459" s="21"/>
      <c r="BQ459" s="21"/>
      <c r="BR459" s="21"/>
      <c r="BS459" s="21"/>
      <c r="BT459" s="21"/>
      <c r="BU459" s="23" t="str">
        <f>IF(OR(B459="骷髅战士",B459="骷髅法师"),-0.9,"")</f>
        <v/>
      </c>
      <c r="BV459" s="21"/>
      <c r="BW459" s="21"/>
      <c r="BX459" s="21"/>
      <c r="BY459" s="21"/>
      <c r="BZ459" s="21"/>
      <c r="CA459" s="21"/>
      <c r="CB459" s="21"/>
      <c r="CC459" s="21"/>
      <c r="CD459" s="21"/>
      <c r="CE459" s="21"/>
      <c r="CF459" s="21"/>
      <c r="CG459" s="21" t="str">
        <f t="shared" si="94"/>
        <v/>
      </c>
      <c r="CH459" s="21" t="str">
        <f t="shared" si="94"/>
        <v/>
      </c>
      <c r="CI459" s="21" t="str">
        <f t="shared" si="94"/>
        <v/>
      </c>
      <c r="CJ459" s="21" t="str">
        <f t="shared" si="94"/>
        <v/>
      </c>
      <c r="CK459" s="21" t="str">
        <f t="shared" si="94"/>
        <v/>
      </c>
      <c r="CL459" s="21" t="str">
        <f t="shared" si="94"/>
        <v/>
      </c>
      <c r="CM459" s="21" t="str">
        <f t="shared" si="94"/>
        <v/>
      </c>
      <c r="CN459" s="21" t="str">
        <f t="shared" si="94"/>
        <v/>
      </c>
      <c r="CO459" s="21" t="str">
        <f t="shared" si="94"/>
        <v/>
      </c>
    </row>
    <row r="460" spans="1:93" ht="16.5" customHeight="1" x14ac:dyDescent="0.3">
      <c r="A460" s="60">
        <v>31040458</v>
      </c>
      <c r="B460" s="60" t="s">
        <v>86</v>
      </c>
      <c r="C460" s="21"/>
      <c r="D460" s="21">
        <f>D454+1</f>
        <v>12</v>
      </c>
      <c r="E460" s="21" t="s">
        <v>105</v>
      </c>
      <c r="F460" s="21">
        <v>12</v>
      </c>
      <c r="G460" s="21" t="s">
        <v>110</v>
      </c>
      <c r="H460" s="21">
        <f>VLOOKUP($L460,怪物模板!$A:$N,MATCH(角色!H$1,模板表头,0),0)</f>
        <v>2</v>
      </c>
      <c r="I460" s="28" t="str">
        <f>VLOOKUP($L460,怪物模板!$A:$N,MATCH(角色!I$1,模板表头,0),0)</f>
        <v>phy</v>
      </c>
      <c r="J460" s="22"/>
      <c r="K460" s="21"/>
      <c r="L460" s="21" t="s">
        <v>86</v>
      </c>
      <c r="M460" s="28" t="str">
        <f>VLOOKUP($L460,怪物模板!$A:$N,MATCH(角色!M$1,模板表头,0),0)</f>
        <v>无对应英雄</v>
      </c>
      <c r="N460" s="28" t="str">
        <f>VLOOKUP($L460,怪物模板!$A:$N,MATCH(角色!N$1,模板表头,0),0)</f>
        <v>新增突袭小招，大招改为引导</v>
      </c>
      <c r="O460" s="21" t="str">
        <f>VLOOKUP($L460,怪物模板!$A:$N,MATCH(角色!O$1,模板表头,0),0)</f>
        <v>male</v>
      </c>
      <c r="P460" s="22">
        <v>3</v>
      </c>
      <c r="Q460" s="21">
        <v>2</v>
      </c>
      <c r="R460" s="21">
        <f>VLOOKUP(P460,辅助表!$A$2:$B$10,2,FALSE)</f>
        <v>2</v>
      </c>
      <c r="S460" s="28" t="str">
        <f>VLOOKUP($L460,怪物模板!$A:$N,MATCH(角色!S$1,模板表头,0),0)</f>
        <v>horde</v>
      </c>
      <c r="T460" s="21" t="s">
        <v>85</v>
      </c>
      <c r="U460" s="21"/>
      <c r="V460" s="21"/>
      <c r="W460" s="21"/>
      <c r="X460" s="21"/>
      <c r="Y460" s="21"/>
      <c r="Z460" s="21"/>
      <c r="AA460" s="21"/>
      <c r="AB460" s="21">
        <v>4</v>
      </c>
      <c r="AC460" s="21">
        <v>6</v>
      </c>
      <c r="AD460" s="21"/>
      <c r="AE460" s="21">
        <f t="shared" si="95"/>
        <v>10</v>
      </c>
      <c r="AF460" s="21">
        <f t="shared" si="78"/>
        <v>25</v>
      </c>
      <c r="AG460" s="28" t="str">
        <f>VLOOKUP($L460,怪物模板!$A:$N,MATCH(角色!AG$1,模板表头,0),0)</f>
        <v>misc.5skills</v>
      </c>
      <c r="AH460" s="28">
        <f>VLOOKUP($L460,怪物模板!$A:$N,MATCH(角色!AH$1,模板表头,0),0)</f>
        <v>11980101</v>
      </c>
      <c r="AI460" s="28">
        <f>VLOOKUP($L460,怪物模板!$A:$N,MATCH(角色!AI$1,模板表头,0),0)</f>
        <v>11999536</v>
      </c>
      <c r="AJ460" s="28">
        <f>VLOOKUP($L460,怪物模板!$A:$N,MATCH(角色!AJ$1,模板表头,0),0)</f>
        <v>11999537</v>
      </c>
      <c r="AK460" s="28" t="str">
        <f>VLOOKUP($L460,怪物模板!$A:$N,MATCH(角色!AK$1,模板表头,0),0)</f>
        <v/>
      </c>
      <c r="AL460" s="28" t="str">
        <f>IF(VLOOKUP($L460,[1]怪物模板!$A:$N,MATCH([1]角色!AL$1,模板表头,0),0)=0,"",VLOOKUP($L460,[1]怪物模板!$A:$N,MATCH([1]角色!AL$1,模板表头,0),0))</f>
        <v/>
      </c>
      <c r="AM460" s="28" t="str">
        <f>VLOOKUP($L460,怪物模板!$A:$N,MATCH(角色!AM$1,模板表头,0),0)</f>
        <v>rogue</v>
      </c>
      <c r="AN460" s="21">
        <f t="shared" si="97"/>
        <v>1</v>
      </c>
      <c r="AO460" s="21">
        <v>1</v>
      </c>
      <c r="AP460" s="21"/>
      <c r="AQ460" s="21"/>
      <c r="AR460" s="21"/>
      <c r="AS460" s="21"/>
      <c r="AT460" s="21"/>
      <c r="AU460" s="21">
        <v>230011</v>
      </c>
      <c r="AV460" s="21"/>
      <c r="AW460" s="21"/>
      <c r="AX460" s="21"/>
      <c r="AY460" s="21"/>
      <c r="AZ460" s="21"/>
      <c r="BA460" s="21"/>
      <c r="BB460" s="22"/>
      <c r="BC460" s="22"/>
      <c r="BD460" s="22"/>
      <c r="BE460" s="22"/>
      <c r="BF460" s="22"/>
      <c r="BG460" s="22"/>
      <c r="BH460" s="22"/>
      <c r="BI460" s="22">
        <f t="shared" si="75"/>
        <v>10000</v>
      </c>
      <c r="BJ460" s="22">
        <f t="shared" si="76"/>
        <v>4000</v>
      </c>
      <c r="BK460" s="22">
        <f t="shared" si="76"/>
        <v>4000</v>
      </c>
      <c r="BL460" s="21"/>
      <c r="BM460" s="21"/>
      <c r="BN460" s="21"/>
      <c r="BO460" s="21"/>
      <c r="BP460" s="21"/>
      <c r="BQ460" s="21"/>
      <c r="BR460" s="21"/>
      <c r="BS460" s="21"/>
      <c r="BT460" s="21"/>
      <c r="BU460" s="23" t="str">
        <f>IF(OR(B460="骷髅战士",B460="骷髅法师"),-0.9,"")</f>
        <v/>
      </c>
      <c r="BV460" s="21"/>
      <c r="BW460" s="21"/>
      <c r="BX460" s="21"/>
      <c r="BY460" s="21"/>
      <c r="BZ460" s="21"/>
      <c r="CA460" s="21"/>
      <c r="CB460" s="21"/>
      <c r="CC460" s="21"/>
      <c r="CD460" s="21"/>
      <c r="CE460" s="21"/>
      <c r="CF460" s="21"/>
      <c r="CG460" s="21" t="str">
        <f t="shared" si="94"/>
        <v/>
      </c>
      <c r="CH460" s="21" t="str">
        <f t="shared" si="94"/>
        <v/>
      </c>
      <c r="CI460" s="21" t="str">
        <f t="shared" si="94"/>
        <v/>
      </c>
      <c r="CJ460" s="21" t="str">
        <f t="shared" si="94"/>
        <v/>
      </c>
      <c r="CK460" s="21" t="str">
        <f t="shared" si="94"/>
        <v/>
      </c>
      <c r="CL460" s="21" t="str">
        <f t="shared" si="94"/>
        <v/>
      </c>
      <c r="CM460" s="21" t="str">
        <f t="shared" si="94"/>
        <v/>
      </c>
      <c r="CN460" s="21" t="str">
        <f t="shared" si="94"/>
        <v/>
      </c>
      <c r="CO460" s="21" t="str">
        <f t="shared" si="94"/>
        <v/>
      </c>
    </row>
    <row r="461" spans="1:93" ht="16.5" customHeight="1" x14ac:dyDescent="0.3">
      <c r="A461" s="60">
        <v>31040459</v>
      </c>
      <c r="B461" s="60" t="s">
        <v>93</v>
      </c>
      <c r="C461" s="21"/>
      <c r="D461" s="21">
        <f>D455+1</f>
        <v>12</v>
      </c>
      <c r="E461" s="21" t="s">
        <v>105</v>
      </c>
      <c r="F461" s="21">
        <v>12</v>
      </c>
      <c r="G461" s="21" t="s">
        <v>110</v>
      </c>
      <c r="H461" s="21">
        <f>VLOOKUP($L461,怪物模板!$A:$N,MATCH(角色!H$1,模板表头,0),0)</f>
        <v>2</v>
      </c>
      <c r="I461" s="28" t="str">
        <f>VLOOKUP($L461,怪物模板!$A:$N,MATCH(角色!I$1,模板表头,0),0)</f>
        <v>phy</v>
      </c>
      <c r="J461" s="22"/>
      <c r="K461" s="21"/>
      <c r="L461" s="21" t="s">
        <v>93</v>
      </c>
      <c r="M461" s="28" t="str">
        <f>VLOOKUP($L461,怪物模板!$A:$N,MATCH(角色!M$1,模板表头,0),0)</f>
        <v>狂战士</v>
      </c>
      <c r="N461" s="28" t="str">
        <f>VLOOKUP($L461,怪物模板!$A:$N,MATCH(角色!N$1,模板表头,0),0)</f>
        <v>同英雄技能</v>
      </c>
      <c r="O461" s="21" t="str">
        <f>VLOOKUP($L461,怪物模板!$A:$N,MATCH(角色!O$1,模板表头,0),0)</f>
        <v>male</v>
      </c>
      <c r="P461" s="22">
        <v>5</v>
      </c>
      <c r="Q461" s="21">
        <v>3</v>
      </c>
      <c r="R461" s="21">
        <v>3</v>
      </c>
      <c r="S461" s="28" t="str">
        <f>VLOOKUP($L461,怪物模板!$A:$N,MATCH(角色!S$1,模板表头,0),0)</f>
        <v>horde</v>
      </c>
      <c r="T461" s="21" t="s">
        <v>199</v>
      </c>
      <c r="U461" s="21"/>
      <c r="V461" s="21"/>
      <c r="W461" s="21"/>
      <c r="X461" s="21"/>
      <c r="Y461" s="21"/>
      <c r="Z461" s="21"/>
      <c r="AA461" s="21"/>
      <c r="AB461" s="21">
        <v>4</v>
      </c>
      <c r="AC461" s="21">
        <v>6</v>
      </c>
      <c r="AD461" s="21"/>
      <c r="AE461" s="21">
        <f t="shared" si="95"/>
        <v>10</v>
      </c>
      <c r="AF461" s="21">
        <f t="shared" si="78"/>
        <v>25</v>
      </c>
      <c r="AG461" s="28" t="str">
        <f>VLOOKUP($L461,怪物模板!$A:$N,MATCH(角色!AG$1,模板表头,0),0)</f>
        <v>misc.5skills_target_is_valid</v>
      </c>
      <c r="AH461" s="28">
        <f>VLOOKUP($L461,怪物模板!$A:$N,MATCH(角色!AH$1,模板表头,0),0)</f>
        <v>11970101</v>
      </c>
      <c r="AI461" s="28">
        <f>VLOOKUP($L461,怪物模板!$A:$N,MATCH(角色!AI$1,模板表头,0),0)</f>
        <v>11970102</v>
      </c>
      <c r="AJ461" s="28" t="str">
        <f>VLOOKUP($L461,怪物模板!$A:$N,MATCH(角色!AJ$1,模板表头,0),0)</f>
        <v/>
      </c>
      <c r="AK461" s="28" t="str">
        <f>VLOOKUP($L461,怪物模板!$A:$N,MATCH(角色!AK$1,模板表头,0),0)</f>
        <v/>
      </c>
      <c r="AL461" s="28" t="str">
        <f>IF(VLOOKUP($L461,[1]怪物模板!$A:$N,MATCH([1]角色!AL$1,模板表头,0),0)=0,"",VLOOKUP($L461,[1]怪物模板!$A:$N,MATCH([1]角色!AL$1,模板表头,0),0))</f>
        <v/>
      </c>
      <c r="AM461" s="28" t="str">
        <f>VLOOKUP($L461,怪物模板!$A:$N,MATCH(角色!AM$1,模板表头,0),0)</f>
        <v>berserk_npc</v>
      </c>
      <c r="AN461" s="21">
        <v>1</v>
      </c>
      <c r="AO461" s="21">
        <v>1</v>
      </c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2"/>
      <c r="BC461" s="22"/>
      <c r="BD461" s="22"/>
      <c r="BE461" s="22"/>
      <c r="BF461" s="22"/>
      <c r="BG461" s="22"/>
      <c r="BH461" s="22"/>
      <c r="BI461" s="22">
        <f t="shared" si="75"/>
        <v>10000</v>
      </c>
      <c r="BJ461" s="22">
        <f t="shared" si="76"/>
        <v>4000</v>
      </c>
      <c r="BK461" s="22">
        <f t="shared" si="76"/>
        <v>4000</v>
      </c>
      <c r="BL461" s="21"/>
      <c r="BM461" s="21"/>
      <c r="BN461" s="21"/>
      <c r="BO461" s="21"/>
      <c r="BP461" s="21"/>
      <c r="BQ461" s="21"/>
      <c r="BR461" s="21"/>
      <c r="BS461" s="21"/>
      <c r="BT461" s="21"/>
      <c r="BU461" s="23" t="s">
        <v>200</v>
      </c>
      <c r="BV461" s="21"/>
      <c r="BW461" s="21"/>
      <c r="BX461" s="21"/>
      <c r="BY461" s="21"/>
      <c r="BZ461" s="21"/>
      <c r="CA461" s="21"/>
      <c r="CB461" s="21"/>
      <c r="CC461" s="21"/>
      <c r="CD461" s="21"/>
      <c r="CE461" s="21"/>
      <c r="CF461" s="21"/>
      <c r="CG461" s="21" t="s">
        <v>200</v>
      </c>
      <c r="CH461" s="21" t="s">
        <v>200</v>
      </c>
      <c r="CI461" s="21" t="s">
        <v>200</v>
      </c>
      <c r="CJ461" s="21" t="s">
        <v>200</v>
      </c>
      <c r="CK461" s="21" t="s">
        <v>200</v>
      </c>
      <c r="CL461" s="21" t="s">
        <v>200</v>
      </c>
      <c r="CM461" s="21" t="s">
        <v>200</v>
      </c>
      <c r="CN461" s="21" t="s">
        <v>200</v>
      </c>
      <c r="CO461" s="21" t="s">
        <v>200</v>
      </c>
    </row>
    <row r="462" spans="1:93" ht="16.5" customHeight="1" x14ac:dyDescent="0.3">
      <c r="A462" s="60">
        <v>31040460</v>
      </c>
      <c r="B462" s="60" t="s">
        <v>246</v>
      </c>
      <c r="C462" s="21"/>
      <c r="D462" s="21">
        <f>D456+1</f>
        <v>12</v>
      </c>
      <c r="E462" s="21" t="s">
        <v>105</v>
      </c>
      <c r="F462" s="21">
        <v>12</v>
      </c>
      <c r="G462" s="21" t="s">
        <v>111</v>
      </c>
      <c r="H462" s="21">
        <f>VLOOKUP($L462,怪物模板!$A:$N,MATCH(角色!H$1,模板表头,0),0)</f>
        <v>3</v>
      </c>
      <c r="I462" s="28" t="str">
        <f>VLOOKUP($L462,怪物模板!$A:$N,MATCH(角色!I$1,模板表头,0),0)</f>
        <v>mag</v>
      </c>
      <c r="J462" s="22"/>
      <c r="K462" s="21"/>
      <c r="L462" s="21" t="s">
        <v>278</v>
      </c>
      <c r="M462" s="28" t="str">
        <f>VLOOKUP($L462,怪物模板!$A:$N,MATCH(角色!M$1,模板表头,0),0)</f>
        <v>无对应英雄</v>
      </c>
      <c r="N462" s="28" t="str">
        <f>VLOOKUP($L462,怪物模板!$A:$N,MATCH(角色!N$1,模板表头,0),0)</f>
        <v>统一BOSS模板</v>
      </c>
      <c r="O462" s="21" t="str">
        <f>VLOOKUP($L462,怪物模板!$A:$N,MATCH(角色!O$1,模板表头,0),0)</f>
        <v>male</v>
      </c>
      <c r="P462" s="22">
        <v>5</v>
      </c>
      <c r="Q462" s="21">
        <v>2</v>
      </c>
      <c r="R462" s="21">
        <v>3</v>
      </c>
      <c r="S462" s="28" t="str">
        <f>VLOOKUP($L462,怪物模板!$A:$N,MATCH(角色!S$1,模板表头,0),0)</f>
        <v>alliance</v>
      </c>
      <c r="T462" s="21" t="s">
        <v>199</v>
      </c>
      <c r="U462" s="21"/>
      <c r="V462" s="21"/>
      <c r="W462" s="21"/>
      <c r="X462" s="21"/>
      <c r="Y462" s="21"/>
      <c r="Z462" s="21"/>
      <c r="AA462" s="21"/>
      <c r="AB462" s="21">
        <v>4</v>
      </c>
      <c r="AC462" s="21">
        <v>6</v>
      </c>
      <c r="AD462" s="21"/>
      <c r="AE462" s="21">
        <f t="shared" si="95"/>
        <v>40</v>
      </c>
      <c r="AF462" s="21">
        <f t="shared" si="78"/>
        <v>100</v>
      </c>
      <c r="AG462" s="28" t="str">
        <f>VLOOKUP($L462,怪物模板!$A:$N,MATCH(角色!AG$1,模板表头,0),0)</f>
        <v>misc.5skills</v>
      </c>
      <c r="AH462" s="28">
        <f>VLOOKUP($L462,怪物模板!$A:$N,MATCH(角色!AH$1,模板表头,0),0)</f>
        <v>11960401</v>
      </c>
      <c r="AI462" s="28">
        <f>VLOOKUP($L462,怪物模板!$A:$N,MATCH(角色!AI$1,模板表头,0),0)</f>
        <v>11960403</v>
      </c>
      <c r="AJ462" s="28">
        <f>VLOOKUP($L462,怪物模板!$A:$N,MATCH(角色!AJ$1,模板表头,0),0)</f>
        <v>11999509</v>
      </c>
      <c r="AK462" s="28">
        <f>VLOOKUP($L462,怪物模板!$A:$N,MATCH(角色!AK$1,模板表头,0),0)</f>
        <v>11999527</v>
      </c>
      <c r="AL462" s="28" t="str">
        <f>IF(VLOOKUP($L462,[1]怪物模板!$A:$N,MATCH([1]角色!AL$1,模板表头,0),0)=0,"",VLOOKUP($L462,[1]怪物模板!$A:$N,MATCH([1]角色!AL$1,模板表头,0),0))</f>
        <v/>
      </c>
      <c r="AM462" s="28" t="str">
        <f>VLOOKUP($L462,怪物模板!$A:$N,MATCH(角色!AM$1,模板表头,0),0)</f>
        <v>mekkatorque_boss</v>
      </c>
      <c r="AN462" s="21">
        <v>1</v>
      </c>
      <c r="AO462" s="21">
        <v>1</v>
      </c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2"/>
      <c r="BC462" s="22"/>
      <c r="BD462" s="22"/>
      <c r="BE462" s="22"/>
      <c r="BF462" s="22"/>
      <c r="BG462" s="22"/>
      <c r="BH462" s="22"/>
      <c r="BI462" s="22">
        <f t="shared" si="75"/>
        <v>10000</v>
      </c>
      <c r="BJ462" s="22">
        <f t="shared" si="76"/>
        <v>4000</v>
      </c>
      <c r="BK462" s="22">
        <f t="shared" si="76"/>
        <v>4000</v>
      </c>
      <c r="BL462" s="21"/>
      <c r="BM462" s="21"/>
      <c r="BN462" s="21"/>
      <c r="BO462" s="21"/>
      <c r="BP462" s="21"/>
      <c r="BQ462" s="21"/>
      <c r="BR462" s="21"/>
      <c r="BS462" s="21"/>
      <c r="BT462" s="21"/>
      <c r="BU462" s="23" t="s">
        <v>200</v>
      </c>
      <c r="BV462" s="21"/>
      <c r="BW462" s="21"/>
      <c r="BX462" s="21"/>
      <c r="BY462" s="21"/>
      <c r="BZ462" s="21"/>
      <c r="CA462" s="21"/>
      <c r="CB462" s="21"/>
      <c r="CC462" s="21"/>
      <c r="CD462" s="21"/>
      <c r="CE462" s="21"/>
      <c r="CF462" s="21"/>
      <c r="CG462" s="21" t="s">
        <v>200</v>
      </c>
      <c r="CH462" s="21" t="s">
        <v>200</v>
      </c>
      <c r="CI462" s="21" t="s">
        <v>200</v>
      </c>
      <c r="CJ462" s="21" t="s">
        <v>200</v>
      </c>
      <c r="CK462" s="21" t="s">
        <v>200</v>
      </c>
      <c r="CL462" s="21" t="s">
        <v>200</v>
      </c>
      <c r="CM462" s="21" t="s">
        <v>200</v>
      </c>
      <c r="CN462" s="21" t="s">
        <v>200</v>
      </c>
      <c r="CO462" s="21" t="s">
        <v>200</v>
      </c>
    </row>
    <row r="463" spans="1:93" s="5" customFormat="1" ht="16.5" customHeight="1" x14ac:dyDescent="0.3">
      <c r="A463" s="60">
        <v>31040461</v>
      </c>
      <c r="B463" s="60" t="s">
        <v>355</v>
      </c>
      <c r="C463" s="21"/>
      <c r="D463" s="21">
        <f t="shared" ref="D463:D467" si="98">D458+1</f>
        <v>13</v>
      </c>
      <c r="E463" s="21" t="s">
        <v>105</v>
      </c>
      <c r="F463" s="21">
        <v>13</v>
      </c>
      <c r="G463" s="21" t="s">
        <v>111</v>
      </c>
      <c r="H463" s="21">
        <f>VLOOKUP($L463,怪物模板!$A:$N,MATCH(角色!H$1,模板表头,0),0)</f>
        <v>2</v>
      </c>
      <c r="I463" s="28" t="str">
        <f>VLOOKUP($L463,怪物模板!$A:$N,MATCH(角色!I$1,模板表头,0),0)</f>
        <v>mag</v>
      </c>
      <c r="J463" s="22"/>
      <c r="K463" s="21"/>
      <c r="L463" s="21" t="s">
        <v>354</v>
      </c>
      <c r="M463" s="28" t="str">
        <f>VLOOKUP($L463,怪物模板!$A:$N,MATCH(角色!M$1,模板表头,0),0)</f>
        <v>德古拉</v>
      </c>
      <c r="N463" s="28" t="str">
        <f>VLOOKUP($L463,怪物模板!$A:$N,MATCH(角色!N$1,模板表头,0),0)</f>
        <v>关卡5-10，4技能BOSS版</v>
      </c>
      <c r="O463" s="21" t="str">
        <f>VLOOKUP($L463,怪物模板!$A:$N,MATCH(角色!O$1,模板表头,0),0)</f>
        <v>male</v>
      </c>
      <c r="P463" s="22">
        <v>4</v>
      </c>
      <c r="Q463" s="21">
        <v>3</v>
      </c>
      <c r="R463" s="21">
        <v>3</v>
      </c>
      <c r="S463" s="28" t="str">
        <f>VLOOKUP($L463,怪物模板!$A:$N,MATCH(角色!S$1,模板表头,0),0)</f>
        <v>chaos</v>
      </c>
      <c r="T463" s="21" t="s">
        <v>199</v>
      </c>
      <c r="U463" s="21"/>
      <c r="V463" s="21"/>
      <c r="W463" s="21"/>
      <c r="X463" s="21"/>
      <c r="Y463" s="21"/>
      <c r="Z463" s="21"/>
      <c r="AA463" s="21"/>
      <c r="AB463" s="21">
        <v>4</v>
      </c>
      <c r="AC463" s="21">
        <v>6</v>
      </c>
      <c r="AD463" s="21"/>
      <c r="AE463" s="21">
        <f t="shared" si="95"/>
        <v>40</v>
      </c>
      <c r="AF463" s="21">
        <f t="shared" si="78"/>
        <v>100</v>
      </c>
      <c r="AG463" s="28" t="str">
        <f>VLOOKUP($L463,怪物模板!$A:$N,MATCH(角色!AG$1,模板表头,0),0)</f>
        <v>misc.5skills_is_enemy_there</v>
      </c>
      <c r="AH463" s="28">
        <f>VLOOKUP($L463,怪物模板!$A:$N,MATCH(角色!AH$1,模板表头,0),0)</f>
        <v>11660401</v>
      </c>
      <c r="AI463" s="28">
        <f>VLOOKUP($L463,怪物模板!$A:$N,MATCH(角色!AI$1,模板表头,0),0)</f>
        <v>11660402</v>
      </c>
      <c r="AJ463" s="28">
        <f>VLOOKUP($L463,怪物模板!$A:$N,MATCH(角色!AJ$1,模板表头,0),0)</f>
        <v>11660403</v>
      </c>
      <c r="AK463" s="28">
        <f>VLOOKUP($L463,怪物模板!$A:$N,MATCH(角色!AK$1,模板表头,0),0)</f>
        <v>11660404</v>
      </c>
      <c r="AL463" s="28" t="str">
        <f>IF(VLOOKUP($L463,[1]怪物模板!$A:$N,MATCH([1]角色!AL$1,模板表头,0),0)=0,"",VLOOKUP($L463,[1]怪物模板!$A:$N,MATCH([1]角色!AL$1,模板表头,0),0))</f>
        <v/>
      </c>
      <c r="AM463" s="28" t="str">
        <f>VLOOKUP($L463,怪物模板!$A:$N,MATCH(角色!AM$1,模板表头,0),0)</f>
        <v>kil_jaeden</v>
      </c>
      <c r="AN463" s="21">
        <v>1.2</v>
      </c>
      <c r="AO463" s="21">
        <v>1</v>
      </c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2"/>
      <c r="BC463" s="22"/>
      <c r="BD463" s="22"/>
      <c r="BE463" s="22"/>
      <c r="BF463" s="22"/>
      <c r="BG463" s="22"/>
      <c r="BH463" s="22"/>
      <c r="BI463" s="22">
        <f t="shared" si="75"/>
        <v>10000</v>
      </c>
      <c r="BJ463" s="22">
        <f t="shared" si="76"/>
        <v>4000</v>
      </c>
      <c r="BK463" s="22">
        <f t="shared" si="76"/>
        <v>4000</v>
      </c>
      <c r="BL463" s="21"/>
      <c r="BM463" s="21"/>
      <c r="BN463" s="21"/>
      <c r="BO463" s="21"/>
      <c r="BP463" s="21"/>
      <c r="BQ463" s="21"/>
      <c r="BR463" s="21"/>
      <c r="BS463" s="21"/>
      <c r="BT463" s="21"/>
      <c r="BU463" s="23" t="s">
        <v>200</v>
      </c>
      <c r="BV463" s="21"/>
      <c r="BW463" s="21"/>
      <c r="BX463" s="21"/>
      <c r="BY463" s="21"/>
      <c r="BZ463" s="21"/>
      <c r="CA463" s="21"/>
      <c r="CB463" s="21"/>
      <c r="CC463" s="21"/>
      <c r="CD463" s="21"/>
      <c r="CE463" s="21"/>
      <c r="CF463" s="21"/>
      <c r="CG463" s="21" t="s">
        <v>200</v>
      </c>
      <c r="CH463" s="21" t="s">
        <v>200</v>
      </c>
      <c r="CI463" s="21" t="s">
        <v>200</v>
      </c>
      <c r="CJ463" s="21" t="s">
        <v>200</v>
      </c>
      <c r="CK463" s="21" t="s">
        <v>200</v>
      </c>
      <c r="CL463" s="21" t="s">
        <v>200</v>
      </c>
      <c r="CM463" s="21" t="s">
        <v>200</v>
      </c>
      <c r="CN463" s="21" t="s">
        <v>200</v>
      </c>
      <c r="CO463" s="21" t="s">
        <v>200</v>
      </c>
    </row>
    <row r="464" spans="1:93" s="5" customFormat="1" ht="16.5" customHeight="1" x14ac:dyDescent="0.3">
      <c r="A464" s="60">
        <v>31040462</v>
      </c>
      <c r="B464" s="60" t="s">
        <v>207</v>
      </c>
      <c r="C464" s="21"/>
      <c r="D464" s="21">
        <f t="shared" si="98"/>
        <v>13</v>
      </c>
      <c r="E464" s="21" t="s">
        <v>105</v>
      </c>
      <c r="F464" s="21">
        <v>13</v>
      </c>
      <c r="G464" s="21" t="s">
        <v>111</v>
      </c>
      <c r="H464" s="21">
        <f>VLOOKUP($L464,怪物模板!$A:$N,MATCH(角色!H$1,模板表头,0),0)</f>
        <v>1</v>
      </c>
      <c r="I464" s="28" t="str">
        <f>VLOOKUP($L464,怪物模板!$A:$N,MATCH(角色!I$1,模板表头,0),0)</f>
        <v>mag</v>
      </c>
      <c r="J464" s="22"/>
      <c r="K464" s="21"/>
      <c r="L464" s="21" t="s">
        <v>207</v>
      </c>
      <c r="M464" s="28" t="str">
        <f>VLOOKUP($L464,怪物模板!$A:$N,MATCH(角色!M$1,模板表头,0),0)</f>
        <v>无对应英雄</v>
      </c>
      <c r="N464" s="28" t="str">
        <f>VLOOKUP($L464,怪物模板!$A:$N,MATCH(角色!N$1,模板表头,0),0)</f>
        <v>统一模板</v>
      </c>
      <c r="O464" s="21" t="str">
        <f>VLOOKUP($L464,怪物模板!$A:$N,MATCH(角色!O$1,模板表头,0),0)</f>
        <v>male</v>
      </c>
      <c r="P464" s="22">
        <v>4</v>
      </c>
      <c r="Q464" s="21">
        <v>2</v>
      </c>
      <c r="R464" s="21">
        <v>3</v>
      </c>
      <c r="S464" s="28" t="str">
        <f>VLOOKUP($L464,怪物模板!$A:$N,MATCH(角色!S$1,模板表头,0),0)</f>
        <v>horde</v>
      </c>
      <c r="T464" s="21" t="s">
        <v>199</v>
      </c>
      <c r="U464" s="21"/>
      <c r="V464" s="21"/>
      <c r="W464" s="21"/>
      <c r="X464" s="21"/>
      <c r="Y464" s="21"/>
      <c r="Z464" s="21"/>
      <c r="AA464" s="21"/>
      <c r="AB464" s="21">
        <v>4</v>
      </c>
      <c r="AC464" s="21">
        <v>6</v>
      </c>
      <c r="AD464" s="21"/>
      <c r="AE464" s="21">
        <f t="shared" si="95"/>
        <v>40</v>
      </c>
      <c r="AF464" s="21">
        <f t="shared" si="78"/>
        <v>100</v>
      </c>
      <c r="AG464" s="28" t="str">
        <f>VLOOKUP($L464,怪物模板!$A:$N,MATCH(角色!AG$1,模板表头,0),0)</f>
        <v>misc.5skills_third_target_is_valid</v>
      </c>
      <c r="AH464" s="28">
        <f>VLOOKUP($L464,怪物模板!$A:$N,MATCH(角色!AH$1,模板表头,0),0)</f>
        <v>11870101</v>
      </c>
      <c r="AI464" s="28">
        <f>VLOOKUP($L464,怪物模板!$A:$N,MATCH(角色!AI$1,模板表头,0),0)</f>
        <v>11999518</v>
      </c>
      <c r="AJ464" s="28">
        <f>VLOOKUP($L464,怪物模板!$A:$N,MATCH(角色!AJ$1,模板表头,0),0)</f>
        <v>11870103</v>
      </c>
      <c r="AK464" s="28" t="str">
        <f>VLOOKUP($L464,怪物模板!$A:$N,MATCH(角色!AK$1,模板表头,0),0)</f>
        <v/>
      </c>
      <c r="AL464" s="28" t="str">
        <f>IF(VLOOKUP($L464,[1]怪物模板!$A:$N,MATCH([1]角色!AL$1,模板表头,0),0)=0,"",VLOOKUP($L464,[1]怪物模板!$A:$N,MATCH([1]角色!AL$1,模板表头,0),0))</f>
        <v/>
      </c>
      <c r="AM464" s="28" t="str">
        <f>VLOOKUP($L464,怪物模板!$A:$N,MATCH(角色!AM$1,模板表头,0),0)</f>
        <v>senjin_shieldman_boss</v>
      </c>
      <c r="AN464" s="21">
        <v>1</v>
      </c>
      <c r="AO464" s="21">
        <v>1</v>
      </c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2"/>
      <c r="BC464" s="22"/>
      <c r="BD464" s="22"/>
      <c r="BE464" s="22"/>
      <c r="BF464" s="22"/>
      <c r="BG464" s="22"/>
      <c r="BH464" s="22"/>
      <c r="BI464" s="22">
        <f t="shared" si="75"/>
        <v>10000</v>
      </c>
      <c r="BJ464" s="22">
        <f t="shared" si="76"/>
        <v>4000</v>
      </c>
      <c r="BK464" s="22">
        <f t="shared" si="76"/>
        <v>4000</v>
      </c>
      <c r="BL464" s="21"/>
      <c r="BM464" s="21"/>
      <c r="BN464" s="21"/>
      <c r="BO464" s="21"/>
      <c r="BP464" s="21"/>
      <c r="BQ464" s="21"/>
      <c r="BR464" s="21"/>
      <c r="BS464" s="21"/>
      <c r="BT464" s="21"/>
      <c r="BU464" s="23"/>
      <c r="BV464" s="21"/>
      <c r="BW464" s="21"/>
      <c r="BX464" s="21"/>
      <c r="BY464" s="21"/>
      <c r="BZ464" s="21"/>
      <c r="CA464" s="21"/>
      <c r="CB464" s="21"/>
      <c r="CC464" s="21"/>
      <c r="CD464" s="21"/>
      <c r="CE464" s="21"/>
      <c r="CF464" s="21"/>
      <c r="CG464" s="21" t="s">
        <v>200</v>
      </c>
      <c r="CH464" s="21" t="s">
        <v>200</v>
      </c>
      <c r="CI464" s="21" t="s">
        <v>200</v>
      </c>
      <c r="CJ464" s="21" t="s">
        <v>200</v>
      </c>
      <c r="CK464" s="21" t="s">
        <v>200</v>
      </c>
      <c r="CL464" s="21" t="s">
        <v>200</v>
      </c>
      <c r="CM464" s="21" t="s">
        <v>200</v>
      </c>
      <c r="CN464" s="21" t="s">
        <v>200</v>
      </c>
      <c r="CO464" s="21" t="s">
        <v>200</v>
      </c>
    </row>
    <row r="465" spans="1:93" s="5" customFormat="1" ht="16.5" customHeight="1" x14ac:dyDescent="0.3">
      <c r="A465" s="60">
        <v>31040463</v>
      </c>
      <c r="B465" s="60" t="s">
        <v>207</v>
      </c>
      <c r="C465" s="21"/>
      <c r="D465" s="21">
        <f t="shared" si="98"/>
        <v>13</v>
      </c>
      <c r="E465" s="21" t="s">
        <v>105</v>
      </c>
      <c r="F465" s="21">
        <v>13</v>
      </c>
      <c r="G465" s="21" t="s">
        <v>111</v>
      </c>
      <c r="H465" s="21">
        <f>VLOOKUP($L465,怪物模板!$A:$N,MATCH(角色!H$1,模板表头,0),0)</f>
        <v>1</v>
      </c>
      <c r="I465" s="28" t="str">
        <f>VLOOKUP($L465,怪物模板!$A:$N,MATCH(角色!I$1,模板表头,0),0)</f>
        <v>mag</v>
      </c>
      <c r="J465" s="22"/>
      <c r="K465" s="21"/>
      <c r="L465" s="21" t="s">
        <v>207</v>
      </c>
      <c r="M465" s="28" t="str">
        <f>VLOOKUP($L465,怪物模板!$A:$N,MATCH(角色!M$1,模板表头,0),0)</f>
        <v>无对应英雄</v>
      </c>
      <c r="N465" s="28" t="str">
        <f>VLOOKUP($L465,怪物模板!$A:$N,MATCH(角色!N$1,模板表头,0),0)</f>
        <v>统一模板</v>
      </c>
      <c r="O465" s="21" t="str">
        <f>VLOOKUP($L465,怪物模板!$A:$N,MATCH(角色!O$1,模板表头,0),0)</f>
        <v>male</v>
      </c>
      <c r="P465" s="22">
        <v>4</v>
      </c>
      <c r="Q465" s="21">
        <v>2</v>
      </c>
      <c r="R465" s="21">
        <v>3</v>
      </c>
      <c r="S465" s="28" t="str">
        <f>VLOOKUP($L465,怪物模板!$A:$N,MATCH(角色!S$1,模板表头,0),0)</f>
        <v>horde</v>
      </c>
      <c r="T465" s="21" t="s">
        <v>199</v>
      </c>
      <c r="U465" s="21"/>
      <c r="V465" s="21"/>
      <c r="W465" s="21"/>
      <c r="X465" s="21"/>
      <c r="Y465" s="21"/>
      <c r="Z465" s="21"/>
      <c r="AA465" s="21"/>
      <c r="AB465" s="21">
        <v>4</v>
      </c>
      <c r="AC465" s="21">
        <v>6</v>
      </c>
      <c r="AD465" s="21"/>
      <c r="AE465" s="21">
        <f t="shared" si="95"/>
        <v>40</v>
      </c>
      <c r="AF465" s="21">
        <f t="shared" si="78"/>
        <v>100</v>
      </c>
      <c r="AG465" s="28" t="str">
        <f>VLOOKUP($L465,怪物模板!$A:$N,MATCH(角色!AG$1,模板表头,0),0)</f>
        <v>misc.5skills_third_target_is_valid</v>
      </c>
      <c r="AH465" s="28">
        <f>VLOOKUP($L465,怪物模板!$A:$N,MATCH(角色!AH$1,模板表头,0),0)</f>
        <v>11870101</v>
      </c>
      <c r="AI465" s="28">
        <f>VLOOKUP($L465,怪物模板!$A:$N,MATCH(角色!AI$1,模板表头,0),0)</f>
        <v>11999518</v>
      </c>
      <c r="AJ465" s="28">
        <f>VLOOKUP($L465,怪物模板!$A:$N,MATCH(角色!AJ$1,模板表头,0),0)</f>
        <v>11870103</v>
      </c>
      <c r="AK465" s="28" t="str">
        <f>VLOOKUP($L465,怪物模板!$A:$N,MATCH(角色!AK$1,模板表头,0),0)</f>
        <v/>
      </c>
      <c r="AL465" s="28" t="str">
        <f>IF(VLOOKUP($L465,[1]怪物模板!$A:$N,MATCH([1]角色!AL$1,模板表头,0),0)=0,"",VLOOKUP($L465,[1]怪物模板!$A:$N,MATCH([1]角色!AL$1,模板表头,0),0))</f>
        <v/>
      </c>
      <c r="AM465" s="28" t="str">
        <f>VLOOKUP($L465,怪物模板!$A:$N,MATCH(角色!AM$1,模板表头,0),0)</f>
        <v>senjin_shieldman_boss</v>
      </c>
      <c r="AN465" s="21">
        <v>1</v>
      </c>
      <c r="AO465" s="21">
        <v>1</v>
      </c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2"/>
      <c r="BC465" s="22"/>
      <c r="BD465" s="22"/>
      <c r="BE465" s="22"/>
      <c r="BF465" s="22"/>
      <c r="BG465" s="22"/>
      <c r="BH465" s="22"/>
      <c r="BI465" s="22">
        <f t="shared" si="75"/>
        <v>10000</v>
      </c>
      <c r="BJ465" s="22">
        <f t="shared" si="76"/>
        <v>4000</v>
      </c>
      <c r="BK465" s="22">
        <f t="shared" si="76"/>
        <v>4000</v>
      </c>
      <c r="BL465" s="21"/>
      <c r="BM465" s="21"/>
      <c r="BN465" s="21"/>
      <c r="BO465" s="21"/>
      <c r="BP465" s="21"/>
      <c r="BQ465" s="21"/>
      <c r="BR465" s="21"/>
      <c r="BS465" s="21"/>
      <c r="BT465" s="21"/>
      <c r="BU465" s="23"/>
      <c r="BV465" s="21"/>
      <c r="BW465" s="21"/>
      <c r="BX465" s="21"/>
      <c r="BY465" s="21"/>
      <c r="BZ465" s="21"/>
      <c r="CA465" s="21"/>
      <c r="CB465" s="21"/>
      <c r="CC465" s="21"/>
      <c r="CD465" s="21"/>
      <c r="CE465" s="21"/>
      <c r="CF465" s="21"/>
      <c r="CG465" s="21" t="s">
        <v>200</v>
      </c>
      <c r="CH465" s="21" t="s">
        <v>200</v>
      </c>
      <c r="CI465" s="21" t="s">
        <v>200</v>
      </c>
      <c r="CJ465" s="21" t="s">
        <v>200</v>
      </c>
      <c r="CK465" s="21" t="s">
        <v>200</v>
      </c>
      <c r="CL465" s="21" t="s">
        <v>200</v>
      </c>
      <c r="CM465" s="21" t="s">
        <v>200</v>
      </c>
      <c r="CN465" s="21" t="s">
        <v>200</v>
      </c>
      <c r="CO465" s="21" t="s">
        <v>200</v>
      </c>
    </row>
    <row r="466" spans="1:93" s="5" customFormat="1" ht="16.5" customHeight="1" x14ac:dyDescent="0.3">
      <c r="A466" s="60">
        <v>31040464</v>
      </c>
      <c r="B466" s="60" t="s">
        <v>249</v>
      </c>
      <c r="C466" s="21"/>
      <c r="D466" s="21">
        <f t="shared" si="98"/>
        <v>13</v>
      </c>
      <c r="E466" s="21" t="s">
        <v>105</v>
      </c>
      <c r="F466" s="21">
        <v>13</v>
      </c>
      <c r="G466" s="21" t="s">
        <v>110</v>
      </c>
      <c r="H466" s="21">
        <f>VLOOKUP($L466,怪物模板!$A:$N,MATCH(角色!H$1,模板表头,0),0)</f>
        <v>2</v>
      </c>
      <c r="I466" s="28" t="str">
        <f>VLOOKUP($L466,怪物模板!$A:$N,MATCH(角色!I$1,模板表头,0),0)</f>
        <v>phy</v>
      </c>
      <c r="J466" s="22"/>
      <c r="K466" s="21"/>
      <c r="L466" s="21" t="s">
        <v>249</v>
      </c>
      <c r="M466" s="28" t="str">
        <f>VLOOKUP($L466,怪物模板!$A:$N,MATCH(角色!M$1,模板表头,0),0)</f>
        <v>无对应英雄</v>
      </c>
      <c r="N466" s="28" t="str">
        <f>VLOOKUP($L466,怪物模板!$A:$N,MATCH(角色!N$1,模板表头,0),0)</f>
        <v>同英雄技能</v>
      </c>
      <c r="O466" s="21" t="str">
        <f>VLOOKUP($L466,怪物模板!$A:$N,MATCH(角色!O$1,模板表头,0),0)</f>
        <v>male</v>
      </c>
      <c r="P466" s="22">
        <v>4</v>
      </c>
      <c r="Q466" s="21">
        <v>3</v>
      </c>
      <c r="R466" s="21">
        <v>3</v>
      </c>
      <c r="S466" s="28" t="str">
        <f>VLOOKUP($L466,怪物模板!$A:$N,MATCH(角色!S$1,模板表头,0),0)</f>
        <v>horde</v>
      </c>
      <c r="T466" s="21" t="s">
        <v>199</v>
      </c>
      <c r="U466" s="21"/>
      <c r="V466" s="21"/>
      <c r="W466" s="21"/>
      <c r="X466" s="21"/>
      <c r="Y466" s="21"/>
      <c r="Z466" s="21"/>
      <c r="AA466" s="21"/>
      <c r="AB466" s="21">
        <v>4</v>
      </c>
      <c r="AC466" s="21">
        <v>6</v>
      </c>
      <c r="AD466" s="21"/>
      <c r="AE466" s="21">
        <f t="shared" si="95"/>
        <v>10</v>
      </c>
      <c r="AF466" s="21">
        <f t="shared" si="78"/>
        <v>25</v>
      </c>
      <c r="AG466" s="28" t="str">
        <f>VLOOKUP($L466,怪物模板!$A:$N,MATCH(角色!AG$1,模板表头,0),0)</f>
        <v>misc.5skills_target_is_valid</v>
      </c>
      <c r="AH466" s="28">
        <f>VLOOKUP($L466,怪物模板!$A:$N,MATCH(角色!AH$1,模板表头,0),0)</f>
        <v>11890201</v>
      </c>
      <c r="AI466" s="28">
        <f>VLOOKUP($L466,怪物模板!$A:$N,MATCH(角色!AI$1,模板表头,0),0)</f>
        <v>11890202</v>
      </c>
      <c r="AJ466" s="28" t="str">
        <f>VLOOKUP($L466,怪物模板!$A:$N,MATCH(角色!AJ$1,模板表头,0),0)</f>
        <v/>
      </c>
      <c r="AK466" s="28" t="str">
        <f>VLOOKUP($L466,怪物模板!$A:$N,MATCH(角色!AK$1,模板表头,0),0)</f>
        <v/>
      </c>
      <c r="AL466" s="28" t="str">
        <f>IF(VLOOKUP($L466,[1]怪物模板!$A:$N,MATCH([1]角色!AL$1,模板表头,0),0)=0,"",VLOOKUP($L466,[1]怪物模板!$A:$N,MATCH([1]角色!AL$1,模板表头,0),0))</f>
        <v/>
      </c>
      <c r="AM466" s="28" t="str">
        <f>VLOOKUP($L466,怪物模板!$A:$N,MATCH(角色!AM$1,模板表头,0),0)</f>
        <v>troll_hunter</v>
      </c>
      <c r="AN466" s="21">
        <v>0.9</v>
      </c>
      <c r="AO466" s="21">
        <v>1</v>
      </c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2"/>
      <c r="BC466" s="22"/>
      <c r="BD466" s="22"/>
      <c r="BE466" s="22"/>
      <c r="BF466" s="22"/>
      <c r="BG466" s="22"/>
      <c r="BH466" s="22"/>
      <c r="BI466" s="22">
        <f t="shared" si="75"/>
        <v>10000</v>
      </c>
      <c r="BJ466" s="22">
        <f t="shared" si="76"/>
        <v>4000</v>
      </c>
      <c r="BK466" s="22">
        <f t="shared" si="76"/>
        <v>4000</v>
      </c>
      <c r="BL466" s="21"/>
      <c r="BM466" s="21"/>
      <c r="BN466" s="21"/>
      <c r="BO466" s="21"/>
      <c r="BP466" s="21"/>
      <c r="BQ466" s="21"/>
      <c r="BR466" s="21"/>
      <c r="BS466" s="21"/>
      <c r="BT466" s="21"/>
      <c r="BU466" s="23"/>
      <c r="BV466" s="21"/>
      <c r="BW466" s="21"/>
      <c r="BX466" s="21"/>
      <c r="BY466" s="21"/>
      <c r="BZ466" s="21"/>
      <c r="CA466" s="21"/>
      <c r="CB466" s="21"/>
      <c r="CC466" s="21"/>
      <c r="CD466" s="21"/>
      <c r="CE466" s="21"/>
      <c r="CF466" s="21"/>
      <c r="CG466" s="21" t="s">
        <v>200</v>
      </c>
      <c r="CH466" s="21" t="s">
        <v>200</v>
      </c>
      <c r="CI466" s="21" t="s">
        <v>200</v>
      </c>
      <c r="CJ466" s="21" t="s">
        <v>200</v>
      </c>
      <c r="CK466" s="21" t="s">
        <v>200</v>
      </c>
      <c r="CL466" s="21" t="s">
        <v>200</v>
      </c>
      <c r="CM466" s="21" t="s">
        <v>200</v>
      </c>
      <c r="CN466" s="21" t="s">
        <v>200</v>
      </c>
      <c r="CO466" s="21" t="s">
        <v>200</v>
      </c>
    </row>
    <row r="467" spans="1:93" s="5" customFormat="1" ht="16.5" customHeight="1" x14ac:dyDescent="0.3">
      <c r="A467" s="60">
        <v>31040465</v>
      </c>
      <c r="B467" s="60" t="s">
        <v>249</v>
      </c>
      <c r="C467" s="21"/>
      <c r="D467" s="21">
        <f t="shared" si="98"/>
        <v>13</v>
      </c>
      <c r="E467" s="21" t="s">
        <v>105</v>
      </c>
      <c r="F467" s="21">
        <v>13</v>
      </c>
      <c r="G467" s="21" t="s">
        <v>110</v>
      </c>
      <c r="H467" s="21">
        <f>VLOOKUP($L467,怪物模板!$A:$N,MATCH(角色!H$1,模板表头,0),0)</f>
        <v>2</v>
      </c>
      <c r="I467" s="28" t="str">
        <f>VLOOKUP($L467,怪物模板!$A:$N,MATCH(角色!I$1,模板表头,0),0)</f>
        <v>phy</v>
      </c>
      <c r="J467" s="22"/>
      <c r="K467" s="21"/>
      <c r="L467" s="21" t="s">
        <v>249</v>
      </c>
      <c r="M467" s="28" t="str">
        <f>VLOOKUP($L467,怪物模板!$A:$N,MATCH(角色!M$1,模板表头,0),0)</f>
        <v>无对应英雄</v>
      </c>
      <c r="N467" s="28" t="str">
        <f>VLOOKUP($L467,怪物模板!$A:$N,MATCH(角色!N$1,模板表头,0),0)</f>
        <v>同英雄技能</v>
      </c>
      <c r="O467" s="21" t="str">
        <f>VLOOKUP($L467,怪物模板!$A:$N,MATCH(角色!O$1,模板表头,0),0)</f>
        <v>male</v>
      </c>
      <c r="P467" s="22">
        <v>4</v>
      </c>
      <c r="Q467" s="21">
        <v>3</v>
      </c>
      <c r="R467" s="21">
        <v>3</v>
      </c>
      <c r="S467" s="28" t="str">
        <f>VLOOKUP($L467,怪物模板!$A:$N,MATCH(角色!S$1,模板表头,0),0)</f>
        <v>horde</v>
      </c>
      <c r="T467" s="21" t="s">
        <v>199</v>
      </c>
      <c r="U467" s="21"/>
      <c r="V467" s="21"/>
      <c r="W467" s="21"/>
      <c r="X467" s="21"/>
      <c r="Y467" s="21"/>
      <c r="Z467" s="21"/>
      <c r="AA467" s="21"/>
      <c r="AB467" s="21">
        <v>4</v>
      </c>
      <c r="AC467" s="21">
        <v>6</v>
      </c>
      <c r="AD467" s="21"/>
      <c r="AE467" s="21">
        <f t="shared" si="95"/>
        <v>10</v>
      </c>
      <c r="AF467" s="21">
        <f t="shared" si="78"/>
        <v>25</v>
      </c>
      <c r="AG467" s="28" t="str">
        <f>VLOOKUP($L467,怪物模板!$A:$N,MATCH(角色!AG$1,模板表头,0),0)</f>
        <v>misc.5skills_target_is_valid</v>
      </c>
      <c r="AH467" s="28">
        <f>VLOOKUP($L467,怪物模板!$A:$N,MATCH(角色!AH$1,模板表头,0),0)</f>
        <v>11890201</v>
      </c>
      <c r="AI467" s="28">
        <f>VLOOKUP($L467,怪物模板!$A:$N,MATCH(角色!AI$1,模板表头,0),0)</f>
        <v>11890202</v>
      </c>
      <c r="AJ467" s="28" t="str">
        <f>VLOOKUP($L467,怪物模板!$A:$N,MATCH(角色!AJ$1,模板表头,0),0)</f>
        <v/>
      </c>
      <c r="AK467" s="28" t="str">
        <f>VLOOKUP($L467,怪物模板!$A:$N,MATCH(角色!AK$1,模板表头,0),0)</f>
        <v/>
      </c>
      <c r="AL467" s="28" t="str">
        <f>IF(VLOOKUP($L467,[1]怪物模板!$A:$N,MATCH([1]角色!AL$1,模板表头,0),0)=0,"",VLOOKUP($L467,[1]怪物模板!$A:$N,MATCH([1]角色!AL$1,模板表头,0),0))</f>
        <v/>
      </c>
      <c r="AM467" s="28" t="str">
        <f>VLOOKUP($L467,怪物模板!$A:$N,MATCH(角色!AM$1,模板表头,0),0)</f>
        <v>troll_hunter</v>
      </c>
      <c r="AN467" s="21">
        <v>0.9</v>
      </c>
      <c r="AO467" s="21">
        <v>1</v>
      </c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2"/>
      <c r="BC467" s="22"/>
      <c r="BD467" s="22"/>
      <c r="BE467" s="22"/>
      <c r="BF467" s="22"/>
      <c r="BG467" s="22"/>
      <c r="BH467" s="22"/>
      <c r="BI467" s="22">
        <f t="shared" si="75"/>
        <v>10000</v>
      </c>
      <c r="BJ467" s="22">
        <f t="shared" si="76"/>
        <v>4000</v>
      </c>
      <c r="BK467" s="22">
        <f t="shared" si="76"/>
        <v>4000</v>
      </c>
      <c r="BL467" s="21"/>
      <c r="BM467" s="21"/>
      <c r="BN467" s="21"/>
      <c r="BO467" s="21"/>
      <c r="BP467" s="21"/>
      <c r="BQ467" s="21"/>
      <c r="BR467" s="21"/>
      <c r="BS467" s="21"/>
      <c r="BT467" s="21"/>
      <c r="BU467" s="23"/>
      <c r="BV467" s="21"/>
      <c r="BW467" s="21"/>
      <c r="BX467" s="21"/>
      <c r="BY467" s="21"/>
      <c r="BZ467" s="21"/>
      <c r="CA467" s="21"/>
      <c r="CB467" s="21"/>
      <c r="CC467" s="21"/>
      <c r="CD467" s="21"/>
      <c r="CE467" s="21"/>
      <c r="CF467" s="21"/>
      <c r="CG467" s="21" t="s">
        <v>200</v>
      </c>
      <c r="CH467" s="21" t="s">
        <v>200</v>
      </c>
      <c r="CI467" s="21" t="s">
        <v>200</v>
      </c>
      <c r="CJ467" s="21" t="s">
        <v>200</v>
      </c>
      <c r="CK467" s="21" t="s">
        <v>200</v>
      </c>
      <c r="CL467" s="21" t="s">
        <v>200</v>
      </c>
      <c r="CM467" s="21" t="s">
        <v>200</v>
      </c>
      <c r="CN467" s="21" t="s">
        <v>200</v>
      </c>
      <c r="CO467" s="21" t="s">
        <v>200</v>
      </c>
    </row>
    <row r="468" spans="1:93" s="3" customFormat="1" ht="16.5" customHeight="1" x14ac:dyDescent="0.3">
      <c r="A468" s="60">
        <v>31040466</v>
      </c>
      <c r="B468" s="60" t="s">
        <v>97</v>
      </c>
      <c r="C468" s="21" t="s">
        <v>254</v>
      </c>
      <c r="D468" s="21">
        <v>14</v>
      </c>
      <c r="E468" s="21" t="s">
        <v>105</v>
      </c>
      <c r="F468" s="21">
        <v>14</v>
      </c>
      <c r="G468" s="21" t="s">
        <v>111</v>
      </c>
      <c r="H468" s="21">
        <f>VLOOKUP($L468,怪物模板!$A:$N,MATCH(角色!H$1,模板表头,0),0)</f>
        <v>2</v>
      </c>
      <c r="I468" s="28" t="str">
        <f>VLOOKUP($L468,怪物模板!$A:$N,MATCH(角色!I$1,模板表头,0),0)</f>
        <v>phy</v>
      </c>
      <c r="J468" s="22"/>
      <c r="K468" s="21"/>
      <c r="L468" s="21" t="s">
        <v>97</v>
      </c>
      <c r="M468" s="28" t="str">
        <f>VLOOKUP($L468,怪物模板!$A:$N,MATCH(角色!M$1,模板表头,0),0)</f>
        <v>无对应英雄</v>
      </c>
      <c r="N468" s="28" t="str">
        <f>VLOOKUP($L468,怪物模板!$A:$N,MATCH(角色!N$1,模板表头,0),0)</f>
        <v>统一模板</v>
      </c>
      <c r="O468" s="21" t="str">
        <f>VLOOKUP($L468,怪物模板!$A:$N,MATCH(角色!O$1,模板表头,0),0)</f>
        <v>male</v>
      </c>
      <c r="P468" s="22">
        <v>5</v>
      </c>
      <c r="Q468" s="21">
        <v>3</v>
      </c>
      <c r="R468" s="21">
        <v>3</v>
      </c>
      <c r="S468" s="28" t="str">
        <f>VLOOKUP($L468,怪物模板!$A:$N,MATCH(角色!S$1,模板表头,0),0)</f>
        <v>chaos</v>
      </c>
      <c r="T468" s="21" t="s">
        <v>199</v>
      </c>
      <c r="U468" s="21"/>
      <c r="V468" s="21"/>
      <c r="W468" s="21"/>
      <c r="X468" s="21"/>
      <c r="Y468" s="21"/>
      <c r="Z468" s="21"/>
      <c r="AA468" s="21"/>
      <c r="AB468" s="21">
        <v>4</v>
      </c>
      <c r="AC468" s="21">
        <v>6</v>
      </c>
      <c r="AD468" s="21"/>
      <c r="AE468" s="21">
        <f t="shared" si="95"/>
        <v>40</v>
      </c>
      <c r="AF468" s="21">
        <f t="shared" ref="AF468:AF531" si="99">INT(AE468*2.5)</f>
        <v>100</v>
      </c>
      <c r="AG468" s="28" t="str">
        <f>VLOOKUP($L468,怪物模板!$A:$N,MATCH(角色!AG$1,模板表头,0),0)</f>
        <v>misc.5skills</v>
      </c>
      <c r="AH468" s="28">
        <f>VLOOKUP($L468,怪物模板!$A:$N,MATCH(角色!AH$1,模板表头,0),0)</f>
        <v>11980601</v>
      </c>
      <c r="AI468" s="28">
        <f>VLOOKUP($L468,怪物模板!$A:$N,MATCH(角色!AI$1,模板表头,0),0)</f>
        <v>11999526</v>
      </c>
      <c r="AJ468" s="28" t="str">
        <f>VLOOKUP($L468,怪物模板!$A:$N,MATCH(角色!AJ$1,模板表头,0),0)</f>
        <v/>
      </c>
      <c r="AK468" s="28" t="str">
        <f>VLOOKUP($L468,怪物模板!$A:$N,MATCH(角色!AK$1,模板表头,0),0)</f>
        <v/>
      </c>
      <c r="AL468" s="28" t="str">
        <f>IF(VLOOKUP($L468,[1]怪物模板!$A:$N,MATCH([1]角色!AL$1,模板表头,0),0)=0,"",VLOOKUP($L468,[1]怪物模板!$A:$N,MATCH([1]角色!AL$1,模板表头,0),0))</f>
        <v/>
      </c>
      <c r="AM468" s="28" t="str">
        <f>VLOOKUP($L468,怪物模板!$A:$N,MATCH(角色!AM$1,模板表头,0),0)</f>
        <v>scarlet_crusade_boss</v>
      </c>
      <c r="AN468" s="21">
        <v>1.2</v>
      </c>
      <c r="AO468" s="21">
        <v>1</v>
      </c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2"/>
      <c r="BC468" s="22"/>
      <c r="BD468" s="22"/>
      <c r="BE468" s="22"/>
      <c r="BF468" s="22"/>
      <c r="BG468" s="22"/>
      <c r="BH468" s="22"/>
      <c r="BI468" s="22">
        <f t="shared" ref="BI468:BI531" si="100">IF($G468="boss",0,10000)</f>
        <v>10000</v>
      </c>
      <c r="BJ468" s="22">
        <f t="shared" ref="BJ468:BK531" si="101">IF($G468="boss",0,4000)</f>
        <v>4000</v>
      </c>
      <c r="BK468" s="22">
        <f t="shared" si="101"/>
        <v>4000</v>
      </c>
      <c r="BL468" s="21"/>
      <c r="BM468" s="21"/>
      <c r="BN468" s="21"/>
      <c r="BO468" s="21"/>
      <c r="BP468" s="21"/>
      <c r="BQ468" s="21"/>
      <c r="BR468" s="21"/>
      <c r="BS468" s="21"/>
      <c r="BT468" s="21"/>
      <c r="BU468" s="23" t="s">
        <v>200</v>
      </c>
      <c r="BV468" s="21"/>
      <c r="BW468" s="21"/>
      <c r="BX468" s="21"/>
      <c r="BY468" s="21"/>
      <c r="BZ468" s="21"/>
      <c r="CA468" s="21"/>
      <c r="CB468" s="21"/>
      <c r="CC468" s="21"/>
      <c r="CD468" s="21"/>
      <c r="CE468" s="21"/>
      <c r="CF468" s="21"/>
      <c r="CG468" s="21" t="s">
        <v>200</v>
      </c>
      <c r="CH468" s="21" t="s">
        <v>200</v>
      </c>
      <c r="CI468" s="21" t="s">
        <v>200</v>
      </c>
      <c r="CJ468" s="21" t="s">
        <v>200</v>
      </c>
      <c r="CK468" s="21" t="s">
        <v>200</v>
      </c>
      <c r="CL468" s="21" t="s">
        <v>200</v>
      </c>
      <c r="CM468" s="21" t="s">
        <v>200</v>
      </c>
      <c r="CN468" s="21" t="s">
        <v>200</v>
      </c>
      <c r="CO468" s="21" t="s">
        <v>200</v>
      </c>
    </row>
    <row r="469" spans="1:93" ht="16.5" customHeight="1" x14ac:dyDescent="0.3">
      <c r="A469" s="60">
        <v>31040467</v>
      </c>
      <c r="B469" s="60" t="s">
        <v>248</v>
      </c>
      <c r="C469" s="21"/>
      <c r="D469" s="21">
        <v>14</v>
      </c>
      <c r="E469" s="21" t="s">
        <v>105</v>
      </c>
      <c r="F469" s="21">
        <v>14</v>
      </c>
      <c r="G469" s="21" t="s">
        <v>110</v>
      </c>
      <c r="H469" s="21">
        <f>VLOOKUP($L469,怪物模板!$A:$N,MATCH(角色!H$1,模板表头,0),0)</f>
        <v>1</v>
      </c>
      <c r="I469" s="28" t="str">
        <f>VLOOKUP($L469,怪物模板!$A:$N,MATCH(角色!I$1,模板表头,0),0)</f>
        <v>phy</v>
      </c>
      <c r="J469" s="22"/>
      <c r="K469" s="21"/>
      <c r="L469" s="21" t="s">
        <v>248</v>
      </c>
      <c r="M469" s="28" t="str">
        <f>VLOOKUP($L469,怪物模板!$A:$N,MATCH(角色!M$1,模板表头,0),0)</f>
        <v>顶盾步兵</v>
      </c>
      <c r="N469" s="28" t="str">
        <f>VLOOKUP($L469,怪物模板!$A:$N,MATCH(角色!N$1,模板表头,0),0)</f>
        <v>统一模板</v>
      </c>
      <c r="O469" s="21" t="str">
        <f>VLOOKUP($L469,怪物模板!$A:$N,MATCH(角色!O$1,模板表头,0),0)</f>
        <v>male</v>
      </c>
      <c r="P469" s="22">
        <v>2</v>
      </c>
      <c r="Q469" s="21">
        <v>3</v>
      </c>
      <c r="R469" s="21">
        <v>2</v>
      </c>
      <c r="S469" s="28" t="str">
        <f>VLOOKUP($L469,怪物模板!$A:$N,MATCH(角色!S$1,模板表头,0),0)</f>
        <v>alliance</v>
      </c>
      <c r="T469" s="21" t="s">
        <v>199</v>
      </c>
      <c r="U469" s="21"/>
      <c r="V469" s="21"/>
      <c r="W469" s="21"/>
      <c r="X469" s="21"/>
      <c r="Y469" s="21"/>
      <c r="Z469" s="21"/>
      <c r="AA469" s="21"/>
      <c r="AB469" s="21">
        <v>4</v>
      </c>
      <c r="AC469" s="21">
        <v>6</v>
      </c>
      <c r="AD469" s="21"/>
      <c r="AE469" s="21">
        <f t="shared" si="95"/>
        <v>10</v>
      </c>
      <c r="AF469" s="21">
        <f t="shared" si="99"/>
        <v>25</v>
      </c>
      <c r="AG469" s="28" t="str">
        <f>VLOOKUP($L469,怪物模板!$A:$N,MATCH(角色!AG$1,模板表头,0),0)</f>
        <v>misc.5skills_target_is_valid</v>
      </c>
      <c r="AH469" s="28">
        <f>VLOOKUP($L469,怪物模板!$A:$N,MATCH(角色!AH$1,模板表头,0),0)</f>
        <v>11980301</v>
      </c>
      <c r="AI469" s="28">
        <f>VLOOKUP($L469,怪物模板!$A:$N,MATCH(角色!AI$1,模板表头,0),0)</f>
        <v>11980302</v>
      </c>
      <c r="AJ469" s="28" t="str">
        <f>VLOOKUP($L469,怪物模板!$A:$N,MATCH(角色!AJ$1,模板表头,0),0)</f>
        <v/>
      </c>
      <c r="AK469" s="28" t="str">
        <f>VLOOKUP($L469,怪物模板!$A:$N,MATCH(角色!AK$1,模板表头,0),0)</f>
        <v/>
      </c>
      <c r="AL469" s="28" t="str">
        <f>IF(VLOOKUP($L469,[1]怪物模板!$A:$N,MATCH([1]角色!AL$1,模板表头,0),0)=0,"",VLOOKUP($L469,[1]怪物模板!$A:$N,MATCH([1]角色!AL$1,模板表头,0),0))</f>
        <v/>
      </c>
      <c r="AM469" s="28" t="str">
        <f>VLOOKUP($L469,怪物模板!$A:$N,MATCH(角色!AM$1,模板表头,0),0)</f>
        <v>shield_infantry_npc</v>
      </c>
      <c r="AN469" s="21">
        <v>1</v>
      </c>
      <c r="AO469" s="21">
        <v>1</v>
      </c>
      <c r="AP469" s="21"/>
      <c r="AQ469" s="21"/>
      <c r="AR469" s="21"/>
      <c r="AS469" s="21"/>
      <c r="AT469" s="21"/>
      <c r="AU469" s="21">
        <v>230041</v>
      </c>
      <c r="AV469" s="21"/>
      <c r="AW469" s="21"/>
      <c r="AX469" s="21"/>
      <c r="AY469" s="21"/>
      <c r="AZ469" s="21"/>
      <c r="BA469" s="21"/>
      <c r="BB469" s="22"/>
      <c r="BC469" s="22"/>
      <c r="BD469" s="22"/>
      <c r="BE469" s="22"/>
      <c r="BF469" s="22"/>
      <c r="BG469" s="22"/>
      <c r="BH469" s="22"/>
      <c r="BI469" s="22">
        <f t="shared" si="100"/>
        <v>10000</v>
      </c>
      <c r="BJ469" s="22">
        <f t="shared" si="101"/>
        <v>4000</v>
      </c>
      <c r="BK469" s="22">
        <f t="shared" si="101"/>
        <v>4000</v>
      </c>
      <c r="BL469" s="21"/>
      <c r="BM469" s="21"/>
      <c r="BN469" s="21"/>
      <c r="BO469" s="21"/>
      <c r="BP469" s="21"/>
      <c r="BQ469" s="21"/>
      <c r="BR469" s="21"/>
      <c r="BS469" s="21"/>
      <c r="BT469" s="21"/>
      <c r="BU469" s="23" t="s">
        <v>200</v>
      </c>
      <c r="BV469" s="21"/>
      <c r="BW469" s="21"/>
      <c r="BX469" s="21"/>
      <c r="BY469" s="21"/>
      <c r="BZ469" s="21"/>
      <c r="CA469" s="21"/>
      <c r="CB469" s="21"/>
      <c r="CC469" s="21"/>
      <c r="CD469" s="21"/>
      <c r="CE469" s="21"/>
      <c r="CF469" s="21"/>
      <c r="CG469" s="21" t="s">
        <v>200</v>
      </c>
      <c r="CH469" s="21" t="s">
        <v>200</v>
      </c>
      <c r="CI469" s="21" t="s">
        <v>200</v>
      </c>
      <c r="CJ469" s="21" t="s">
        <v>200</v>
      </c>
      <c r="CK469" s="21" t="s">
        <v>200</v>
      </c>
      <c r="CL469" s="21" t="s">
        <v>200</v>
      </c>
      <c r="CM469" s="21" t="s">
        <v>200</v>
      </c>
      <c r="CN469" s="21" t="s">
        <v>200</v>
      </c>
      <c r="CO469" s="21" t="s">
        <v>200</v>
      </c>
    </row>
    <row r="470" spans="1:93" ht="16.5" customHeight="1" x14ac:dyDescent="0.3">
      <c r="A470" s="60">
        <v>31040468</v>
      </c>
      <c r="B470" s="60" t="s">
        <v>248</v>
      </c>
      <c r="C470" s="21"/>
      <c r="D470" s="21">
        <v>14</v>
      </c>
      <c r="E470" s="21" t="s">
        <v>105</v>
      </c>
      <c r="F470" s="21">
        <v>14</v>
      </c>
      <c r="G470" s="21" t="s">
        <v>110</v>
      </c>
      <c r="H470" s="21">
        <f>VLOOKUP($L470,怪物模板!$A:$N,MATCH(角色!H$1,模板表头,0),0)</f>
        <v>1</v>
      </c>
      <c r="I470" s="28" t="str">
        <f>VLOOKUP($L470,怪物模板!$A:$N,MATCH(角色!I$1,模板表头,0),0)</f>
        <v>phy</v>
      </c>
      <c r="J470" s="22"/>
      <c r="K470" s="21"/>
      <c r="L470" s="21" t="s">
        <v>248</v>
      </c>
      <c r="M470" s="28" t="str">
        <f>VLOOKUP($L470,怪物模板!$A:$N,MATCH(角色!M$1,模板表头,0),0)</f>
        <v>顶盾步兵</v>
      </c>
      <c r="N470" s="28" t="str">
        <f>VLOOKUP($L470,怪物模板!$A:$N,MATCH(角色!N$1,模板表头,0),0)</f>
        <v>统一模板</v>
      </c>
      <c r="O470" s="21" t="str">
        <f>VLOOKUP($L470,怪物模板!$A:$N,MATCH(角色!O$1,模板表头,0),0)</f>
        <v>male</v>
      </c>
      <c r="P470" s="22">
        <v>2</v>
      </c>
      <c r="Q470" s="21">
        <v>3</v>
      </c>
      <c r="R470" s="21">
        <v>2</v>
      </c>
      <c r="S470" s="28" t="str">
        <f>VLOOKUP($L470,怪物模板!$A:$N,MATCH(角色!S$1,模板表头,0),0)</f>
        <v>alliance</v>
      </c>
      <c r="T470" s="21" t="s">
        <v>199</v>
      </c>
      <c r="U470" s="21"/>
      <c r="V470" s="21"/>
      <c r="W470" s="21"/>
      <c r="X470" s="21"/>
      <c r="Y470" s="21"/>
      <c r="Z470" s="21"/>
      <c r="AA470" s="21"/>
      <c r="AB470" s="21">
        <v>4</v>
      </c>
      <c r="AC470" s="21">
        <v>6</v>
      </c>
      <c r="AD470" s="21"/>
      <c r="AE470" s="21">
        <f t="shared" si="95"/>
        <v>10</v>
      </c>
      <c r="AF470" s="21">
        <f t="shared" si="99"/>
        <v>25</v>
      </c>
      <c r="AG470" s="28" t="str">
        <f>VLOOKUP($L470,怪物模板!$A:$N,MATCH(角色!AG$1,模板表头,0),0)</f>
        <v>misc.5skills_target_is_valid</v>
      </c>
      <c r="AH470" s="28">
        <f>VLOOKUP($L470,怪物模板!$A:$N,MATCH(角色!AH$1,模板表头,0),0)</f>
        <v>11980301</v>
      </c>
      <c r="AI470" s="28">
        <f>VLOOKUP($L470,怪物模板!$A:$N,MATCH(角色!AI$1,模板表头,0),0)</f>
        <v>11980302</v>
      </c>
      <c r="AJ470" s="28" t="str">
        <f>VLOOKUP($L470,怪物模板!$A:$N,MATCH(角色!AJ$1,模板表头,0),0)</f>
        <v/>
      </c>
      <c r="AK470" s="28" t="str">
        <f>VLOOKUP($L470,怪物模板!$A:$N,MATCH(角色!AK$1,模板表头,0),0)</f>
        <v/>
      </c>
      <c r="AL470" s="28" t="str">
        <f>IF(VLOOKUP($L470,[1]怪物模板!$A:$N,MATCH([1]角色!AL$1,模板表头,0),0)=0,"",VLOOKUP($L470,[1]怪物模板!$A:$N,MATCH([1]角色!AL$1,模板表头,0),0))</f>
        <v/>
      </c>
      <c r="AM470" s="28" t="str">
        <f>VLOOKUP($L470,怪物模板!$A:$N,MATCH(角色!AM$1,模板表头,0),0)</f>
        <v>shield_infantry_npc</v>
      </c>
      <c r="AN470" s="21">
        <v>1</v>
      </c>
      <c r="AO470" s="21">
        <v>1</v>
      </c>
      <c r="AP470" s="21"/>
      <c r="AQ470" s="21"/>
      <c r="AR470" s="21"/>
      <c r="AS470" s="21"/>
      <c r="AT470" s="21"/>
      <c r="AU470" s="21">
        <v>230041</v>
      </c>
      <c r="AV470" s="21"/>
      <c r="AW470" s="21"/>
      <c r="AX470" s="21"/>
      <c r="AY470" s="21"/>
      <c r="AZ470" s="21"/>
      <c r="BA470" s="21"/>
      <c r="BB470" s="22"/>
      <c r="BC470" s="22"/>
      <c r="BD470" s="22"/>
      <c r="BE470" s="22"/>
      <c r="BF470" s="22"/>
      <c r="BG470" s="22"/>
      <c r="BH470" s="22"/>
      <c r="BI470" s="22">
        <f t="shared" si="100"/>
        <v>10000</v>
      </c>
      <c r="BJ470" s="22">
        <f t="shared" si="101"/>
        <v>4000</v>
      </c>
      <c r="BK470" s="22">
        <f t="shared" si="101"/>
        <v>4000</v>
      </c>
      <c r="BL470" s="21"/>
      <c r="BM470" s="21"/>
      <c r="BN470" s="21"/>
      <c r="BO470" s="21"/>
      <c r="BP470" s="21"/>
      <c r="BQ470" s="21"/>
      <c r="BR470" s="21"/>
      <c r="BS470" s="21"/>
      <c r="BT470" s="21"/>
      <c r="BU470" s="23" t="s">
        <v>200</v>
      </c>
      <c r="BV470" s="21"/>
      <c r="BW470" s="21"/>
      <c r="BX470" s="21"/>
      <c r="BY470" s="21"/>
      <c r="BZ470" s="21"/>
      <c r="CA470" s="21"/>
      <c r="CB470" s="21"/>
      <c r="CC470" s="21"/>
      <c r="CD470" s="21"/>
      <c r="CE470" s="21"/>
      <c r="CF470" s="21"/>
      <c r="CG470" s="21" t="s">
        <v>200</v>
      </c>
      <c r="CH470" s="21" t="s">
        <v>200</v>
      </c>
      <c r="CI470" s="21" t="s">
        <v>200</v>
      </c>
      <c r="CJ470" s="21" t="s">
        <v>200</v>
      </c>
      <c r="CK470" s="21" t="s">
        <v>200</v>
      </c>
      <c r="CL470" s="21" t="s">
        <v>200</v>
      </c>
      <c r="CM470" s="21" t="s">
        <v>200</v>
      </c>
      <c r="CN470" s="21" t="s">
        <v>200</v>
      </c>
      <c r="CO470" s="21" t="s">
        <v>200</v>
      </c>
    </row>
    <row r="471" spans="1:93" s="3" customFormat="1" x14ac:dyDescent="0.3">
      <c r="A471" s="60">
        <v>31040469</v>
      </c>
      <c r="B471" s="60" t="s">
        <v>251</v>
      </c>
      <c r="C471" s="21"/>
      <c r="D471" s="21">
        <v>14</v>
      </c>
      <c r="E471" s="21" t="s">
        <v>105</v>
      </c>
      <c r="F471" s="21">
        <v>14</v>
      </c>
      <c r="G471" s="21" t="s">
        <v>111</v>
      </c>
      <c r="H471" s="21">
        <f>VLOOKUP($L471,怪物模板!$A:$N,MATCH(角色!H$1,模板表头,0),0)</f>
        <v>4</v>
      </c>
      <c r="I471" s="28" t="str">
        <f>VLOOKUP($L471,怪物模板!$A:$N,MATCH(角色!I$1,模板表头,0),0)</f>
        <v>mag</v>
      </c>
      <c r="J471" s="22"/>
      <c r="K471" s="21"/>
      <c r="L471" s="21" t="s">
        <v>282</v>
      </c>
      <c r="M471" s="28" t="str">
        <f>VLOOKUP($L471,怪物模板!$A:$N,MATCH(角色!M$1,模板表头,0),0)</f>
        <v>先知圣者</v>
      </c>
      <c r="N471" s="28" t="str">
        <f>VLOOKUP($L471,怪物模板!$A:$N,MATCH(角色!N$1,模板表头,0),0)</f>
        <v>BOSS特别4技能版</v>
      </c>
      <c r="O471" s="21" t="str">
        <f>VLOOKUP($L471,怪物模板!$A:$N,MATCH(角色!O$1,模板表头,0),0)</f>
        <v>male</v>
      </c>
      <c r="P471" s="21">
        <v>6</v>
      </c>
      <c r="Q471" s="21">
        <v>3</v>
      </c>
      <c r="R471" s="21">
        <v>4</v>
      </c>
      <c r="S471" s="28" t="str">
        <f>VLOOKUP($L471,怪物模板!$A:$N,MATCH(角色!S$1,模板表头,0),0)</f>
        <v>alliance</v>
      </c>
      <c r="T471" s="21" t="s">
        <v>199</v>
      </c>
      <c r="U471" s="21"/>
      <c r="V471" s="21"/>
      <c r="W471" s="21"/>
      <c r="X471" s="21"/>
      <c r="Y471" s="21"/>
      <c r="Z471" s="21"/>
      <c r="AA471" s="21"/>
      <c r="AB471" s="21">
        <v>4</v>
      </c>
      <c r="AC471" s="21">
        <v>6</v>
      </c>
      <c r="AD471" s="21"/>
      <c r="AE471" s="21">
        <f t="shared" si="95"/>
        <v>40</v>
      </c>
      <c r="AF471" s="21">
        <f t="shared" si="99"/>
        <v>100</v>
      </c>
      <c r="AG471" s="28" t="str">
        <f>VLOOKUP($L471,怪物模板!$A:$N,MATCH(角色!AG$1,模板表头,0),0)</f>
        <v>healer.velen</v>
      </c>
      <c r="AH471" s="28">
        <f>VLOOKUP($L471,怪物模板!$A:$N,MATCH(角色!AH$1,模板表头,0),0)</f>
        <v>11670201</v>
      </c>
      <c r="AI471" s="28">
        <f>VLOOKUP($L471,怪物模板!$A:$N,MATCH(角色!AI$1,模板表头,0),0)</f>
        <v>11670202</v>
      </c>
      <c r="AJ471" s="28">
        <f>VLOOKUP($L471,怪物模板!$A:$N,MATCH(角色!AJ$1,模板表头,0),0)</f>
        <v>11999510</v>
      </c>
      <c r="AK471" s="28">
        <f>VLOOKUP($L471,怪物模板!$A:$N,MATCH(角色!AK$1,模板表头,0),0)</f>
        <v>11670203</v>
      </c>
      <c r="AL471" s="28" t="str">
        <f>IF(VLOOKUP($L471,[1]怪物模板!$A:$N,MATCH([1]角色!AL$1,模板表头,0),0)=0,"",VLOOKUP($L471,[1]怪物模板!$A:$N,MATCH([1]角色!AL$1,模板表头,0),0))</f>
        <v/>
      </c>
      <c r="AM471" s="28" t="str">
        <f>VLOOKUP($L471,怪物模板!$A:$N,MATCH(角色!AM$1,模板表头,0),0)</f>
        <v>velen_boss</v>
      </c>
      <c r="AN471" s="21">
        <v>1</v>
      </c>
      <c r="AO471" s="21">
        <v>1</v>
      </c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2">
        <f t="shared" si="100"/>
        <v>10000</v>
      </c>
      <c r="BJ471" s="22">
        <f t="shared" si="101"/>
        <v>4000</v>
      </c>
      <c r="BK471" s="22">
        <f t="shared" si="101"/>
        <v>4000</v>
      </c>
      <c r="BL471" s="21"/>
      <c r="BM471" s="21"/>
      <c r="BN471" s="21"/>
      <c r="BO471" s="21"/>
      <c r="BP471" s="21"/>
      <c r="BQ471" s="21"/>
      <c r="BR471" s="21"/>
      <c r="BS471" s="21"/>
      <c r="BT471" s="21"/>
      <c r="BU471" s="23" t="s">
        <v>200</v>
      </c>
      <c r="BV471" s="21"/>
      <c r="BW471" s="21"/>
      <c r="BX471" s="21"/>
      <c r="BY471" s="21"/>
      <c r="BZ471" s="21"/>
      <c r="CA471" s="21"/>
      <c r="CB471" s="21"/>
      <c r="CC471" s="21"/>
      <c r="CD471" s="21"/>
      <c r="CE471" s="21"/>
      <c r="CF471" s="21"/>
      <c r="CG471" s="21" t="s">
        <v>200</v>
      </c>
      <c r="CH471" s="21" t="s">
        <v>200</v>
      </c>
      <c r="CI471" s="21" t="s">
        <v>200</v>
      </c>
      <c r="CJ471" s="21" t="s">
        <v>200</v>
      </c>
      <c r="CK471" s="21" t="s">
        <v>200</v>
      </c>
      <c r="CL471" s="21" t="s">
        <v>200</v>
      </c>
      <c r="CM471" s="21" t="s">
        <v>200</v>
      </c>
      <c r="CN471" s="21" t="s">
        <v>200</v>
      </c>
      <c r="CO471" s="21" t="s">
        <v>200</v>
      </c>
    </row>
    <row r="472" spans="1:93" ht="16.5" customHeight="1" x14ac:dyDescent="0.3">
      <c r="A472" s="60">
        <v>31040470</v>
      </c>
      <c r="B472" s="60" t="s">
        <v>202</v>
      </c>
      <c r="C472" s="21"/>
      <c r="D472" s="21">
        <v>14</v>
      </c>
      <c r="E472" s="21" t="s">
        <v>105</v>
      </c>
      <c r="F472" s="21">
        <v>14</v>
      </c>
      <c r="G472" s="21" t="s">
        <v>110</v>
      </c>
      <c r="H472" s="21">
        <f>VLOOKUP($L472,怪物模板!$A:$N,MATCH(角色!H$1,模板表头,0),0)</f>
        <v>3</v>
      </c>
      <c r="I472" s="28" t="str">
        <f>VLOOKUP($L472,怪物模板!$A:$N,MATCH(角色!I$1,模板表头,0),0)</f>
        <v>mag</v>
      </c>
      <c r="J472" s="22"/>
      <c r="K472" s="21"/>
      <c r="L472" s="21" t="s">
        <v>275</v>
      </c>
      <c r="M472" s="28" t="str">
        <f>VLOOKUP($L472,怪物模板!$A:$N,MATCH(角色!M$1,模板表头,0),0)</f>
        <v>火焰术士</v>
      </c>
      <c r="N472" s="28" t="str">
        <f>VLOOKUP($L472,怪物模板!$A:$N,MATCH(角色!N$1,模板表头,0),0)</f>
        <v>大招加引导版，加酒利用</v>
      </c>
      <c r="O472" s="21" t="str">
        <f>VLOOKUP($L472,怪物模板!$A:$N,MATCH(角色!O$1,模板表头,0),0)</f>
        <v>female</v>
      </c>
      <c r="P472" s="22">
        <v>3</v>
      </c>
      <c r="Q472" s="21">
        <v>2</v>
      </c>
      <c r="R472" s="21">
        <v>2</v>
      </c>
      <c r="S472" s="28" t="str">
        <f>VLOOKUP($L472,怪物模板!$A:$N,MATCH(角色!S$1,模板表头,0),0)</f>
        <v>alliance</v>
      </c>
      <c r="T472" s="21" t="s">
        <v>199</v>
      </c>
      <c r="U472" s="21"/>
      <c r="V472" s="21"/>
      <c r="W472" s="21"/>
      <c r="X472" s="21"/>
      <c r="Y472" s="21"/>
      <c r="Z472" s="21"/>
      <c r="AA472" s="21"/>
      <c r="AB472" s="21">
        <v>4</v>
      </c>
      <c r="AC472" s="21">
        <v>6</v>
      </c>
      <c r="AD472" s="21"/>
      <c r="AE472" s="21">
        <f t="shared" si="95"/>
        <v>10</v>
      </c>
      <c r="AF472" s="21">
        <f t="shared" si="99"/>
        <v>25</v>
      </c>
      <c r="AG472" s="28" t="str">
        <f>VLOOKUP($L472,怪物模板!$A:$N,MATCH(角色!AG$1,模板表头,0),0)</f>
        <v>misc.5skills</v>
      </c>
      <c r="AH472" s="28">
        <f>VLOOKUP($L472,怪物模板!$A:$N,MATCH(角色!AH$1,模板表头,0),0)</f>
        <v>11980401</v>
      </c>
      <c r="AI472" s="28">
        <f>VLOOKUP($L472,怪物模板!$A:$N,MATCH(角色!AI$1,模板表头,0),0)</f>
        <v>11980402</v>
      </c>
      <c r="AJ472" s="28">
        <f>VLOOKUP($L472,怪物模板!$A:$N,MATCH(角色!AJ$1,模板表头,0),0)</f>
        <v>11999535</v>
      </c>
      <c r="AK472" s="28" t="str">
        <f>VLOOKUP($L472,怪物模板!$A:$N,MATCH(角色!AK$1,模板表头,0),0)</f>
        <v/>
      </c>
      <c r="AL472" s="28" t="str">
        <f>IF(VLOOKUP($L472,[1]怪物模板!$A:$N,MATCH([1]角色!AL$1,模板表头,0),0)=0,"",VLOOKUP($L472,[1]怪物模板!$A:$N,MATCH([1]角色!AL$1,模板表头,0),0))</f>
        <v/>
      </c>
      <c r="AM472" s="28" t="str">
        <f>VLOOKUP($L472,怪物模板!$A:$N,MATCH(角色!AM$1,模板表头,0),0)</f>
        <v>flame_npc</v>
      </c>
      <c r="AN472" s="21">
        <v>1</v>
      </c>
      <c r="AO472" s="21">
        <v>1</v>
      </c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2"/>
      <c r="BC472" s="22"/>
      <c r="BD472" s="22"/>
      <c r="BE472" s="22"/>
      <c r="BF472" s="22"/>
      <c r="BG472" s="22"/>
      <c r="BH472" s="22"/>
      <c r="BI472" s="22">
        <f t="shared" si="100"/>
        <v>10000</v>
      </c>
      <c r="BJ472" s="22">
        <f t="shared" si="101"/>
        <v>4000</v>
      </c>
      <c r="BK472" s="22">
        <f t="shared" si="101"/>
        <v>4000</v>
      </c>
      <c r="BL472" s="21"/>
      <c r="BM472" s="21"/>
      <c r="BN472" s="21"/>
      <c r="BO472" s="21"/>
      <c r="BP472" s="21"/>
      <c r="BQ472" s="21"/>
      <c r="BR472" s="21"/>
      <c r="BS472" s="21"/>
      <c r="BT472" s="21"/>
      <c r="BU472" s="23" t="s">
        <v>200</v>
      </c>
      <c r="BV472" s="21"/>
      <c r="BW472" s="21"/>
      <c r="BX472" s="21"/>
      <c r="BY472" s="21"/>
      <c r="BZ472" s="21"/>
      <c r="CA472" s="21"/>
      <c r="CB472" s="21"/>
      <c r="CC472" s="21"/>
      <c r="CD472" s="21"/>
      <c r="CE472" s="21"/>
      <c r="CF472" s="21"/>
      <c r="CG472" s="21" t="s">
        <v>200</v>
      </c>
      <c r="CH472" s="21" t="s">
        <v>200</v>
      </c>
      <c r="CI472" s="21" t="s">
        <v>200</v>
      </c>
      <c r="CJ472" s="21" t="s">
        <v>200</v>
      </c>
      <c r="CK472" s="21" t="s">
        <v>200</v>
      </c>
      <c r="CL472" s="21" t="s">
        <v>200</v>
      </c>
      <c r="CM472" s="21" t="s">
        <v>200</v>
      </c>
      <c r="CN472" s="21" t="s">
        <v>200</v>
      </c>
      <c r="CO472" s="21" t="s">
        <v>200</v>
      </c>
    </row>
    <row r="473" spans="1:93" s="15" customFormat="1" ht="16.5" customHeight="1" x14ac:dyDescent="0.3">
      <c r="A473" s="60">
        <v>31040471</v>
      </c>
      <c r="B473" s="60" t="s">
        <v>357</v>
      </c>
      <c r="C473" s="21"/>
      <c r="D473" s="21">
        <v>15</v>
      </c>
      <c r="E473" s="21" t="s">
        <v>105</v>
      </c>
      <c r="F473" s="21">
        <v>15</v>
      </c>
      <c r="G473" s="21" t="s">
        <v>101</v>
      </c>
      <c r="H473" s="21">
        <f>VLOOKUP($L473,怪物模板!$A:$N,MATCH(角色!H$1,模板表头,0),0)</f>
        <v>1</v>
      </c>
      <c r="I473" s="28" t="str">
        <f>VLOOKUP($L473,怪物模板!$A:$N,MATCH(角色!I$1,模板表头,0),0)</f>
        <v>phy</v>
      </c>
      <c r="J473" s="22"/>
      <c r="K473" s="21"/>
      <c r="L473" s="21" t="s">
        <v>356</v>
      </c>
      <c r="M473" s="28" t="str">
        <f>VLOOKUP($L473,怪物模板!$A:$N,MATCH(角色!M$1,模板表头,0),0)</f>
        <v>齐天大圣</v>
      </c>
      <c r="N473" s="28" t="str">
        <f>VLOOKUP($L473,怪物模板!$A:$N,MATCH(角色!N$1,模板表头,0),0)</f>
        <v>剧情关卡专用，增加光利用</v>
      </c>
      <c r="O473" s="21" t="str">
        <f>VLOOKUP($L473,怪物模板!$A:$N,MATCH(角色!O$1,模板表头,0),0)</f>
        <v>male</v>
      </c>
      <c r="P473" s="21">
        <v>4</v>
      </c>
      <c r="Q473" s="21">
        <v>3</v>
      </c>
      <c r="R473" s="21">
        <f>VLOOKUP(P473,[2]辅助表!$A$2:$B$10,2,FALSE)</f>
        <v>3</v>
      </c>
      <c r="S473" s="28" t="str">
        <f>VLOOKUP($L473,怪物模板!$A:$N,MATCH(角色!S$1,模板表头,0),0)</f>
        <v>order</v>
      </c>
      <c r="T473" s="21" t="s">
        <v>101</v>
      </c>
      <c r="U473" s="21"/>
      <c r="V473" s="21"/>
      <c r="W473" s="21"/>
      <c r="X473" s="21"/>
      <c r="Y473" s="21"/>
      <c r="Z473" s="21"/>
      <c r="AA473" s="21"/>
      <c r="AB473" s="21">
        <v>4</v>
      </c>
      <c r="AC473" s="21">
        <v>6</v>
      </c>
      <c r="AD473" s="21"/>
      <c r="AE473" s="21">
        <f t="shared" si="95"/>
        <v>100</v>
      </c>
      <c r="AF473" s="21">
        <f t="shared" si="99"/>
        <v>250</v>
      </c>
      <c r="AG473" s="28" t="str">
        <f>VLOOKUP($L473,怪物模板!$A:$N,MATCH(角色!AG$1,模板表头,0),0)</f>
        <v>misc.5skills_second_target_is_valid</v>
      </c>
      <c r="AH473" s="28">
        <f>VLOOKUP($L473,怪物模板!$A:$N,MATCH(角色!AH$1,模板表头,0),0)</f>
        <v>11761101</v>
      </c>
      <c r="AI473" s="28">
        <f>VLOOKUP($L473,怪物模板!$A:$N,MATCH(角色!AI$1,模板表头,0),0)</f>
        <v>11761102</v>
      </c>
      <c r="AJ473" s="28">
        <f>VLOOKUP($L473,怪物模板!$A:$N,MATCH(角色!AJ$1,模板表头,0),0)</f>
        <v>11761103</v>
      </c>
      <c r="AK473" s="28">
        <f>VLOOKUP($L473,怪物模板!$A:$N,MATCH(角色!AK$1,模板表头,0),0)</f>
        <v>11761104</v>
      </c>
      <c r="AL473" s="28" t="str">
        <f>IF(VLOOKUP($L473,[1]怪物模板!$A:$N,MATCH([1]角色!AL$1,模板表头,0),0)=0,"",VLOOKUP($L473,[1]怪物模板!$A:$N,MATCH([1]角色!AL$1,模板表头,0),0))</f>
        <v/>
      </c>
      <c r="AM473" s="28" t="str">
        <f>VLOOKUP($L473,怪物模板!$A:$N,MATCH(角色!AM$1,模板表头,0),0)</f>
        <v>monkey_king</v>
      </c>
      <c r="AN473" s="21">
        <v>1.5</v>
      </c>
      <c r="AO473" s="21">
        <v>1</v>
      </c>
      <c r="AP473" s="21"/>
      <c r="AQ473" s="21"/>
      <c r="AR473" s="21" t="s">
        <v>201</v>
      </c>
      <c r="AS473" s="21"/>
      <c r="AT473" s="21"/>
      <c r="AU473" s="21"/>
      <c r="AV473" s="21"/>
      <c r="AW473" s="21"/>
      <c r="AX473" s="21"/>
      <c r="AY473" s="21"/>
      <c r="AZ473" s="21"/>
      <c r="BA473" s="21"/>
      <c r="BB473" s="22"/>
      <c r="BC473" s="22"/>
      <c r="BD473" s="22"/>
      <c r="BE473" s="22"/>
      <c r="BF473" s="22"/>
      <c r="BG473" s="22"/>
      <c r="BH473" s="22"/>
      <c r="BI473" s="22">
        <f t="shared" si="100"/>
        <v>0</v>
      </c>
      <c r="BJ473" s="22">
        <f t="shared" si="101"/>
        <v>0</v>
      </c>
      <c r="BK473" s="22">
        <f t="shared" si="101"/>
        <v>0</v>
      </c>
      <c r="BL473" s="21"/>
      <c r="BM473" s="21"/>
      <c r="BN473" s="21"/>
      <c r="BO473" s="21"/>
      <c r="BP473" s="21"/>
      <c r="BQ473" s="21"/>
      <c r="BR473" s="21"/>
      <c r="BS473" s="21"/>
      <c r="BT473" s="21"/>
      <c r="BU473" s="23" t="s">
        <v>200</v>
      </c>
      <c r="BV473" s="21"/>
      <c r="BW473" s="21"/>
      <c r="BX473" s="21"/>
      <c r="BY473" s="21"/>
      <c r="BZ473" s="21"/>
      <c r="CA473" s="21"/>
      <c r="CB473" s="21"/>
      <c r="CC473" s="21"/>
      <c r="CD473" s="21"/>
      <c r="CE473" s="21"/>
      <c r="CF473" s="21"/>
      <c r="CG473" s="21">
        <f t="shared" ref="CG473:CO507" si="102">IF($G473="boss",5000,"")</f>
        <v>5000</v>
      </c>
      <c r="CH473" s="21">
        <f t="shared" si="102"/>
        <v>5000</v>
      </c>
      <c r="CI473" s="21">
        <f t="shared" si="102"/>
        <v>5000</v>
      </c>
      <c r="CJ473" s="21">
        <f t="shared" si="102"/>
        <v>5000</v>
      </c>
      <c r="CK473" s="21">
        <f t="shared" si="102"/>
        <v>5000</v>
      </c>
      <c r="CL473" s="21">
        <f t="shared" si="102"/>
        <v>5000</v>
      </c>
      <c r="CM473" s="21">
        <f t="shared" si="102"/>
        <v>5000</v>
      </c>
      <c r="CN473" s="21">
        <f t="shared" si="102"/>
        <v>5000</v>
      </c>
      <c r="CO473" s="21">
        <f t="shared" si="102"/>
        <v>5000</v>
      </c>
    </row>
    <row r="474" spans="1:93" s="5" customFormat="1" ht="16.5" customHeight="1" x14ac:dyDescent="0.3">
      <c r="A474" s="60">
        <v>31040472</v>
      </c>
      <c r="B474" s="60" t="s">
        <v>206</v>
      </c>
      <c r="C474" s="21"/>
      <c r="D474" s="21">
        <v>15</v>
      </c>
      <c r="E474" s="21" t="s">
        <v>105</v>
      </c>
      <c r="F474" s="21">
        <v>15</v>
      </c>
      <c r="G474" s="21" t="s">
        <v>111</v>
      </c>
      <c r="H474" s="21">
        <f>VLOOKUP($L474,怪物模板!$A:$N,MATCH(角色!H$1,模板表头,0),0)</f>
        <v>3</v>
      </c>
      <c r="I474" s="28" t="str">
        <f>VLOOKUP($L474,怪物模板!$A:$N,MATCH(角色!I$1,模板表头,0),0)</f>
        <v>mag</v>
      </c>
      <c r="J474" s="22"/>
      <c r="K474" s="21"/>
      <c r="L474" s="21" t="s">
        <v>283</v>
      </c>
      <c r="M474" s="28" t="str">
        <f>VLOOKUP($L474,怪物模板!$A:$N,MATCH(角色!M$1,模板表头,0),0)</f>
        <v>蛇头女妖</v>
      </c>
      <c r="N474" s="28" t="str">
        <f>VLOOKUP($L474,怪物模板!$A:$N,MATCH(角色!N$1,模板表头,0),0)</f>
        <v>BOSS特别4技能版，带禁锢技能，龙卷风必定击飞</v>
      </c>
      <c r="O474" s="21" t="str">
        <f>VLOOKUP($L474,怪物模板!$A:$N,MATCH(角色!O$1,模板表头,0),0)</f>
        <v>female</v>
      </c>
      <c r="P474" s="22">
        <v>4</v>
      </c>
      <c r="Q474" s="21">
        <v>3</v>
      </c>
      <c r="R474" s="21">
        <v>3</v>
      </c>
      <c r="S474" s="28" t="str">
        <f>VLOOKUP($L474,怪物模板!$A:$N,MATCH(角色!S$1,模板表头,0),0)</f>
        <v>chaos</v>
      </c>
      <c r="T474" s="21" t="s">
        <v>85</v>
      </c>
      <c r="U474" s="21"/>
      <c r="V474" s="21"/>
      <c r="W474" s="21"/>
      <c r="X474" s="21"/>
      <c r="Y474" s="21"/>
      <c r="Z474" s="21"/>
      <c r="AA474" s="21"/>
      <c r="AB474" s="21">
        <v>4</v>
      </c>
      <c r="AC474" s="21">
        <v>6</v>
      </c>
      <c r="AD474" s="21"/>
      <c r="AE474" s="21">
        <f t="shared" si="95"/>
        <v>40</v>
      </c>
      <c r="AF474" s="21">
        <f t="shared" si="99"/>
        <v>100</v>
      </c>
      <c r="AG474" s="28" t="str">
        <f>VLOOKUP($L474,怪物模板!$A:$N,MATCH(角色!AG$1,模板表头,0),0)</f>
        <v>misc.5skills</v>
      </c>
      <c r="AH474" s="28">
        <f>VLOOKUP($L474,怪物模板!$A:$N,MATCH(角色!AH$1,模板表头,0),0)</f>
        <v>11660101</v>
      </c>
      <c r="AI474" s="28">
        <f>VLOOKUP($L474,怪物模板!$A:$N,MATCH(角色!AI$1,模板表头,0),0)</f>
        <v>11999524</v>
      </c>
      <c r="AJ474" s="28">
        <f>VLOOKUP($L474,怪物模板!$A:$N,MATCH(角色!AJ$1,模板表头,0),0)</f>
        <v>11660103</v>
      </c>
      <c r="AK474" s="28">
        <f>VLOOKUP($L474,怪物模板!$A:$N,MATCH(角色!AK$1,模板表头,0),0)</f>
        <v>11999529</v>
      </c>
      <c r="AL474" s="28">
        <f>IF(VLOOKUP($L474,[1]怪物模板!$A:$N,MATCH([1]角色!AL$1,模板表头,0),0)=0,"",VLOOKUP($L474,[1]怪物模板!$A:$N,MATCH([1]角色!AL$1,模板表头,0),0))</f>
        <v>11999525</v>
      </c>
      <c r="AM474" s="28" t="str">
        <f>VLOOKUP($L474,怪物模板!$A:$N,MATCH(角色!AM$1,模板表头,0),0)</f>
        <v>vashj_boss</v>
      </c>
      <c r="AN474" s="21">
        <v>1</v>
      </c>
      <c r="AO474" s="21">
        <v>1</v>
      </c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2"/>
      <c r="BC474" s="22"/>
      <c r="BD474" s="22"/>
      <c r="BE474" s="22"/>
      <c r="BF474" s="22"/>
      <c r="BG474" s="22"/>
      <c r="BH474" s="22"/>
      <c r="BI474" s="22">
        <f t="shared" si="100"/>
        <v>10000</v>
      </c>
      <c r="BJ474" s="22">
        <f t="shared" si="101"/>
        <v>4000</v>
      </c>
      <c r="BK474" s="22">
        <f t="shared" si="101"/>
        <v>4000</v>
      </c>
      <c r="BL474" s="21"/>
      <c r="BM474" s="21"/>
      <c r="BN474" s="21"/>
      <c r="BO474" s="21"/>
      <c r="BP474" s="21"/>
      <c r="BQ474" s="21"/>
      <c r="BR474" s="21"/>
      <c r="BS474" s="21"/>
      <c r="BT474" s="21"/>
      <c r="BU474" s="23" t="s">
        <v>200</v>
      </c>
      <c r="BV474" s="21"/>
      <c r="BW474" s="21"/>
      <c r="BX474" s="21"/>
      <c r="BY474" s="21"/>
      <c r="BZ474" s="21"/>
      <c r="CA474" s="21"/>
      <c r="CB474" s="21"/>
      <c r="CC474" s="21"/>
      <c r="CD474" s="21"/>
      <c r="CE474" s="21"/>
      <c r="CF474" s="21"/>
      <c r="CG474" s="21" t="str">
        <f t="shared" si="102"/>
        <v/>
      </c>
      <c r="CH474" s="21" t="str">
        <f t="shared" si="102"/>
        <v/>
      </c>
      <c r="CI474" s="21" t="str">
        <f t="shared" si="102"/>
        <v/>
      </c>
      <c r="CJ474" s="21" t="str">
        <f t="shared" si="102"/>
        <v/>
      </c>
      <c r="CK474" s="21" t="str">
        <f t="shared" si="102"/>
        <v/>
      </c>
      <c r="CL474" s="21" t="str">
        <f t="shared" si="102"/>
        <v/>
      </c>
      <c r="CM474" s="21" t="str">
        <f t="shared" si="102"/>
        <v/>
      </c>
      <c r="CN474" s="21" t="str">
        <f t="shared" si="102"/>
        <v/>
      </c>
      <c r="CO474" s="21" t="str">
        <f t="shared" si="102"/>
        <v/>
      </c>
    </row>
    <row r="475" spans="1:93" s="5" customFormat="1" ht="16.5" customHeight="1" x14ac:dyDescent="0.3">
      <c r="A475" s="60">
        <v>31040473</v>
      </c>
      <c r="B475" s="60" t="s">
        <v>84</v>
      </c>
      <c r="C475" s="21"/>
      <c r="D475" s="21">
        <f>D470+1</f>
        <v>15</v>
      </c>
      <c r="E475" s="21" t="s">
        <v>105</v>
      </c>
      <c r="F475" s="21">
        <v>15</v>
      </c>
      <c r="G475" s="21" t="s">
        <v>110</v>
      </c>
      <c r="H475" s="21">
        <f>VLOOKUP($L475,怪物模板!$A:$N,MATCH(角色!H$1,模板表头,0),0)</f>
        <v>2</v>
      </c>
      <c r="I475" s="28" t="str">
        <f>VLOOKUP($L475,怪物模板!$A:$N,MATCH(角色!I$1,模板表头,0),0)</f>
        <v>phy</v>
      </c>
      <c r="J475" s="22"/>
      <c r="K475" s="21"/>
      <c r="L475" s="21" t="s">
        <v>277</v>
      </c>
      <c r="M475" s="28" t="str">
        <f>VLOOKUP($L475,怪物模板!$A:$N,MATCH(角色!M$1,模板表头,0),0)</f>
        <v>无对应英雄</v>
      </c>
      <c r="N475" s="28" t="str">
        <f>VLOOKUP($L475,怪物模板!$A:$N,MATCH(角色!N$1,模板表头,0),0)</f>
        <v>统一模板</v>
      </c>
      <c r="O475" s="21" t="str">
        <f>VLOOKUP($L475,怪物模板!$A:$N,MATCH(角色!O$1,模板表头,0),0)</f>
        <v>male</v>
      </c>
      <c r="P475" s="22">
        <v>1</v>
      </c>
      <c r="Q475" s="21">
        <v>1</v>
      </c>
      <c r="R475" s="21">
        <f>VLOOKUP(P475,辅助表!$A$2:$B$10,2,FALSE)</f>
        <v>1</v>
      </c>
      <c r="S475" s="28" t="str">
        <f>VLOOKUP($L475,怪物模板!$A:$N,MATCH(角色!S$1,模板表头,0),0)</f>
        <v>chaos</v>
      </c>
      <c r="T475" s="21" t="s">
        <v>85</v>
      </c>
      <c r="U475" s="21"/>
      <c r="V475" s="21"/>
      <c r="W475" s="21"/>
      <c r="X475" s="21"/>
      <c r="Y475" s="21"/>
      <c r="Z475" s="21"/>
      <c r="AA475" s="21"/>
      <c r="AB475" s="21">
        <v>4</v>
      </c>
      <c r="AC475" s="21">
        <v>6</v>
      </c>
      <c r="AD475" s="21"/>
      <c r="AE475" s="21">
        <f t="shared" si="95"/>
        <v>10</v>
      </c>
      <c r="AF475" s="21">
        <f t="shared" si="99"/>
        <v>25</v>
      </c>
      <c r="AG475" s="28" t="str">
        <f>VLOOKUP($L475,怪物模板!$A:$N,MATCH(角色!AG$1,模板表头,0),0)</f>
        <v>misc.5skills_self_hp_ratio</v>
      </c>
      <c r="AH475" s="28">
        <f>VLOOKUP($L475,怪物模板!$A:$N,MATCH(角色!AH$1,模板表头,0),0)</f>
        <v>11990101</v>
      </c>
      <c r="AI475" s="28">
        <f>VLOOKUP($L475,怪物模板!$A:$N,MATCH(角色!AI$1,模板表头,0),0)</f>
        <v>11990102</v>
      </c>
      <c r="AJ475" s="28" t="str">
        <f>VLOOKUP($L475,怪物模板!$A:$N,MATCH(角色!AJ$1,模板表头,0),0)</f>
        <v/>
      </c>
      <c r="AK475" s="28" t="str">
        <f>VLOOKUP($L475,怪物模板!$A:$N,MATCH(角色!AK$1,模板表头,0),0)</f>
        <v/>
      </c>
      <c r="AL475" s="28" t="str">
        <f>IF(VLOOKUP($L475,[1]怪物模板!$A:$N,MATCH([1]角色!AL$1,模板表头,0),0)=0,"",VLOOKUP($L475,[1]怪物模板!$A:$N,MATCH([1]角色!AL$1,模板表头,0),0))</f>
        <v/>
      </c>
      <c r="AM475" s="28" t="str">
        <f>VLOOKUP($L475,怪物模板!$A:$N,MATCH(角色!AM$1,模板表头,0),0)</f>
        <v>treant</v>
      </c>
      <c r="AN475" s="21">
        <f t="shared" ref="AN475" si="103">IF(T475="monster",1,IF(T475="boss",1.3,IF(T475="entity",1,IF(T475="guard",1.5,1))))</f>
        <v>1</v>
      </c>
      <c r="AO475" s="21">
        <v>1</v>
      </c>
      <c r="AP475" s="21"/>
      <c r="AQ475" s="21"/>
      <c r="AR475" s="21"/>
      <c r="AS475" s="21"/>
      <c r="AT475" s="21"/>
      <c r="AU475" s="21">
        <v>230021</v>
      </c>
      <c r="AV475" s="21"/>
      <c r="AW475" s="21"/>
      <c r="AX475" s="21"/>
      <c r="AY475" s="21"/>
      <c r="AZ475" s="21"/>
      <c r="BA475" s="21"/>
      <c r="BB475" s="22"/>
      <c r="BC475" s="22"/>
      <c r="BD475" s="22"/>
      <c r="BE475" s="22"/>
      <c r="BF475" s="22"/>
      <c r="BG475" s="22"/>
      <c r="BH475" s="22"/>
      <c r="BI475" s="22">
        <f t="shared" si="100"/>
        <v>10000</v>
      </c>
      <c r="BJ475" s="22">
        <f t="shared" si="101"/>
        <v>4000</v>
      </c>
      <c r="BK475" s="22">
        <f t="shared" si="101"/>
        <v>4000</v>
      </c>
      <c r="BL475" s="21"/>
      <c r="BM475" s="21"/>
      <c r="BN475" s="21"/>
      <c r="BO475" s="21"/>
      <c r="BP475" s="21"/>
      <c r="BQ475" s="21"/>
      <c r="BR475" s="21"/>
      <c r="BS475" s="21"/>
      <c r="BT475" s="21"/>
      <c r="BU475" s="23" t="str">
        <f>IF(OR(B475="骷髅战士",B475="骷髅法师"),-0.9,"")</f>
        <v/>
      </c>
      <c r="BV475" s="21"/>
      <c r="BW475" s="21"/>
      <c r="BX475" s="21"/>
      <c r="BY475" s="21"/>
      <c r="BZ475" s="21"/>
      <c r="CA475" s="21"/>
      <c r="CB475" s="21"/>
      <c r="CC475" s="21"/>
      <c r="CD475" s="21"/>
      <c r="CE475" s="21"/>
      <c r="CF475" s="21"/>
      <c r="CG475" s="21" t="str">
        <f t="shared" si="102"/>
        <v/>
      </c>
      <c r="CH475" s="21" t="str">
        <f t="shared" si="102"/>
        <v/>
      </c>
      <c r="CI475" s="21" t="str">
        <f t="shared" si="102"/>
        <v/>
      </c>
      <c r="CJ475" s="21" t="str">
        <f t="shared" si="102"/>
        <v/>
      </c>
      <c r="CK475" s="21" t="str">
        <f t="shared" si="102"/>
        <v/>
      </c>
      <c r="CL475" s="21" t="str">
        <f t="shared" si="102"/>
        <v/>
      </c>
      <c r="CM475" s="21" t="str">
        <f t="shared" si="102"/>
        <v/>
      </c>
      <c r="CN475" s="21" t="str">
        <f t="shared" si="102"/>
        <v/>
      </c>
      <c r="CO475" s="21" t="str">
        <f t="shared" si="102"/>
        <v/>
      </c>
    </row>
    <row r="476" spans="1:93" s="5" customFormat="1" x14ac:dyDescent="0.3">
      <c r="A476" s="60">
        <v>31040474</v>
      </c>
      <c r="B476" s="60" t="s">
        <v>257</v>
      </c>
      <c r="C476" s="21"/>
      <c r="D476" s="21">
        <f>D471+1</f>
        <v>15</v>
      </c>
      <c r="E476" s="21" t="s">
        <v>105</v>
      </c>
      <c r="F476" s="21">
        <v>15</v>
      </c>
      <c r="G476" s="21" t="s">
        <v>110</v>
      </c>
      <c r="H476" s="21">
        <f>VLOOKUP($L476,怪物模板!$A:$N,MATCH(角色!H$1,模板表头,0),0)</f>
        <v>2</v>
      </c>
      <c r="I476" s="28" t="str">
        <f>VLOOKUP($L476,怪物模板!$A:$N,MATCH(角色!I$1,模板表头,0),0)</f>
        <v>phy</v>
      </c>
      <c r="J476" s="22"/>
      <c r="K476" s="21"/>
      <c r="L476" s="21" t="s">
        <v>257</v>
      </c>
      <c r="M476" s="28" t="str">
        <f>VLOOKUP($L476,怪物模板!$A:$N,MATCH(角色!M$1,模板表头,0),0)</f>
        <v>无对应英雄</v>
      </c>
      <c r="N476" s="28" t="str">
        <f>VLOOKUP($L476,怪物模板!$A:$N,MATCH(角色!N$1,模板表头,0),0)</f>
        <v>统一模板</v>
      </c>
      <c r="O476" s="21" t="str">
        <f>VLOOKUP($L476,怪物模板!$A:$N,MATCH(角色!O$1,模板表头,0),0)</f>
        <v>male</v>
      </c>
      <c r="P476" s="21">
        <v>3</v>
      </c>
      <c r="Q476" s="21">
        <v>3</v>
      </c>
      <c r="R476" s="21">
        <v>2</v>
      </c>
      <c r="S476" s="28" t="str">
        <f>VLOOKUP($L476,怪物模板!$A:$N,MATCH(角色!S$1,模板表头,0),0)</f>
        <v>chaos</v>
      </c>
      <c r="T476" s="21" t="s">
        <v>199</v>
      </c>
      <c r="U476" s="21"/>
      <c r="V476" s="21"/>
      <c r="W476" s="21"/>
      <c r="X476" s="21"/>
      <c r="Y476" s="21"/>
      <c r="Z476" s="21"/>
      <c r="AA476" s="21"/>
      <c r="AB476" s="21">
        <v>4</v>
      </c>
      <c r="AC476" s="21">
        <v>6</v>
      </c>
      <c r="AD476" s="21"/>
      <c r="AE476" s="21">
        <f t="shared" si="95"/>
        <v>10</v>
      </c>
      <c r="AF476" s="21">
        <f t="shared" si="99"/>
        <v>25</v>
      </c>
      <c r="AG476" s="28" t="str">
        <f>VLOOKUP($L476,怪物模板!$A:$N,MATCH(角色!AG$1,模板表头,0),0)</f>
        <v>misc.5skills</v>
      </c>
      <c r="AH476" s="28">
        <f>VLOOKUP($L476,怪物模板!$A:$N,MATCH(角色!AH$1,模板表头,0),0)</f>
        <v>11999026</v>
      </c>
      <c r="AI476" s="28">
        <f>VLOOKUP($L476,怪物模板!$A:$N,MATCH(角色!AI$1,模板表头,0),0)</f>
        <v>11999027</v>
      </c>
      <c r="AJ476" s="28" t="str">
        <f>VLOOKUP($L476,怪物模板!$A:$N,MATCH(角色!AJ$1,模板表头,0),0)</f>
        <v/>
      </c>
      <c r="AK476" s="28" t="str">
        <f>VLOOKUP($L476,怪物模板!$A:$N,MATCH(角色!AK$1,模板表头,0),0)</f>
        <v/>
      </c>
      <c r="AL476" s="28" t="str">
        <f>IF(VLOOKUP($L476,[1]怪物模板!$A:$N,MATCH([1]角色!AL$1,模板表头,0),0)=0,"",VLOOKUP($L476,[1]怪物模板!$A:$N,MATCH([1]角色!AL$1,模板表头,0),0))</f>
        <v/>
      </c>
      <c r="AM476" s="28" t="str">
        <f>VLOOKUP($L476,怪物模板!$A:$N,MATCH(角色!AM$1,模板表头,0),0)</f>
        <v>spider</v>
      </c>
      <c r="AN476" s="21">
        <v>0.8</v>
      </c>
      <c r="AO476" s="21">
        <v>1</v>
      </c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2"/>
      <c r="BC476" s="22"/>
      <c r="BD476" s="22"/>
      <c r="BE476" s="22"/>
      <c r="BF476" s="22"/>
      <c r="BG476" s="22"/>
      <c r="BH476" s="22"/>
      <c r="BI476" s="22">
        <f t="shared" si="100"/>
        <v>10000</v>
      </c>
      <c r="BJ476" s="22">
        <f t="shared" si="101"/>
        <v>4000</v>
      </c>
      <c r="BK476" s="22">
        <f t="shared" si="101"/>
        <v>4000</v>
      </c>
      <c r="BL476" s="21"/>
      <c r="BM476" s="21"/>
      <c r="BN476" s="21"/>
      <c r="BO476" s="21"/>
      <c r="BP476" s="21"/>
      <c r="BQ476" s="21"/>
      <c r="BR476" s="21"/>
      <c r="BS476" s="21"/>
      <c r="BT476" s="21"/>
      <c r="BU476" s="23"/>
      <c r="BV476" s="21"/>
      <c r="BW476" s="21"/>
      <c r="BX476" s="21"/>
      <c r="BY476" s="21"/>
      <c r="BZ476" s="21"/>
      <c r="CA476" s="21"/>
      <c r="CB476" s="21"/>
      <c r="CC476" s="21"/>
      <c r="CD476" s="21"/>
      <c r="CE476" s="21"/>
      <c r="CF476" s="21"/>
      <c r="CG476" s="21" t="s">
        <v>200</v>
      </c>
      <c r="CH476" s="21" t="s">
        <v>200</v>
      </c>
      <c r="CI476" s="21" t="s">
        <v>200</v>
      </c>
      <c r="CJ476" s="21" t="s">
        <v>200</v>
      </c>
      <c r="CK476" s="21" t="s">
        <v>200</v>
      </c>
      <c r="CL476" s="21" t="s">
        <v>200</v>
      </c>
      <c r="CM476" s="21" t="s">
        <v>200</v>
      </c>
      <c r="CN476" s="21" t="s">
        <v>200</v>
      </c>
      <c r="CO476" s="21" t="s">
        <v>200</v>
      </c>
    </row>
    <row r="477" spans="1:93" s="5" customFormat="1" x14ac:dyDescent="0.3">
      <c r="A477" s="60">
        <v>31040475</v>
      </c>
      <c r="B477" s="60" t="s">
        <v>257</v>
      </c>
      <c r="C477" s="21"/>
      <c r="D477" s="21">
        <f>D472+1</f>
        <v>15</v>
      </c>
      <c r="E477" s="21" t="s">
        <v>105</v>
      </c>
      <c r="F477" s="21">
        <v>15</v>
      </c>
      <c r="G477" s="21" t="s">
        <v>110</v>
      </c>
      <c r="H477" s="21">
        <f>VLOOKUP($L477,怪物模板!$A:$N,MATCH(角色!H$1,模板表头,0),0)</f>
        <v>2</v>
      </c>
      <c r="I477" s="28" t="str">
        <f>VLOOKUP($L477,怪物模板!$A:$N,MATCH(角色!I$1,模板表头,0),0)</f>
        <v>phy</v>
      </c>
      <c r="J477" s="22"/>
      <c r="K477" s="21"/>
      <c r="L477" s="21" t="s">
        <v>257</v>
      </c>
      <c r="M477" s="28" t="str">
        <f>VLOOKUP($L477,怪物模板!$A:$N,MATCH(角色!M$1,模板表头,0),0)</f>
        <v>无对应英雄</v>
      </c>
      <c r="N477" s="28" t="str">
        <f>VLOOKUP($L477,怪物模板!$A:$N,MATCH(角色!N$1,模板表头,0),0)</f>
        <v>统一模板</v>
      </c>
      <c r="O477" s="21" t="str">
        <f>VLOOKUP($L477,怪物模板!$A:$N,MATCH(角色!O$1,模板表头,0),0)</f>
        <v>male</v>
      </c>
      <c r="P477" s="21">
        <v>3</v>
      </c>
      <c r="Q477" s="21">
        <v>3</v>
      </c>
      <c r="R477" s="21">
        <v>2</v>
      </c>
      <c r="S477" s="28" t="str">
        <f>VLOOKUP($L477,怪物模板!$A:$N,MATCH(角色!S$1,模板表头,0),0)</f>
        <v>chaos</v>
      </c>
      <c r="T477" s="21" t="s">
        <v>199</v>
      </c>
      <c r="U477" s="21"/>
      <c r="V477" s="21"/>
      <c r="W477" s="21"/>
      <c r="X477" s="21"/>
      <c r="Y477" s="21"/>
      <c r="Z477" s="21"/>
      <c r="AA477" s="21"/>
      <c r="AB477" s="21">
        <v>4</v>
      </c>
      <c r="AC477" s="21">
        <v>6</v>
      </c>
      <c r="AD477" s="21"/>
      <c r="AE477" s="21">
        <f t="shared" si="95"/>
        <v>10</v>
      </c>
      <c r="AF477" s="21">
        <f t="shared" si="99"/>
        <v>25</v>
      </c>
      <c r="AG477" s="28" t="str">
        <f>VLOOKUP($L477,怪物模板!$A:$N,MATCH(角色!AG$1,模板表头,0),0)</f>
        <v>misc.5skills</v>
      </c>
      <c r="AH477" s="28">
        <f>VLOOKUP($L477,怪物模板!$A:$N,MATCH(角色!AH$1,模板表头,0),0)</f>
        <v>11999026</v>
      </c>
      <c r="AI477" s="28">
        <f>VLOOKUP($L477,怪物模板!$A:$N,MATCH(角色!AI$1,模板表头,0),0)</f>
        <v>11999027</v>
      </c>
      <c r="AJ477" s="28" t="str">
        <f>VLOOKUP($L477,怪物模板!$A:$N,MATCH(角色!AJ$1,模板表头,0),0)</f>
        <v/>
      </c>
      <c r="AK477" s="28" t="str">
        <f>VLOOKUP($L477,怪物模板!$A:$N,MATCH(角色!AK$1,模板表头,0),0)</f>
        <v/>
      </c>
      <c r="AL477" s="28" t="str">
        <f>IF(VLOOKUP($L477,[1]怪物模板!$A:$N,MATCH([1]角色!AL$1,模板表头,0),0)=0,"",VLOOKUP($L477,[1]怪物模板!$A:$N,MATCH([1]角色!AL$1,模板表头,0),0))</f>
        <v/>
      </c>
      <c r="AM477" s="28" t="str">
        <f>VLOOKUP($L477,怪物模板!$A:$N,MATCH(角色!AM$1,模板表头,0),0)</f>
        <v>spider</v>
      </c>
      <c r="AN477" s="21">
        <v>0.8</v>
      </c>
      <c r="AO477" s="21">
        <v>1</v>
      </c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2"/>
      <c r="BC477" s="22"/>
      <c r="BD477" s="22"/>
      <c r="BE477" s="22"/>
      <c r="BF477" s="22"/>
      <c r="BG477" s="22"/>
      <c r="BH477" s="22"/>
      <c r="BI477" s="22">
        <f t="shared" si="100"/>
        <v>10000</v>
      </c>
      <c r="BJ477" s="22">
        <f t="shared" si="101"/>
        <v>4000</v>
      </c>
      <c r="BK477" s="22">
        <f t="shared" si="101"/>
        <v>4000</v>
      </c>
      <c r="BL477" s="21"/>
      <c r="BM477" s="21"/>
      <c r="BN477" s="21"/>
      <c r="BO477" s="21"/>
      <c r="BP477" s="21"/>
      <c r="BQ477" s="21"/>
      <c r="BR477" s="21"/>
      <c r="BS477" s="21"/>
      <c r="BT477" s="21"/>
      <c r="BU477" s="23"/>
      <c r="BV477" s="21"/>
      <c r="BW477" s="21"/>
      <c r="BX477" s="21"/>
      <c r="BY477" s="21"/>
      <c r="BZ477" s="21"/>
      <c r="CA477" s="21"/>
      <c r="CB477" s="21"/>
      <c r="CC477" s="21"/>
      <c r="CD477" s="21"/>
      <c r="CE477" s="21"/>
      <c r="CF477" s="21"/>
      <c r="CG477" s="21" t="s">
        <v>200</v>
      </c>
      <c r="CH477" s="21" t="s">
        <v>200</v>
      </c>
      <c r="CI477" s="21" t="s">
        <v>200</v>
      </c>
      <c r="CJ477" s="21" t="s">
        <v>200</v>
      </c>
      <c r="CK477" s="21" t="s">
        <v>200</v>
      </c>
      <c r="CL477" s="21" t="s">
        <v>200</v>
      </c>
      <c r="CM477" s="21" t="s">
        <v>200</v>
      </c>
      <c r="CN477" s="21" t="s">
        <v>200</v>
      </c>
      <c r="CO477" s="21" t="s">
        <v>200</v>
      </c>
    </row>
    <row r="478" spans="1:93" ht="16.5" customHeight="1" x14ac:dyDescent="0.3">
      <c r="A478" s="60">
        <v>31040476</v>
      </c>
      <c r="B478" s="60" t="s">
        <v>256</v>
      </c>
      <c r="C478" s="21"/>
      <c r="D478" s="21">
        <f t="shared" ref="D478:D541" si="104">D473+1</f>
        <v>16</v>
      </c>
      <c r="E478" s="21" t="s">
        <v>105</v>
      </c>
      <c r="F478" s="21">
        <v>16</v>
      </c>
      <c r="G478" s="21" t="s">
        <v>111</v>
      </c>
      <c r="H478" s="21">
        <f>VLOOKUP($L478,怪物模板!$A:$N,MATCH(角色!H$1,模板表头,0),0)</f>
        <v>2</v>
      </c>
      <c r="I478" s="28" t="str">
        <f>VLOOKUP($L478,怪物模板!$A:$N,MATCH(角色!I$1,模板表头,0),0)</f>
        <v>mag</v>
      </c>
      <c r="J478" s="22"/>
      <c r="K478" s="21"/>
      <c r="L478" s="21" t="s">
        <v>256</v>
      </c>
      <c r="M478" s="28" t="str">
        <f>VLOOKUP($L478,怪物模板!$A:$N,MATCH(角色!M$1,模板表头,0),0)</f>
        <v>无对应英雄</v>
      </c>
      <c r="N478" s="28" t="str">
        <f>VLOOKUP($L478,怪物模板!$A:$N,MATCH(角色!N$1,模板表头,0),0)</f>
        <v>统一BOSS模板</v>
      </c>
      <c r="O478" s="21" t="str">
        <f>VLOOKUP($L478,怪物模板!$A:$N,MATCH(角色!O$1,模板表头,0),0)</f>
        <v>male</v>
      </c>
      <c r="P478" s="22">
        <v>5</v>
      </c>
      <c r="Q478" s="21">
        <v>3</v>
      </c>
      <c r="R478" s="21">
        <v>3</v>
      </c>
      <c r="S478" s="28" t="str">
        <f>VLOOKUP($L478,怪物模板!$A:$N,MATCH(角色!S$1,模板表头,0),0)</f>
        <v>chaos</v>
      </c>
      <c r="T478" s="21" t="s">
        <v>85</v>
      </c>
      <c r="U478" s="21"/>
      <c r="V478" s="21"/>
      <c r="W478" s="21"/>
      <c r="X478" s="21"/>
      <c r="Y478" s="21"/>
      <c r="Z478" s="21"/>
      <c r="AA478" s="21"/>
      <c r="AB478" s="21">
        <v>4</v>
      </c>
      <c r="AC478" s="21">
        <v>6</v>
      </c>
      <c r="AD478" s="21"/>
      <c r="AE478" s="21">
        <f t="shared" si="95"/>
        <v>40</v>
      </c>
      <c r="AF478" s="21">
        <f t="shared" si="99"/>
        <v>100</v>
      </c>
      <c r="AG478" s="28" t="str">
        <f>VLOOKUP($L478,怪物模板!$A:$N,MATCH(角色!AG$1,模板表头,0),0)</f>
        <v>misc.5skills_target_is_valid</v>
      </c>
      <c r="AH478" s="28">
        <f>VLOOKUP($L478,怪物模板!$A:$N,MATCH(角色!AH$1,模板表头,0),0)</f>
        <v>11860501</v>
      </c>
      <c r="AI478" s="28">
        <f>VLOOKUP($L478,怪物模板!$A:$N,MATCH(角色!AI$1,模板表头,0),0)</f>
        <v>11860502</v>
      </c>
      <c r="AJ478" s="28">
        <f>VLOOKUP($L478,怪物模板!$A:$N,MATCH(角色!AJ$1,模板表头,0),0)</f>
        <v>11860503</v>
      </c>
      <c r="AK478" s="28">
        <f>VLOOKUP($L478,怪物模板!$A:$N,MATCH(角色!AK$1,模板表头,0),0)</f>
        <v>11999517</v>
      </c>
      <c r="AL478" s="28" t="str">
        <f>IF(VLOOKUP($L478,[1]怪物模板!$A:$N,MATCH([1]角色!AL$1,模板表头,0),0)=0,"",VLOOKUP($L478,[1]怪物模板!$A:$N,MATCH([1]角色!AL$1,模板表头,0),0))</f>
        <v/>
      </c>
      <c r="AM478" s="28" t="str">
        <f>VLOOKUP($L478,怪物模板!$A:$N,MATCH(角色!AM$1,模板表头,0),0)</f>
        <v>lohsemartheron</v>
      </c>
      <c r="AN478" s="21">
        <v>1.2</v>
      </c>
      <c r="AO478" s="21">
        <v>1</v>
      </c>
      <c r="AP478" s="21" t="s">
        <v>253</v>
      </c>
      <c r="AQ478" s="21"/>
      <c r="AR478" s="21" t="s">
        <v>201</v>
      </c>
      <c r="AS478" s="21"/>
      <c r="AT478" s="21"/>
      <c r="AU478" s="21"/>
      <c r="AV478" s="21"/>
      <c r="AW478" s="21"/>
      <c r="AX478" s="21"/>
      <c r="AY478" s="21"/>
      <c r="AZ478" s="21"/>
      <c r="BA478" s="21"/>
      <c r="BB478" s="22"/>
      <c r="BC478" s="22"/>
      <c r="BD478" s="22"/>
      <c r="BE478" s="22"/>
      <c r="BF478" s="22"/>
      <c r="BG478" s="22"/>
      <c r="BH478" s="22"/>
      <c r="BI478" s="22">
        <f t="shared" si="100"/>
        <v>10000</v>
      </c>
      <c r="BJ478" s="22">
        <f t="shared" si="101"/>
        <v>4000</v>
      </c>
      <c r="BK478" s="22">
        <f t="shared" si="101"/>
        <v>4000</v>
      </c>
      <c r="BL478" s="21"/>
      <c r="BM478" s="21"/>
      <c r="BN478" s="21"/>
      <c r="BO478" s="21"/>
      <c r="BP478" s="21"/>
      <c r="BQ478" s="21"/>
      <c r="BR478" s="21"/>
      <c r="BS478" s="21"/>
      <c r="BT478" s="21"/>
      <c r="BU478" s="23" t="s">
        <v>200</v>
      </c>
      <c r="BV478" s="21"/>
      <c r="BW478" s="21"/>
      <c r="BX478" s="21"/>
      <c r="BY478" s="21"/>
      <c r="BZ478" s="21"/>
      <c r="CA478" s="21"/>
      <c r="CB478" s="21"/>
      <c r="CC478" s="21"/>
      <c r="CD478" s="21"/>
      <c r="CE478" s="21"/>
      <c r="CF478" s="21"/>
      <c r="CG478" s="21" t="s">
        <v>200</v>
      </c>
      <c r="CH478" s="21" t="s">
        <v>200</v>
      </c>
      <c r="CI478" s="21" t="s">
        <v>200</v>
      </c>
      <c r="CJ478" s="21" t="s">
        <v>200</v>
      </c>
      <c r="CK478" s="21" t="s">
        <v>200</v>
      </c>
      <c r="CL478" s="21" t="s">
        <v>200</v>
      </c>
      <c r="CM478" s="21" t="s">
        <v>200</v>
      </c>
      <c r="CN478" s="21" t="s">
        <v>200</v>
      </c>
      <c r="CO478" s="21" t="s">
        <v>200</v>
      </c>
    </row>
    <row r="479" spans="1:93" ht="16.5" customHeight="1" x14ac:dyDescent="0.3">
      <c r="A479" s="60">
        <v>31040477</v>
      </c>
      <c r="B479" s="60" t="s">
        <v>97</v>
      </c>
      <c r="C479" s="21" t="s">
        <v>254</v>
      </c>
      <c r="D479" s="21">
        <f t="shared" si="104"/>
        <v>16</v>
      </c>
      <c r="E479" s="21" t="s">
        <v>105</v>
      </c>
      <c r="F479" s="21">
        <v>16</v>
      </c>
      <c r="G479" s="21" t="s">
        <v>110</v>
      </c>
      <c r="H479" s="21">
        <f>VLOOKUP($L479,怪物模板!$A:$N,MATCH(角色!H$1,模板表头,0),0)</f>
        <v>2</v>
      </c>
      <c r="I479" s="28" t="str">
        <f>VLOOKUP($L479,怪物模板!$A:$N,MATCH(角色!I$1,模板表头,0),0)</f>
        <v>phy</v>
      </c>
      <c r="J479" s="22"/>
      <c r="K479" s="21"/>
      <c r="L479" s="21" t="s">
        <v>97</v>
      </c>
      <c r="M479" s="28" t="str">
        <f>VLOOKUP($L479,怪物模板!$A:$N,MATCH(角色!M$1,模板表头,0),0)</f>
        <v>无对应英雄</v>
      </c>
      <c r="N479" s="28" t="str">
        <f>VLOOKUP($L479,怪物模板!$A:$N,MATCH(角色!N$1,模板表头,0),0)</f>
        <v>统一模板</v>
      </c>
      <c r="O479" s="21" t="str">
        <f>VLOOKUP($L479,怪物模板!$A:$N,MATCH(角色!O$1,模板表头,0),0)</f>
        <v>male</v>
      </c>
      <c r="P479" s="22">
        <v>5</v>
      </c>
      <c r="Q479" s="21">
        <v>3</v>
      </c>
      <c r="R479" s="21">
        <v>3</v>
      </c>
      <c r="S479" s="28" t="str">
        <f>VLOOKUP($L479,怪物模板!$A:$N,MATCH(角色!S$1,模板表头,0),0)</f>
        <v>chaos</v>
      </c>
      <c r="T479" s="21" t="s">
        <v>85</v>
      </c>
      <c r="U479" s="21"/>
      <c r="V479" s="21"/>
      <c r="W479" s="21"/>
      <c r="X479" s="21"/>
      <c r="Y479" s="21"/>
      <c r="Z479" s="21"/>
      <c r="AA479" s="21"/>
      <c r="AB479" s="21">
        <v>4</v>
      </c>
      <c r="AC479" s="21">
        <v>6</v>
      </c>
      <c r="AD479" s="21"/>
      <c r="AE479" s="21">
        <f t="shared" si="95"/>
        <v>10</v>
      </c>
      <c r="AF479" s="21">
        <f t="shared" si="99"/>
        <v>25</v>
      </c>
      <c r="AG479" s="28" t="str">
        <f>VLOOKUP($L479,怪物模板!$A:$N,MATCH(角色!AG$1,模板表头,0),0)</f>
        <v>misc.5skills</v>
      </c>
      <c r="AH479" s="28">
        <f>VLOOKUP($L479,怪物模板!$A:$N,MATCH(角色!AH$1,模板表头,0),0)</f>
        <v>11980601</v>
      </c>
      <c r="AI479" s="28">
        <f>VLOOKUP($L479,怪物模板!$A:$N,MATCH(角色!AI$1,模板表头,0),0)</f>
        <v>11999526</v>
      </c>
      <c r="AJ479" s="28" t="str">
        <f>VLOOKUP($L479,怪物模板!$A:$N,MATCH(角色!AJ$1,模板表头,0),0)</f>
        <v/>
      </c>
      <c r="AK479" s="28" t="str">
        <f>VLOOKUP($L479,怪物模板!$A:$N,MATCH(角色!AK$1,模板表头,0),0)</f>
        <v/>
      </c>
      <c r="AL479" s="28" t="str">
        <f>IF(VLOOKUP($L479,[1]怪物模板!$A:$N,MATCH([1]角色!AL$1,模板表头,0),0)=0,"",VLOOKUP($L479,[1]怪物模板!$A:$N,MATCH([1]角色!AL$1,模板表头,0),0))</f>
        <v/>
      </c>
      <c r="AM479" s="28" t="str">
        <f>VLOOKUP($L479,怪物模板!$A:$N,MATCH(角色!AM$1,模板表头,0),0)</f>
        <v>scarlet_crusade_boss</v>
      </c>
      <c r="AN479" s="21">
        <f t="shared" ref="AN479:AN481" si="105">IF(T479="monster",1,IF(T479="boss",1.3,IF(T479="entity",1,IF(T479="guard",1.5,1))))</f>
        <v>1</v>
      </c>
      <c r="AO479" s="21">
        <v>1</v>
      </c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2"/>
      <c r="BC479" s="22"/>
      <c r="BD479" s="22"/>
      <c r="BE479" s="22"/>
      <c r="BF479" s="22"/>
      <c r="BG479" s="22"/>
      <c r="BH479" s="22"/>
      <c r="BI479" s="22">
        <f t="shared" si="100"/>
        <v>10000</v>
      </c>
      <c r="BJ479" s="22">
        <f t="shared" si="101"/>
        <v>4000</v>
      </c>
      <c r="BK479" s="22">
        <f t="shared" si="101"/>
        <v>4000</v>
      </c>
      <c r="BL479" s="21"/>
      <c r="BM479" s="21"/>
      <c r="BN479" s="21"/>
      <c r="BO479" s="21"/>
      <c r="BP479" s="21"/>
      <c r="BQ479" s="21"/>
      <c r="BR479" s="21"/>
      <c r="BS479" s="21"/>
      <c r="BT479" s="21"/>
      <c r="BU479" s="23" t="s">
        <v>200</v>
      </c>
      <c r="BV479" s="21"/>
      <c r="BW479" s="21"/>
      <c r="BX479" s="21"/>
      <c r="BY479" s="21"/>
      <c r="BZ479" s="21"/>
      <c r="CA479" s="21"/>
      <c r="CB479" s="21"/>
      <c r="CC479" s="21"/>
      <c r="CD479" s="21"/>
      <c r="CE479" s="21"/>
      <c r="CF479" s="21"/>
      <c r="CG479" s="21" t="s">
        <v>200</v>
      </c>
      <c r="CH479" s="21" t="s">
        <v>200</v>
      </c>
      <c r="CI479" s="21" t="s">
        <v>200</v>
      </c>
      <c r="CJ479" s="21" t="s">
        <v>200</v>
      </c>
      <c r="CK479" s="21" t="s">
        <v>200</v>
      </c>
      <c r="CL479" s="21" t="s">
        <v>200</v>
      </c>
      <c r="CM479" s="21" t="s">
        <v>200</v>
      </c>
      <c r="CN479" s="21" t="s">
        <v>200</v>
      </c>
      <c r="CO479" s="21" t="s">
        <v>200</v>
      </c>
    </row>
    <row r="480" spans="1:93" ht="16.5" customHeight="1" x14ac:dyDescent="0.3">
      <c r="A480" s="60">
        <v>31040478</v>
      </c>
      <c r="B480" s="60" t="s">
        <v>97</v>
      </c>
      <c r="C480" s="21" t="s">
        <v>254</v>
      </c>
      <c r="D480" s="21">
        <f t="shared" si="104"/>
        <v>16</v>
      </c>
      <c r="E480" s="21" t="s">
        <v>105</v>
      </c>
      <c r="F480" s="21">
        <v>16</v>
      </c>
      <c r="G480" s="21" t="s">
        <v>110</v>
      </c>
      <c r="H480" s="21">
        <f>VLOOKUP($L480,怪物模板!$A:$N,MATCH(角色!H$1,模板表头,0),0)</f>
        <v>2</v>
      </c>
      <c r="I480" s="28" t="str">
        <f>VLOOKUP($L480,怪物模板!$A:$N,MATCH(角色!I$1,模板表头,0),0)</f>
        <v>phy</v>
      </c>
      <c r="J480" s="22"/>
      <c r="K480" s="21"/>
      <c r="L480" s="21" t="s">
        <v>97</v>
      </c>
      <c r="M480" s="28" t="str">
        <f>VLOOKUP($L480,怪物模板!$A:$N,MATCH(角色!M$1,模板表头,0),0)</f>
        <v>无对应英雄</v>
      </c>
      <c r="N480" s="28" t="str">
        <f>VLOOKUP($L480,怪物模板!$A:$N,MATCH(角色!N$1,模板表头,0),0)</f>
        <v>统一模板</v>
      </c>
      <c r="O480" s="21" t="str">
        <f>VLOOKUP($L480,怪物模板!$A:$N,MATCH(角色!O$1,模板表头,0),0)</f>
        <v>male</v>
      </c>
      <c r="P480" s="22">
        <v>5</v>
      </c>
      <c r="Q480" s="21">
        <v>3</v>
      </c>
      <c r="R480" s="21">
        <v>3</v>
      </c>
      <c r="S480" s="28" t="str">
        <f>VLOOKUP($L480,怪物模板!$A:$N,MATCH(角色!S$1,模板表头,0),0)</f>
        <v>chaos</v>
      </c>
      <c r="T480" s="21" t="s">
        <v>85</v>
      </c>
      <c r="U480" s="21"/>
      <c r="V480" s="21"/>
      <c r="W480" s="21"/>
      <c r="X480" s="21"/>
      <c r="Y480" s="21"/>
      <c r="Z480" s="21"/>
      <c r="AA480" s="21"/>
      <c r="AB480" s="21">
        <v>4</v>
      </c>
      <c r="AC480" s="21">
        <v>6</v>
      </c>
      <c r="AD480" s="21"/>
      <c r="AE480" s="21">
        <f t="shared" si="95"/>
        <v>10</v>
      </c>
      <c r="AF480" s="21">
        <f t="shared" si="99"/>
        <v>25</v>
      </c>
      <c r="AG480" s="28" t="str">
        <f>VLOOKUP($L480,怪物模板!$A:$N,MATCH(角色!AG$1,模板表头,0),0)</f>
        <v>misc.5skills</v>
      </c>
      <c r="AH480" s="28">
        <f>VLOOKUP($L480,怪物模板!$A:$N,MATCH(角色!AH$1,模板表头,0),0)</f>
        <v>11980601</v>
      </c>
      <c r="AI480" s="28">
        <f>VLOOKUP($L480,怪物模板!$A:$N,MATCH(角色!AI$1,模板表头,0),0)</f>
        <v>11999526</v>
      </c>
      <c r="AJ480" s="28" t="str">
        <f>VLOOKUP($L480,怪物模板!$A:$N,MATCH(角色!AJ$1,模板表头,0),0)</f>
        <v/>
      </c>
      <c r="AK480" s="28" t="str">
        <f>VLOOKUP($L480,怪物模板!$A:$N,MATCH(角色!AK$1,模板表头,0),0)</f>
        <v/>
      </c>
      <c r="AL480" s="28" t="str">
        <f>IF(VLOOKUP($L480,[1]怪物模板!$A:$N,MATCH([1]角色!AL$1,模板表头,0),0)=0,"",VLOOKUP($L480,[1]怪物模板!$A:$N,MATCH([1]角色!AL$1,模板表头,0),0))</f>
        <v/>
      </c>
      <c r="AM480" s="28" t="str">
        <f>VLOOKUP($L480,怪物模板!$A:$N,MATCH(角色!AM$1,模板表头,0),0)</f>
        <v>scarlet_crusade_boss</v>
      </c>
      <c r="AN480" s="21">
        <f t="shared" si="105"/>
        <v>1</v>
      </c>
      <c r="AO480" s="21">
        <v>1</v>
      </c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2"/>
      <c r="BC480" s="22"/>
      <c r="BD480" s="22"/>
      <c r="BE480" s="22"/>
      <c r="BF480" s="22"/>
      <c r="BG480" s="22"/>
      <c r="BH480" s="22"/>
      <c r="BI480" s="22">
        <f t="shared" si="100"/>
        <v>10000</v>
      </c>
      <c r="BJ480" s="22">
        <f t="shared" si="101"/>
        <v>4000</v>
      </c>
      <c r="BK480" s="22">
        <f t="shared" si="101"/>
        <v>4000</v>
      </c>
      <c r="BL480" s="21"/>
      <c r="BM480" s="21"/>
      <c r="BN480" s="21"/>
      <c r="BO480" s="21"/>
      <c r="BP480" s="21"/>
      <c r="BQ480" s="21"/>
      <c r="BR480" s="21"/>
      <c r="BS480" s="21"/>
      <c r="BT480" s="21"/>
      <c r="BU480" s="23" t="s">
        <v>200</v>
      </c>
      <c r="BV480" s="21"/>
      <c r="BW480" s="21"/>
      <c r="BX480" s="21"/>
      <c r="BY480" s="21"/>
      <c r="BZ480" s="21"/>
      <c r="CA480" s="21"/>
      <c r="CB480" s="21"/>
      <c r="CC480" s="21"/>
      <c r="CD480" s="21"/>
      <c r="CE480" s="21"/>
      <c r="CF480" s="21"/>
      <c r="CG480" s="21" t="s">
        <v>200</v>
      </c>
      <c r="CH480" s="21" t="s">
        <v>200</v>
      </c>
      <c r="CI480" s="21" t="s">
        <v>200</v>
      </c>
      <c r="CJ480" s="21" t="s">
        <v>200</v>
      </c>
      <c r="CK480" s="21" t="s">
        <v>200</v>
      </c>
      <c r="CL480" s="21" t="s">
        <v>200</v>
      </c>
      <c r="CM480" s="21" t="s">
        <v>200</v>
      </c>
      <c r="CN480" s="21" t="s">
        <v>200</v>
      </c>
      <c r="CO480" s="21" t="s">
        <v>200</v>
      </c>
    </row>
    <row r="481" spans="1:93" ht="16.5" customHeight="1" x14ac:dyDescent="0.3">
      <c r="A481" s="60">
        <v>31040479</v>
      </c>
      <c r="B481" s="60" t="s">
        <v>98</v>
      </c>
      <c r="C481" s="21"/>
      <c r="D481" s="21">
        <f t="shared" si="104"/>
        <v>16</v>
      </c>
      <c r="E481" s="21" t="s">
        <v>105</v>
      </c>
      <c r="F481" s="21">
        <v>16</v>
      </c>
      <c r="G481" s="21" t="s">
        <v>110</v>
      </c>
      <c r="H481" s="21">
        <f>VLOOKUP($L481,怪物模板!$A:$N,MATCH(角色!H$1,模板表头,0),0)</f>
        <v>4</v>
      </c>
      <c r="I481" s="28" t="str">
        <f>VLOOKUP($L481,怪物模板!$A:$N,MATCH(角色!I$1,模板表头,0),0)</f>
        <v>mag</v>
      </c>
      <c r="J481" s="22"/>
      <c r="K481" s="21"/>
      <c r="L481" s="21" t="s">
        <v>98</v>
      </c>
      <c r="M481" s="28" t="str">
        <f>VLOOKUP($L481,怪物模板!$A:$N,MATCH(角色!M$1,模板表头,0),0)</f>
        <v>无对应英雄</v>
      </c>
      <c r="N481" s="28" t="str">
        <f>VLOOKUP($L481,怪物模板!$A:$N,MATCH(角色!N$1,模板表头,0),0)</f>
        <v>统一模板</v>
      </c>
      <c r="O481" s="21" t="str">
        <f>VLOOKUP($L481,怪物模板!$A:$N,MATCH(角色!O$1,模板表头,0),0)</f>
        <v>female</v>
      </c>
      <c r="P481" s="21">
        <v>4</v>
      </c>
      <c r="Q481" s="21">
        <v>3</v>
      </c>
      <c r="R481" s="21">
        <f>VLOOKUP(P481,辅助表!$A$2:$B$10,2,FALSE)</f>
        <v>3</v>
      </c>
      <c r="S481" s="28" t="str">
        <f>VLOOKUP($L481,怪物模板!$A:$N,MATCH(角色!S$1,模板表头,0),0)</f>
        <v>chaos</v>
      </c>
      <c r="T481" s="21" t="s">
        <v>85</v>
      </c>
      <c r="U481" s="21"/>
      <c r="V481" s="21"/>
      <c r="W481" s="21"/>
      <c r="X481" s="21"/>
      <c r="Y481" s="21"/>
      <c r="Z481" s="21"/>
      <c r="AA481" s="21"/>
      <c r="AB481" s="21">
        <v>4</v>
      </c>
      <c r="AC481" s="21">
        <v>6</v>
      </c>
      <c r="AD481" s="21"/>
      <c r="AE481" s="21">
        <f t="shared" si="95"/>
        <v>10</v>
      </c>
      <c r="AF481" s="21">
        <f t="shared" si="99"/>
        <v>25</v>
      </c>
      <c r="AG481" s="28" t="str">
        <f>VLOOKUP($L481,怪物模板!$A:$N,MATCH(角色!AG$1,模板表头,0),0)</f>
        <v>misc.5skills_friendly_ratio</v>
      </c>
      <c r="AH481" s="28">
        <f>VLOOKUP($L481,怪物模板!$A:$N,MATCH(角色!AH$1,模板表头,0),0)</f>
        <v>11670201</v>
      </c>
      <c r="AI481" s="28">
        <f>VLOOKUP($L481,怪物模板!$A:$N,MATCH(角色!AI$1,模板表头,0),0)</f>
        <v>11670202</v>
      </c>
      <c r="AJ481" s="28">
        <f>VLOOKUP($L481,怪物模板!$A:$N,MATCH(角色!AJ$1,模板表头,0),0)</f>
        <v>11670203</v>
      </c>
      <c r="AK481" s="28" t="str">
        <f>VLOOKUP($L481,怪物模板!$A:$N,MATCH(角色!AK$1,模板表头,0),0)</f>
        <v/>
      </c>
      <c r="AL481" s="28" t="str">
        <f>IF(VLOOKUP($L481,[1]怪物模板!$A:$N,MATCH([1]角色!AL$1,模板表头,0),0)=0,"",VLOOKUP($L481,[1]怪物模板!$A:$N,MATCH([1]角色!AL$1,模板表头,0),0))</f>
        <v/>
      </c>
      <c r="AM481" s="28" t="str">
        <f>VLOOKUP($L481,怪物模板!$A:$N,MATCH(角色!AM$1,模板表头,0),0)</f>
        <v>scarlet_priest</v>
      </c>
      <c r="AN481" s="21">
        <f t="shared" si="105"/>
        <v>1</v>
      </c>
      <c r="AO481" s="21">
        <v>1</v>
      </c>
      <c r="AP481" s="21"/>
      <c r="AQ481" s="21"/>
      <c r="AR481" s="21"/>
      <c r="AS481" s="21"/>
      <c r="AT481" s="21"/>
      <c r="AU481" s="21">
        <v>230031</v>
      </c>
      <c r="AV481" s="21"/>
      <c r="AW481" s="21"/>
      <c r="AX481" s="21"/>
      <c r="AY481" s="21"/>
      <c r="AZ481" s="21"/>
      <c r="BA481" s="21"/>
      <c r="BB481" s="22"/>
      <c r="BC481" s="22"/>
      <c r="BD481" s="22"/>
      <c r="BE481" s="22"/>
      <c r="BF481" s="22"/>
      <c r="BG481" s="22"/>
      <c r="BH481" s="22"/>
      <c r="BI481" s="22">
        <f t="shared" si="100"/>
        <v>10000</v>
      </c>
      <c r="BJ481" s="22">
        <f t="shared" si="101"/>
        <v>4000</v>
      </c>
      <c r="BK481" s="22">
        <f t="shared" si="101"/>
        <v>4000</v>
      </c>
      <c r="BL481" s="21"/>
      <c r="BM481" s="21"/>
      <c r="BN481" s="21"/>
      <c r="BO481" s="21"/>
      <c r="BP481" s="21"/>
      <c r="BQ481" s="21"/>
      <c r="BR481" s="21"/>
      <c r="BS481" s="21"/>
      <c r="BT481" s="21"/>
      <c r="BU481" s="23" t="str">
        <f>IF(OR(B481="骷髅战士",B481="骷髅法师"),-0.9,"")</f>
        <v/>
      </c>
      <c r="BV481" s="21"/>
      <c r="BW481" s="21"/>
      <c r="BX481" s="21"/>
      <c r="BY481" s="21"/>
      <c r="BZ481" s="21"/>
      <c r="CA481" s="21"/>
      <c r="CB481" s="21"/>
      <c r="CC481" s="21"/>
      <c r="CD481" s="21"/>
      <c r="CE481" s="21"/>
      <c r="CF481" s="21"/>
      <c r="CG481" s="21" t="str">
        <f t="shared" si="102"/>
        <v/>
      </c>
      <c r="CH481" s="21" t="str">
        <f t="shared" si="102"/>
        <v/>
      </c>
      <c r="CI481" s="21" t="str">
        <f t="shared" si="102"/>
        <v/>
      </c>
      <c r="CJ481" s="21" t="str">
        <f t="shared" si="102"/>
        <v/>
      </c>
      <c r="CK481" s="21" t="str">
        <f t="shared" si="102"/>
        <v/>
      </c>
      <c r="CL481" s="21" t="str">
        <f t="shared" si="102"/>
        <v/>
      </c>
      <c r="CM481" s="21" t="str">
        <f t="shared" si="102"/>
        <v/>
      </c>
      <c r="CN481" s="21" t="str">
        <f t="shared" si="102"/>
        <v/>
      </c>
      <c r="CO481" s="21" t="str">
        <f t="shared" si="102"/>
        <v/>
      </c>
    </row>
    <row r="482" spans="1:93" ht="16.5" customHeight="1" x14ac:dyDescent="0.3">
      <c r="A482" s="60">
        <v>31040480</v>
      </c>
      <c r="B482" s="60" t="s">
        <v>98</v>
      </c>
      <c r="C482" s="21"/>
      <c r="D482" s="21">
        <v>16</v>
      </c>
      <c r="E482" s="21" t="s">
        <v>105</v>
      </c>
      <c r="F482" s="21">
        <v>16</v>
      </c>
      <c r="G482" s="21" t="s">
        <v>110</v>
      </c>
      <c r="H482" s="21">
        <f>VLOOKUP($L482,怪物模板!$A:$N,MATCH(角色!H$1,模板表头,0),0)</f>
        <v>4</v>
      </c>
      <c r="I482" s="28" t="str">
        <f>VLOOKUP($L482,怪物模板!$A:$N,MATCH(角色!I$1,模板表头,0),0)</f>
        <v>mag</v>
      </c>
      <c r="J482" s="22"/>
      <c r="K482" s="21"/>
      <c r="L482" s="21" t="s">
        <v>98</v>
      </c>
      <c r="M482" s="28" t="str">
        <f>VLOOKUP($L482,怪物模板!$A:$N,MATCH(角色!M$1,模板表头,0),0)</f>
        <v>无对应英雄</v>
      </c>
      <c r="N482" s="28" t="str">
        <f>VLOOKUP($L482,怪物模板!$A:$N,MATCH(角色!N$1,模板表头,0),0)</f>
        <v>统一模板</v>
      </c>
      <c r="O482" s="21" t="str">
        <f>VLOOKUP($L482,怪物模板!$A:$N,MATCH(角色!O$1,模板表头,0),0)</f>
        <v>female</v>
      </c>
      <c r="P482" s="22">
        <v>4</v>
      </c>
      <c r="Q482" s="21">
        <v>3</v>
      </c>
      <c r="R482" s="21">
        <v>3</v>
      </c>
      <c r="S482" s="28" t="str">
        <f>VLOOKUP($L482,怪物模板!$A:$N,MATCH(角色!S$1,模板表头,0),0)</f>
        <v>chaos</v>
      </c>
      <c r="T482" s="21" t="s">
        <v>199</v>
      </c>
      <c r="U482" s="21"/>
      <c r="V482" s="21"/>
      <c r="W482" s="21"/>
      <c r="X482" s="21"/>
      <c r="Y482" s="21"/>
      <c r="Z482" s="21"/>
      <c r="AA482" s="21"/>
      <c r="AB482" s="21">
        <v>4</v>
      </c>
      <c r="AC482" s="21">
        <v>6</v>
      </c>
      <c r="AD482" s="21"/>
      <c r="AE482" s="21">
        <f t="shared" si="95"/>
        <v>10</v>
      </c>
      <c r="AF482" s="21">
        <f t="shared" si="99"/>
        <v>25</v>
      </c>
      <c r="AG482" s="28" t="str">
        <f>VLOOKUP($L482,怪物模板!$A:$N,MATCH(角色!AG$1,模板表头,0),0)</f>
        <v>misc.5skills_friendly_ratio</v>
      </c>
      <c r="AH482" s="28">
        <f>VLOOKUP($L482,怪物模板!$A:$N,MATCH(角色!AH$1,模板表头,0),0)</f>
        <v>11670201</v>
      </c>
      <c r="AI482" s="28">
        <f>VLOOKUP($L482,怪物模板!$A:$N,MATCH(角色!AI$1,模板表头,0),0)</f>
        <v>11670202</v>
      </c>
      <c r="AJ482" s="28">
        <f>VLOOKUP($L482,怪物模板!$A:$N,MATCH(角色!AJ$1,模板表头,0),0)</f>
        <v>11670203</v>
      </c>
      <c r="AK482" s="28" t="str">
        <f>VLOOKUP($L482,怪物模板!$A:$N,MATCH(角色!AK$1,模板表头,0),0)</f>
        <v/>
      </c>
      <c r="AL482" s="28" t="str">
        <f>IF(VLOOKUP($L482,[1]怪物模板!$A:$N,MATCH([1]角色!AL$1,模板表头,0),0)=0,"",VLOOKUP($L482,[1]怪物模板!$A:$N,MATCH([1]角色!AL$1,模板表头,0),0))</f>
        <v/>
      </c>
      <c r="AM482" s="28" t="str">
        <f>VLOOKUP($L482,怪物模板!$A:$N,MATCH(角色!AM$1,模板表头,0),0)</f>
        <v>scarlet_priest</v>
      </c>
      <c r="AN482" s="21">
        <v>1</v>
      </c>
      <c r="AO482" s="21">
        <v>1</v>
      </c>
      <c r="AP482" s="21"/>
      <c r="AQ482" s="21"/>
      <c r="AR482" s="21"/>
      <c r="AS482" s="21"/>
      <c r="AT482" s="21"/>
      <c r="AU482" s="21">
        <v>230031</v>
      </c>
      <c r="AV482" s="21"/>
      <c r="AW482" s="21"/>
      <c r="AX482" s="21"/>
      <c r="AY482" s="21"/>
      <c r="AZ482" s="21"/>
      <c r="BA482" s="21"/>
      <c r="BB482" s="22"/>
      <c r="BC482" s="22"/>
      <c r="BD482" s="22"/>
      <c r="BE482" s="22"/>
      <c r="BF482" s="22"/>
      <c r="BG482" s="22"/>
      <c r="BH482" s="22"/>
      <c r="BI482" s="22">
        <f t="shared" si="100"/>
        <v>10000</v>
      </c>
      <c r="BJ482" s="22">
        <f t="shared" si="101"/>
        <v>4000</v>
      </c>
      <c r="BK482" s="22">
        <f t="shared" si="101"/>
        <v>4000</v>
      </c>
      <c r="BL482" s="21"/>
      <c r="BM482" s="21"/>
      <c r="BN482" s="21"/>
      <c r="BO482" s="21"/>
      <c r="BP482" s="21"/>
      <c r="BQ482" s="21"/>
      <c r="BR482" s="21"/>
      <c r="BS482" s="21"/>
      <c r="BT482" s="21"/>
      <c r="BU482" s="23" t="s">
        <v>200</v>
      </c>
      <c r="BV482" s="21"/>
      <c r="BW482" s="21"/>
      <c r="BX482" s="21"/>
      <c r="BY482" s="21"/>
      <c r="BZ482" s="21"/>
      <c r="CA482" s="21"/>
      <c r="CB482" s="21"/>
      <c r="CC482" s="21"/>
      <c r="CD482" s="21"/>
      <c r="CE482" s="21"/>
      <c r="CF482" s="21"/>
      <c r="CG482" s="21" t="s">
        <v>200</v>
      </c>
      <c r="CH482" s="21" t="s">
        <v>200</v>
      </c>
      <c r="CI482" s="21" t="s">
        <v>200</v>
      </c>
      <c r="CJ482" s="21" t="s">
        <v>200</v>
      </c>
      <c r="CK482" s="21" t="s">
        <v>200</v>
      </c>
      <c r="CL482" s="21" t="s">
        <v>200</v>
      </c>
      <c r="CM482" s="21" t="s">
        <v>200</v>
      </c>
      <c r="CN482" s="21" t="s">
        <v>200</v>
      </c>
      <c r="CO482" s="21" t="s">
        <v>200</v>
      </c>
    </row>
    <row r="483" spans="1:93" s="5" customFormat="1" ht="16.5" customHeight="1" x14ac:dyDescent="0.3">
      <c r="A483" s="60">
        <v>31040481</v>
      </c>
      <c r="B483" s="60" t="s">
        <v>260</v>
      </c>
      <c r="C483" s="21"/>
      <c r="D483" s="21">
        <f t="shared" si="104"/>
        <v>17</v>
      </c>
      <c r="E483" s="21" t="s">
        <v>105</v>
      </c>
      <c r="F483" s="21">
        <v>17</v>
      </c>
      <c r="G483" s="21" t="s">
        <v>110</v>
      </c>
      <c r="H483" s="21">
        <f>VLOOKUP($L483,怪物模板!$A:$N,MATCH(角色!H$1,模板表头,0),0)</f>
        <v>2</v>
      </c>
      <c r="I483" s="28" t="str">
        <f>VLOOKUP($L483,怪物模板!$A:$N,MATCH(角色!I$1,模板表头,0),0)</f>
        <v>phy</v>
      </c>
      <c r="J483" s="22"/>
      <c r="K483" s="21"/>
      <c r="L483" s="21" t="s">
        <v>260</v>
      </c>
      <c r="M483" s="28" t="str">
        <f>VLOOKUP($L483,怪物模板!$A:$N,MATCH(角色!M$1,模板表头,0),0)</f>
        <v>无对应英雄</v>
      </c>
      <c r="N483" s="28" t="str">
        <f>VLOOKUP($L483,怪物模板!$A:$N,MATCH(角色!N$1,模板表头,0),0)</f>
        <v>统一模板</v>
      </c>
      <c r="O483" s="21" t="str">
        <f>VLOOKUP($L483,怪物模板!$A:$N,MATCH(角色!O$1,模板表头,0),0)</f>
        <v>male</v>
      </c>
      <c r="P483" s="22">
        <v>4</v>
      </c>
      <c r="Q483" s="21">
        <v>3</v>
      </c>
      <c r="R483" s="21">
        <v>3</v>
      </c>
      <c r="S483" s="28" t="str">
        <f>VLOOKUP($L483,怪物模板!$A:$N,MATCH(角色!S$1,模板表头,0),0)</f>
        <v>horde</v>
      </c>
      <c r="T483" s="21" t="s">
        <v>199</v>
      </c>
      <c r="U483" s="21"/>
      <c r="V483" s="21"/>
      <c r="W483" s="21"/>
      <c r="X483" s="21"/>
      <c r="Y483" s="21"/>
      <c r="Z483" s="21"/>
      <c r="AA483" s="21"/>
      <c r="AB483" s="21">
        <v>4</v>
      </c>
      <c r="AC483" s="21">
        <v>6</v>
      </c>
      <c r="AD483" s="21"/>
      <c r="AE483" s="21">
        <f t="shared" si="95"/>
        <v>10</v>
      </c>
      <c r="AF483" s="21">
        <f t="shared" si="99"/>
        <v>25</v>
      </c>
      <c r="AG483" s="28" t="str">
        <f>VLOOKUP($L483,怪物模板!$A:$N,MATCH(角色!AG$1,模板表头,0),0)</f>
        <v>tank.tauren_warrior</v>
      </c>
      <c r="AH483" s="28">
        <f>VLOOKUP($L483,怪物模板!$A:$N,MATCH(角色!AH$1,模板表头,0),0)</f>
        <v>11880201</v>
      </c>
      <c r="AI483" s="28">
        <f>VLOOKUP($L483,怪物模板!$A:$N,MATCH(角色!AI$1,模板表头,0),0)</f>
        <v>11880202</v>
      </c>
      <c r="AJ483" s="28">
        <f>VLOOKUP($L483,怪物模板!$A:$N,MATCH(角色!AJ$1,模板表头,0),0)</f>
        <v>11880203</v>
      </c>
      <c r="AK483" s="28">
        <f>VLOOKUP($L483,怪物模板!$A:$N,MATCH(角色!AK$1,模板表头,0),0)</f>
        <v>11880204</v>
      </c>
      <c r="AL483" s="28" t="str">
        <f>IF(VLOOKUP($L483,[1]怪物模板!$A:$N,MATCH([1]角色!AL$1,模板表头,0),0)=0,"",VLOOKUP($L483,[1]怪物模板!$A:$N,MATCH([1]角色!AL$1,模板表头,0),0))</f>
        <v/>
      </c>
      <c r="AM483" s="28" t="str">
        <f>VLOOKUP($L483,怪物模板!$A:$N,MATCH(角色!AM$1,模板表头,0),0)</f>
        <v>tauren_warrior_npc</v>
      </c>
      <c r="AN483" s="21">
        <v>1</v>
      </c>
      <c r="AO483" s="21">
        <v>1</v>
      </c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2"/>
      <c r="BC483" s="22"/>
      <c r="BD483" s="22"/>
      <c r="BE483" s="22"/>
      <c r="BF483" s="22"/>
      <c r="BG483" s="22"/>
      <c r="BH483" s="22"/>
      <c r="BI483" s="22">
        <f t="shared" si="100"/>
        <v>10000</v>
      </c>
      <c r="BJ483" s="22">
        <f t="shared" si="101"/>
        <v>4000</v>
      </c>
      <c r="BK483" s="22">
        <f t="shared" si="101"/>
        <v>4000</v>
      </c>
      <c r="BL483" s="21"/>
      <c r="BM483" s="21"/>
      <c r="BN483" s="21"/>
      <c r="BO483" s="21"/>
      <c r="BP483" s="21"/>
      <c r="BQ483" s="21"/>
      <c r="BR483" s="21"/>
      <c r="BS483" s="21"/>
      <c r="BT483" s="21"/>
      <c r="BU483" s="23"/>
      <c r="BV483" s="21"/>
      <c r="BW483" s="21"/>
      <c r="BX483" s="21"/>
      <c r="BY483" s="21"/>
      <c r="BZ483" s="21"/>
      <c r="CA483" s="21"/>
      <c r="CB483" s="21"/>
      <c r="CC483" s="21"/>
      <c r="CD483" s="21"/>
      <c r="CE483" s="21"/>
      <c r="CF483" s="21"/>
      <c r="CG483" s="21" t="s">
        <v>200</v>
      </c>
      <c r="CH483" s="21" t="s">
        <v>200</v>
      </c>
      <c r="CI483" s="21" t="s">
        <v>200</v>
      </c>
      <c r="CJ483" s="21" t="s">
        <v>200</v>
      </c>
      <c r="CK483" s="21" t="s">
        <v>200</v>
      </c>
      <c r="CL483" s="21" t="s">
        <v>200</v>
      </c>
      <c r="CM483" s="21" t="s">
        <v>200</v>
      </c>
      <c r="CN483" s="21" t="s">
        <v>200</v>
      </c>
      <c r="CO483" s="21" t="s">
        <v>200</v>
      </c>
    </row>
    <row r="484" spans="1:93" s="5" customFormat="1" ht="16.5" customHeight="1" x14ac:dyDescent="0.3">
      <c r="A484" s="60">
        <v>31040482</v>
      </c>
      <c r="B484" s="60" t="s">
        <v>93</v>
      </c>
      <c r="C484" s="21"/>
      <c r="D484" s="21">
        <f t="shared" si="104"/>
        <v>17</v>
      </c>
      <c r="E484" s="21" t="s">
        <v>105</v>
      </c>
      <c r="F484" s="21">
        <v>17</v>
      </c>
      <c r="G484" s="21" t="s">
        <v>110</v>
      </c>
      <c r="H484" s="21">
        <f>VLOOKUP($L484,怪物模板!$A:$N,MATCH(角色!H$1,模板表头,0),0)</f>
        <v>2</v>
      </c>
      <c r="I484" s="28" t="str">
        <f>VLOOKUP($L484,怪物模板!$A:$N,MATCH(角色!I$1,模板表头,0),0)</f>
        <v>phy</v>
      </c>
      <c r="J484" s="22"/>
      <c r="K484" s="21"/>
      <c r="L484" s="21" t="s">
        <v>93</v>
      </c>
      <c r="M484" s="28" t="str">
        <f>VLOOKUP($L484,怪物模板!$A:$N,MATCH(角色!M$1,模板表头,0),0)</f>
        <v>狂战士</v>
      </c>
      <c r="N484" s="28" t="str">
        <f>VLOOKUP($L484,怪物模板!$A:$N,MATCH(角色!N$1,模板表头,0),0)</f>
        <v>同英雄技能</v>
      </c>
      <c r="O484" s="21" t="str">
        <f>VLOOKUP($L484,怪物模板!$A:$N,MATCH(角色!O$1,模板表头,0),0)</f>
        <v>male</v>
      </c>
      <c r="P484" s="22">
        <v>5</v>
      </c>
      <c r="Q484" s="21">
        <v>3</v>
      </c>
      <c r="R484" s="21">
        <f>VLOOKUP(P484,辅助表!$A$2:$B$10,2,FALSE)</f>
        <v>3</v>
      </c>
      <c r="S484" s="28" t="str">
        <f>VLOOKUP($L484,怪物模板!$A:$N,MATCH(角色!S$1,模板表头,0),0)</f>
        <v>horde</v>
      </c>
      <c r="T484" s="21" t="s">
        <v>85</v>
      </c>
      <c r="U484" s="21"/>
      <c r="V484" s="21"/>
      <c r="W484" s="21"/>
      <c r="X484" s="21"/>
      <c r="Y484" s="21"/>
      <c r="Z484" s="21"/>
      <c r="AA484" s="21"/>
      <c r="AB484" s="21">
        <v>4</v>
      </c>
      <c r="AC484" s="21">
        <v>6</v>
      </c>
      <c r="AD484" s="21"/>
      <c r="AE484" s="21">
        <f t="shared" si="95"/>
        <v>10</v>
      </c>
      <c r="AF484" s="21">
        <f t="shared" si="99"/>
        <v>25</v>
      </c>
      <c r="AG484" s="28" t="str">
        <f>VLOOKUP($L484,怪物模板!$A:$N,MATCH(角色!AG$1,模板表头,0),0)</f>
        <v>misc.5skills_target_is_valid</v>
      </c>
      <c r="AH484" s="28">
        <f>VLOOKUP($L484,怪物模板!$A:$N,MATCH(角色!AH$1,模板表头,0),0)</f>
        <v>11970101</v>
      </c>
      <c r="AI484" s="28">
        <f>VLOOKUP($L484,怪物模板!$A:$N,MATCH(角色!AI$1,模板表头,0),0)</f>
        <v>11970102</v>
      </c>
      <c r="AJ484" s="28" t="str">
        <f>VLOOKUP($L484,怪物模板!$A:$N,MATCH(角色!AJ$1,模板表头,0),0)</f>
        <v/>
      </c>
      <c r="AK484" s="28" t="str">
        <f>VLOOKUP($L484,怪物模板!$A:$N,MATCH(角色!AK$1,模板表头,0),0)</f>
        <v/>
      </c>
      <c r="AL484" s="28" t="str">
        <f>IF(VLOOKUP($L484,[1]怪物模板!$A:$N,MATCH([1]角色!AL$1,模板表头,0),0)=0,"",VLOOKUP($L484,[1]怪物模板!$A:$N,MATCH([1]角色!AL$1,模板表头,0),0))</f>
        <v/>
      </c>
      <c r="AM484" s="28" t="str">
        <f>VLOOKUP($L484,怪物模板!$A:$N,MATCH(角色!AM$1,模板表头,0),0)</f>
        <v>berserk_npc</v>
      </c>
      <c r="AN484" s="21">
        <f t="shared" ref="AN484:AN485" si="106">IF(T484="monster",1,IF(T484="boss",1.3,IF(T484="entity",1,IF(T484="guard",1.5,1))))</f>
        <v>1</v>
      </c>
      <c r="AO484" s="21">
        <v>1</v>
      </c>
      <c r="AP484" s="21"/>
      <c r="AQ484" s="21"/>
      <c r="AR484" s="21"/>
      <c r="AS484" s="21"/>
      <c r="AT484" s="21"/>
      <c r="AU484" s="21">
        <v>230051</v>
      </c>
      <c r="AV484" s="21"/>
      <c r="AW484" s="21"/>
      <c r="AX484" s="21"/>
      <c r="AY484" s="21"/>
      <c r="AZ484" s="21"/>
      <c r="BA484" s="21"/>
      <c r="BB484" s="22"/>
      <c r="BC484" s="22"/>
      <c r="BD484" s="22"/>
      <c r="BE484" s="22"/>
      <c r="BF484" s="22"/>
      <c r="BG484" s="22"/>
      <c r="BH484" s="22"/>
      <c r="BI484" s="22">
        <f t="shared" si="100"/>
        <v>10000</v>
      </c>
      <c r="BJ484" s="22">
        <f t="shared" si="101"/>
        <v>4000</v>
      </c>
      <c r="BK484" s="22">
        <f t="shared" si="101"/>
        <v>4000</v>
      </c>
      <c r="BL484" s="21"/>
      <c r="BM484" s="21"/>
      <c r="BN484" s="21"/>
      <c r="BO484" s="21"/>
      <c r="BP484" s="21"/>
      <c r="BQ484" s="21"/>
      <c r="BR484" s="21"/>
      <c r="BS484" s="21"/>
      <c r="BT484" s="21"/>
      <c r="BU484" s="23" t="str">
        <f>IF(OR(B484="骷髅战士",B484="骷髅法师"),-0.9,"")</f>
        <v/>
      </c>
      <c r="BV484" s="21"/>
      <c r="BW484" s="21"/>
      <c r="BX484" s="21"/>
      <c r="BY484" s="21"/>
      <c r="BZ484" s="21"/>
      <c r="CA484" s="21"/>
      <c r="CB484" s="21"/>
      <c r="CC484" s="21"/>
      <c r="CD484" s="21"/>
      <c r="CE484" s="21"/>
      <c r="CF484" s="21"/>
      <c r="CG484" s="21" t="str">
        <f t="shared" si="102"/>
        <v/>
      </c>
      <c r="CH484" s="21" t="str">
        <f t="shared" si="102"/>
        <v/>
      </c>
      <c r="CI484" s="21" t="str">
        <f t="shared" si="102"/>
        <v/>
      </c>
      <c r="CJ484" s="21" t="str">
        <f t="shared" si="102"/>
        <v/>
      </c>
      <c r="CK484" s="21" t="str">
        <f t="shared" si="102"/>
        <v/>
      </c>
      <c r="CL484" s="21" t="str">
        <f t="shared" si="102"/>
        <v/>
      </c>
      <c r="CM484" s="21" t="str">
        <f t="shared" si="102"/>
        <v/>
      </c>
      <c r="CN484" s="21" t="str">
        <f t="shared" si="102"/>
        <v/>
      </c>
      <c r="CO484" s="21" t="str">
        <f t="shared" si="102"/>
        <v/>
      </c>
    </row>
    <row r="485" spans="1:93" s="5" customFormat="1" ht="16.5" customHeight="1" x14ac:dyDescent="0.3">
      <c r="A485" s="60">
        <v>31040483</v>
      </c>
      <c r="B485" s="60" t="s">
        <v>93</v>
      </c>
      <c r="C485" s="21"/>
      <c r="D485" s="21">
        <f t="shared" si="104"/>
        <v>17</v>
      </c>
      <c r="E485" s="21" t="s">
        <v>105</v>
      </c>
      <c r="F485" s="21">
        <v>17</v>
      </c>
      <c r="G485" s="21" t="s">
        <v>110</v>
      </c>
      <c r="H485" s="21">
        <f>VLOOKUP($L485,怪物模板!$A:$N,MATCH(角色!H$1,模板表头,0),0)</f>
        <v>2</v>
      </c>
      <c r="I485" s="28" t="str">
        <f>VLOOKUP($L485,怪物模板!$A:$N,MATCH(角色!I$1,模板表头,0),0)</f>
        <v>phy</v>
      </c>
      <c r="J485" s="22"/>
      <c r="K485" s="21"/>
      <c r="L485" s="21" t="s">
        <v>93</v>
      </c>
      <c r="M485" s="28" t="str">
        <f>VLOOKUP($L485,怪物模板!$A:$N,MATCH(角色!M$1,模板表头,0),0)</f>
        <v>狂战士</v>
      </c>
      <c r="N485" s="28" t="str">
        <f>VLOOKUP($L485,怪物模板!$A:$N,MATCH(角色!N$1,模板表头,0),0)</f>
        <v>同英雄技能</v>
      </c>
      <c r="O485" s="21" t="str">
        <f>VLOOKUP($L485,怪物模板!$A:$N,MATCH(角色!O$1,模板表头,0),0)</f>
        <v>male</v>
      </c>
      <c r="P485" s="22">
        <v>5</v>
      </c>
      <c r="Q485" s="21">
        <v>2</v>
      </c>
      <c r="R485" s="21">
        <f>VLOOKUP(P485,辅助表!$A$2:$B$10,2,FALSE)</f>
        <v>3</v>
      </c>
      <c r="S485" s="28" t="str">
        <f>VLOOKUP($L485,怪物模板!$A:$N,MATCH(角色!S$1,模板表头,0),0)</f>
        <v>horde</v>
      </c>
      <c r="T485" s="21" t="s">
        <v>85</v>
      </c>
      <c r="U485" s="21"/>
      <c r="V485" s="21"/>
      <c r="W485" s="21"/>
      <c r="X485" s="21"/>
      <c r="Y485" s="21"/>
      <c r="Z485" s="21"/>
      <c r="AA485" s="21"/>
      <c r="AB485" s="21">
        <v>4</v>
      </c>
      <c r="AC485" s="21">
        <v>6</v>
      </c>
      <c r="AD485" s="21"/>
      <c r="AE485" s="21">
        <f t="shared" si="95"/>
        <v>10</v>
      </c>
      <c r="AF485" s="21">
        <f t="shared" si="99"/>
        <v>25</v>
      </c>
      <c r="AG485" s="28" t="str">
        <f>VLOOKUP($L485,怪物模板!$A:$N,MATCH(角色!AG$1,模板表头,0),0)</f>
        <v>misc.5skills_target_is_valid</v>
      </c>
      <c r="AH485" s="28">
        <f>VLOOKUP($L485,怪物模板!$A:$N,MATCH(角色!AH$1,模板表头,0),0)</f>
        <v>11970101</v>
      </c>
      <c r="AI485" s="28">
        <f>VLOOKUP($L485,怪物模板!$A:$N,MATCH(角色!AI$1,模板表头,0),0)</f>
        <v>11970102</v>
      </c>
      <c r="AJ485" s="28" t="str">
        <f>VLOOKUP($L485,怪物模板!$A:$N,MATCH(角色!AJ$1,模板表头,0),0)</f>
        <v/>
      </c>
      <c r="AK485" s="28" t="str">
        <f>VLOOKUP($L485,怪物模板!$A:$N,MATCH(角色!AK$1,模板表头,0),0)</f>
        <v/>
      </c>
      <c r="AL485" s="28" t="str">
        <f>IF(VLOOKUP($L485,[1]怪物模板!$A:$N,MATCH([1]角色!AL$1,模板表头,0),0)=0,"",VLOOKUP($L485,[1]怪物模板!$A:$N,MATCH([1]角色!AL$1,模板表头,0),0))</f>
        <v/>
      </c>
      <c r="AM485" s="28" t="str">
        <f>VLOOKUP($L485,怪物模板!$A:$N,MATCH(角色!AM$1,模板表头,0),0)</f>
        <v>berserk_npc</v>
      </c>
      <c r="AN485" s="21">
        <f t="shared" si="106"/>
        <v>1</v>
      </c>
      <c r="AO485" s="21">
        <v>1</v>
      </c>
      <c r="AP485" s="21"/>
      <c r="AQ485" s="21"/>
      <c r="AR485" s="21"/>
      <c r="AS485" s="21"/>
      <c r="AT485" s="21"/>
      <c r="AU485" s="21">
        <v>230051</v>
      </c>
      <c r="AV485" s="21"/>
      <c r="AW485" s="21"/>
      <c r="AX485" s="21"/>
      <c r="AY485" s="21"/>
      <c r="AZ485" s="21"/>
      <c r="BA485" s="21"/>
      <c r="BB485" s="22"/>
      <c r="BC485" s="22"/>
      <c r="BD485" s="22"/>
      <c r="BE485" s="22"/>
      <c r="BF485" s="22"/>
      <c r="BG485" s="22"/>
      <c r="BH485" s="22"/>
      <c r="BI485" s="22">
        <f t="shared" si="100"/>
        <v>10000</v>
      </c>
      <c r="BJ485" s="22">
        <f t="shared" si="101"/>
        <v>4000</v>
      </c>
      <c r="BK485" s="22">
        <f t="shared" si="101"/>
        <v>4000</v>
      </c>
      <c r="BL485" s="21"/>
      <c r="BM485" s="21"/>
      <c r="BN485" s="21"/>
      <c r="BO485" s="21"/>
      <c r="BP485" s="21"/>
      <c r="BQ485" s="21"/>
      <c r="BR485" s="21"/>
      <c r="BS485" s="21"/>
      <c r="BT485" s="21"/>
      <c r="BU485" s="23" t="str">
        <f>IF(OR(B485="骷髅战士",B485="骷髅法师"),-0.9,"")</f>
        <v/>
      </c>
      <c r="BV485" s="21"/>
      <c r="BW485" s="21"/>
      <c r="BX485" s="21"/>
      <c r="BY485" s="21"/>
      <c r="BZ485" s="21"/>
      <c r="CA485" s="21"/>
      <c r="CB485" s="21"/>
      <c r="CC485" s="21"/>
      <c r="CD485" s="21"/>
      <c r="CE485" s="21"/>
      <c r="CF485" s="21"/>
      <c r="CG485" s="21" t="str">
        <f t="shared" si="102"/>
        <v/>
      </c>
      <c r="CH485" s="21" t="str">
        <f t="shared" si="102"/>
        <v/>
      </c>
      <c r="CI485" s="21" t="str">
        <f t="shared" si="102"/>
        <v/>
      </c>
      <c r="CJ485" s="21" t="str">
        <f t="shared" si="102"/>
        <v/>
      </c>
      <c r="CK485" s="21" t="str">
        <f t="shared" si="102"/>
        <v/>
      </c>
      <c r="CL485" s="21" t="str">
        <f t="shared" si="102"/>
        <v/>
      </c>
      <c r="CM485" s="21" t="str">
        <f t="shared" si="102"/>
        <v/>
      </c>
      <c r="CN485" s="21" t="str">
        <f t="shared" si="102"/>
        <v/>
      </c>
      <c r="CO485" s="21" t="str">
        <f t="shared" si="102"/>
        <v/>
      </c>
    </row>
    <row r="486" spans="1:93" s="5" customFormat="1" ht="16.5" customHeight="1" x14ac:dyDescent="0.3">
      <c r="A486" s="60">
        <v>31040484</v>
      </c>
      <c r="B486" s="60" t="s">
        <v>204</v>
      </c>
      <c r="C486" s="21"/>
      <c r="D486" s="21">
        <v>17</v>
      </c>
      <c r="E486" s="21" t="s">
        <v>105</v>
      </c>
      <c r="F486" s="21">
        <v>17</v>
      </c>
      <c r="G486" s="21" t="s">
        <v>110</v>
      </c>
      <c r="H486" s="21">
        <f>VLOOKUP($L486,怪物模板!$A:$N,MATCH(角色!H$1,模板表头,0),0)</f>
        <v>3</v>
      </c>
      <c r="I486" s="28" t="str">
        <f>VLOOKUP($L486,怪物模板!$A:$N,MATCH(角色!I$1,模板表头,0),0)</f>
        <v>phy</v>
      </c>
      <c r="J486" s="22"/>
      <c r="K486" s="21"/>
      <c r="L486" s="21" t="s">
        <v>204</v>
      </c>
      <c r="M486" s="28" t="str">
        <f>VLOOKUP($L486,怪物模板!$A:$N,MATCH(角色!M$1,模板表头,0),0)</f>
        <v>骷髅射手</v>
      </c>
      <c r="N486" s="28" t="str">
        <f>VLOOKUP($L486,怪物模板!$A:$N,MATCH(角色!N$1,模板表头,0),0)</f>
        <v>统一模板</v>
      </c>
      <c r="O486" s="21" t="str">
        <f>VLOOKUP($L486,怪物模板!$A:$N,MATCH(角色!O$1,模板表头,0),0)</f>
        <v>male</v>
      </c>
      <c r="P486" s="22">
        <v>1</v>
      </c>
      <c r="Q486" s="21">
        <v>1</v>
      </c>
      <c r="R486" s="21">
        <v>1</v>
      </c>
      <c r="S486" s="28" t="str">
        <f>VLOOKUP($L486,怪物模板!$A:$N,MATCH(角色!S$1,模板表头,0),0)</f>
        <v>horde</v>
      </c>
      <c r="T486" s="21" t="s">
        <v>199</v>
      </c>
      <c r="U486" s="21"/>
      <c r="V486" s="21"/>
      <c r="W486" s="21"/>
      <c r="X486" s="21"/>
      <c r="Y486" s="21"/>
      <c r="Z486" s="21"/>
      <c r="AA486" s="21"/>
      <c r="AB486" s="21">
        <v>4</v>
      </c>
      <c r="AC486" s="21">
        <v>6</v>
      </c>
      <c r="AD486" s="21"/>
      <c r="AE486" s="21">
        <f t="shared" si="95"/>
        <v>10</v>
      </c>
      <c r="AF486" s="21">
        <f t="shared" si="99"/>
        <v>25</v>
      </c>
      <c r="AG486" s="28" t="str">
        <f>VLOOKUP($L486,怪物模板!$A:$N,MATCH(角色!AG$1,模板表头,0),0)</f>
        <v>misc.5skills</v>
      </c>
      <c r="AH486" s="28">
        <f>VLOOKUP($L486,怪物模板!$A:$N,MATCH(角色!AH$1,模板表头,0),0)</f>
        <v>11690101</v>
      </c>
      <c r="AI486" s="28">
        <f>VLOOKUP($L486,怪物模板!$A:$N,MATCH(角色!AI$1,模板表头,0),0)</f>
        <v>11690102</v>
      </c>
      <c r="AJ486" s="28" t="str">
        <f>VLOOKUP($L486,怪物模板!$A:$N,MATCH(角色!AJ$1,模板表头,0),0)</f>
        <v/>
      </c>
      <c r="AK486" s="28" t="str">
        <f>VLOOKUP($L486,怪物模板!$A:$N,MATCH(角色!AK$1,模板表头,0),0)</f>
        <v/>
      </c>
      <c r="AL486" s="28" t="str">
        <f>IF(VLOOKUP($L486,[1]怪物模板!$A:$N,MATCH([1]角色!AL$1,模板表头,0),0)=0,"",VLOOKUP($L486,[1]怪物模板!$A:$N,MATCH([1]角色!AL$1,模板表头,0),0))</f>
        <v/>
      </c>
      <c r="AM486" s="28" t="str">
        <f>VLOOKUP($L486,怪物模板!$A:$N,MATCH(角色!AM$1,模板表头,0),0)</f>
        <v>skeleton_archer_npc</v>
      </c>
      <c r="AN486" s="21">
        <v>1</v>
      </c>
      <c r="AO486" s="21">
        <v>1</v>
      </c>
      <c r="AP486" s="21"/>
      <c r="AQ486" s="21"/>
      <c r="AR486" s="21"/>
      <c r="AS486" s="21"/>
      <c r="AT486" s="21"/>
      <c r="AU486" s="21">
        <v>230051</v>
      </c>
      <c r="AV486" s="21"/>
      <c r="AW486" s="21"/>
      <c r="AX486" s="21"/>
      <c r="AY486" s="21"/>
      <c r="AZ486" s="21"/>
      <c r="BA486" s="21"/>
      <c r="BB486" s="22"/>
      <c r="BC486" s="22"/>
      <c r="BD486" s="22"/>
      <c r="BE486" s="22"/>
      <c r="BF486" s="22"/>
      <c r="BG486" s="22"/>
      <c r="BH486" s="22"/>
      <c r="BI486" s="22">
        <f t="shared" si="100"/>
        <v>10000</v>
      </c>
      <c r="BJ486" s="22">
        <f t="shared" si="101"/>
        <v>4000</v>
      </c>
      <c r="BK486" s="22">
        <f t="shared" si="101"/>
        <v>4000</v>
      </c>
      <c r="BL486" s="21"/>
      <c r="BM486" s="21"/>
      <c r="BN486" s="21"/>
      <c r="BO486" s="21"/>
      <c r="BP486" s="21"/>
      <c r="BQ486" s="21"/>
      <c r="BR486" s="21"/>
      <c r="BS486" s="21"/>
      <c r="BT486" s="21"/>
      <c r="BU486" s="23" t="s">
        <v>200</v>
      </c>
      <c r="BV486" s="21"/>
      <c r="BW486" s="21"/>
      <c r="BX486" s="21"/>
      <c r="BY486" s="21"/>
      <c r="BZ486" s="21"/>
      <c r="CA486" s="21"/>
      <c r="CB486" s="21"/>
      <c r="CC486" s="21"/>
      <c r="CD486" s="21"/>
      <c r="CE486" s="21"/>
      <c r="CF486" s="21"/>
      <c r="CG486" s="21" t="s">
        <v>200</v>
      </c>
      <c r="CH486" s="21" t="s">
        <v>200</v>
      </c>
      <c r="CI486" s="21" t="s">
        <v>200</v>
      </c>
      <c r="CJ486" s="21" t="s">
        <v>200</v>
      </c>
      <c r="CK486" s="21" t="s">
        <v>200</v>
      </c>
      <c r="CL486" s="21" t="s">
        <v>200</v>
      </c>
      <c r="CM486" s="21" t="s">
        <v>200</v>
      </c>
      <c r="CN486" s="21" t="s">
        <v>200</v>
      </c>
      <c r="CO486" s="21" t="s">
        <v>200</v>
      </c>
    </row>
    <row r="487" spans="1:93" s="5" customFormat="1" x14ac:dyDescent="0.3">
      <c r="A487" s="60">
        <v>31040485</v>
      </c>
      <c r="B487" s="60" t="s">
        <v>96</v>
      </c>
      <c r="C487" s="21"/>
      <c r="D487" s="21">
        <f t="shared" si="104"/>
        <v>17</v>
      </c>
      <c r="E487" s="21" t="s">
        <v>105</v>
      </c>
      <c r="F487" s="21">
        <v>17</v>
      </c>
      <c r="G487" s="21" t="s">
        <v>110</v>
      </c>
      <c r="H487" s="21">
        <f>VLOOKUP($L487,怪物模板!$A:$N,MATCH(角色!H$1,模板表头,0),0)</f>
        <v>3</v>
      </c>
      <c r="I487" s="28" t="str">
        <f>VLOOKUP($L487,怪物模板!$A:$N,MATCH(角色!I$1,模板表头,0),0)</f>
        <v>phy</v>
      </c>
      <c r="J487" s="22"/>
      <c r="K487" s="21"/>
      <c r="L487" s="21" t="s">
        <v>204</v>
      </c>
      <c r="M487" s="28" t="str">
        <f>VLOOKUP($L487,怪物模板!$A:$N,MATCH(角色!M$1,模板表头,0),0)</f>
        <v>骷髅射手</v>
      </c>
      <c r="N487" s="28" t="str">
        <f>VLOOKUP($L487,怪物模板!$A:$N,MATCH(角色!N$1,模板表头,0),0)</f>
        <v>统一模板</v>
      </c>
      <c r="O487" s="21" t="str">
        <f>VLOOKUP($L487,怪物模板!$A:$N,MATCH(角色!O$1,模板表头,0),0)</f>
        <v>male</v>
      </c>
      <c r="P487" s="21">
        <v>1</v>
      </c>
      <c r="Q487" s="21">
        <v>1</v>
      </c>
      <c r="R487" s="21">
        <f>VLOOKUP(P487,辅助表!$A$2:$B$10,2,FALSE)</f>
        <v>1</v>
      </c>
      <c r="S487" s="28" t="str">
        <f>VLOOKUP($L487,怪物模板!$A:$N,MATCH(角色!S$1,模板表头,0),0)</f>
        <v>horde</v>
      </c>
      <c r="T487" s="21" t="s">
        <v>85</v>
      </c>
      <c r="U487" s="21"/>
      <c r="V487" s="21"/>
      <c r="W487" s="21"/>
      <c r="X487" s="21"/>
      <c r="Y487" s="21"/>
      <c r="Z487" s="21"/>
      <c r="AA487" s="21"/>
      <c r="AB487" s="21">
        <v>4</v>
      </c>
      <c r="AC487" s="21">
        <v>6</v>
      </c>
      <c r="AD487" s="21"/>
      <c r="AE487" s="21">
        <f t="shared" si="95"/>
        <v>10</v>
      </c>
      <c r="AF487" s="21">
        <f t="shared" si="99"/>
        <v>25</v>
      </c>
      <c r="AG487" s="28" t="str">
        <f>VLOOKUP($L487,怪物模板!$A:$N,MATCH(角色!AG$1,模板表头,0),0)</f>
        <v>misc.5skills</v>
      </c>
      <c r="AH487" s="28">
        <f>VLOOKUP($L487,怪物模板!$A:$N,MATCH(角色!AH$1,模板表头,0),0)</f>
        <v>11690101</v>
      </c>
      <c r="AI487" s="28">
        <f>VLOOKUP($L487,怪物模板!$A:$N,MATCH(角色!AI$1,模板表头,0),0)</f>
        <v>11690102</v>
      </c>
      <c r="AJ487" s="28" t="str">
        <f>VLOOKUP($L487,怪物模板!$A:$N,MATCH(角色!AJ$1,模板表头,0),0)</f>
        <v/>
      </c>
      <c r="AK487" s="28" t="str">
        <f>VLOOKUP($L487,怪物模板!$A:$N,MATCH(角色!AK$1,模板表头,0),0)</f>
        <v/>
      </c>
      <c r="AL487" s="28" t="str">
        <f>IF(VLOOKUP($L487,[1]怪物模板!$A:$N,MATCH([1]角色!AL$1,模板表头,0),0)=0,"",VLOOKUP($L487,[1]怪物模板!$A:$N,MATCH([1]角色!AL$1,模板表头,0),0))</f>
        <v/>
      </c>
      <c r="AM487" s="28" t="str">
        <f>VLOOKUP($L487,怪物模板!$A:$N,MATCH(角色!AM$1,模板表头,0),0)</f>
        <v>skeleton_archer_npc</v>
      </c>
      <c r="AN487" s="21">
        <f t="shared" ref="AN487" si="107">IF(T487="monster",1,IF(T487="boss",1.3,IF(T487="entity",1,IF(T487="guard",1.5,1))))</f>
        <v>1</v>
      </c>
      <c r="AO487" s="21">
        <v>1</v>
      </c>
      <c r="AP487" s="21"/>
      <c r="AQ487" s="21"/>
      <c r="AR487" s="21"/>
      <c r="AS487" s="21"/>
      <c r="AT487" s="21"/>
      <c r="AU487" s="21">
        <v>230051</v>
      </c>
      <c r="AV487" s="21"/>
      <c r="AW487" s="21"/>
      <c r="AX487" s="21"/>
      <c r="AY487" s="21"/>
      <c r="AZ487" s="21"/>
      <c r="BA487" s="21"/>
      <c r="BB487" s="22"/>
      <c r="BC487" s="22"/>
      <c r="BD487" s="22"/>
      <c r="BE487" s="22"/>
      <c r="BF487" s="22"/>
      <c r="BG487" s="22"/>
      <c r="BH487" s="22"/>
      <c r="BI487" s="22">
        <f t="shared" si="100"/>
        <v>10000</v>
      </c>
      <c r="BJ487" s="22">
        <f t="shared" si="101"/>
        <v>4000</v>
      </c>
      <c r="BK487" s="22">
        <f t="shared" si="101"/>
        <v>4000</v>
      </c>
      <c r="BL487" s="21"/>
      <c r="BM487" s="21"/>
      <c r="BN487" s="21"/>
      <c r="BO487" s="21"/>
      <c r="BP487" s="21"/>
      <c r="BQ487" s="21"/>
      <c r="BR487" s="21"/>
      <c r="BS487" s="21"/>
      <c r="BT487" s="21"/>
      <c r="BU487" s="23" t="str">
        <f>IF(OR(B487="骷髅战士",B487="骷髅法师"),-0.9,"")</f>
        <v/>
      </c>
      <c r="BV487" s="21"/>
      <c r="BW487" s="21"/>
      <c r="BX487" s="21"/>
      <c r="BY487" s="21"/>
      <c r="BZ487" s="21"/>
      <c r="CA487" s="21"/>
      <c r="CB487" s="21"/>
      <c r="CC487" s="21"/>
      <c r="CD487" s="21"/>
      <c r="CE487" s="21"/>
      <c r="CF487" s="21"/>
      <c r="CG487" s="21" t="str">
        <f t="shared" si="102"/>
        <v/>
      </c>
      <c r="CH487" s="21" t="str">
        <f t="shared" si="102"/>
        <v/>
      </c>
      <c r="CI487" s="21" t="str">
        <f t="shared" si="102"/>
        <v/>
      </c>
      <c r="CJ487" s="21" t="str">
        <f t="shared" si="102"/>
        <v/>
      </c>
      <c r="CK487" s="21" t="str">
        <f t="shared" si="102"/>
        <v/>
      </c>
      <c r="CL487" s="21" t="str">
        <f t="shared" si="102"/>
        <v/>
      </c>
      <c r="CM487" s="21" t="str">
        <f t="shared" si="102"/>
        <v/>
      </c>
      <c r="CN487" s="21" t="str">
        <f t="shared" si="102"/>
        <v/>
      </c>
      <c r="CO487" s="21" t="str">
        <f t="shared" si="102"/>
        <v/>
      </c>
    </row>
    <row r="488" spans="1:93" s="3" customFormat="1" ht="16.5" customHeight="1" x14ac:dyDescent="0.3">
      <c r="A488" s="60">
        <v>31040486</v>
      </c>
      <c r="B488" s="60" t="s">
        <v>252</v>
      </c>
      <c r="C488" s="21"/>
      <c r="D488" s="21">
        <f t="shared" si="104"/>
        <v>18</v>
      </c>
      <c r="E488" s="21" t="s">
        <v>105</v>
      </c>
      <c r="F488" s="21">
        <v>18</v>
      </c>
      <c r="G488" s="21" t="s">
        <v>111</v>
      </c>
      <c r="H488" s="21">
        <f>VLOOKUP($L488,怪物模板!$A:$N,MATCH(角色!H$1,模板表头,0),0)</f>
        <v>4</v>
      </c>
      <c r="I488" s="28" t="str">
        <f>VLOOKUP($L488,怪物模板!$A:$N,MATCH(角色!I$1,模板表头,0),0)</f>
        <v>mag</v>
      </c>
      <c r="J488" s="22"/>
      <c r="K488" s="21"/>
      <c r="L488" s="21" t="s">
        <v>284</v>
      </c>
      <c r="M488" s="28" t="str">
        <f>VLOOKUP($L488,怪物模板!$A:$N,MATCH(角色!M$1,模板表头,0),0)</f>
        <v>饥荒骑士</v>
      </c>
      <c r="N488" s="28" t="str">
        <f>VLOOKUP($L488,怪物模板!$A:$N,MATCH(角色!N$1,模板表头,0),0)</f>
        <v>统一BOSS模板</v>
      </c>
      <c r="O488" s="21" t="str">
        <f>VLOOKUP($L488,怪物模板!$A:$N,MATCH(角色!O$1,模板表头,0),0)</f>
        <v>male</v>
      </c>
      <c r="P488" s="22">
        <v>5</v>
      </c>
      <c r="Q488" s="21">
        <v>3</v>
      </c>
      <c r="R488" s="21">
        <v>3</v>
      </c>
      <c r="S488" s="28" t="str">
        <f>VLOOKUP($L488,怪物模板!$A:$N,MATCH(角色!S$1,模板表头,0),0)</f>
        <v>chaos</v>
      </c>
      <c r="T488" s="21" t="s">
        <v>85</v>
      </c>
      <c r="U488" s="21"/>
      <c r="V488" s="21"/>
      <c r="W488" s="21"/>
      <c r="X488" s="21"/>
      <c r="Y488" s="21"/>
      <c r="Z488" s="21"/>
      <c r="AA488" s="21"/>
      <c r="AB488" s="21">
        <v>4</v>
      </c>
      <c r="AC488" s="21">
        <v>6</v>
      </c>
      <c r="AD488" s="21"/>
      <c r="AE488" s="21">
        <f t="shared" si="95"/>
        <v>40</v>
      </c>
      <c r="AF488" s="21">
        <f t="shared" si="99"/>
        <v>100</v>
      </c>
      <c r="AG488" s="28" t="str">
        <f>VLOOKUP($L488,怪物模板!$A:$N,MATCH(角色!AG$1,模板表头,0),0)</f>
        <v>healer.death_knight</v>
      </c>
      <c r="AH488" s="28">
        <f>VLOOKUP($L488,怪物模板!$A:$N,MATCH(角色!AH$1,模板表头,0),0)</f>
        <v>11661301</v>
      </c>
      <c r="AI488" s="28">
        <f>VLOOKUP($L488,怪物模板!$A:$N,MATCH(角色!AI$1,模板表头,0),0)</f>
        <v>11661302</v>
      </c>
      <c r="AJ488" s="28">
        <f>VLOOKUP($L488,怪物模板!$A:$N,MATCH(角色!AJ$1,模板表头,0),0)</f>
        <v>11661303</v>
      </c>
      <c r="AK488" s="28">
        <f>VLOOKUP($L488,怪物模板!$A:$N,MATCH(角色!AK$1,模板表头,0),0)</f>
        <v>11661304</v>
      </c>
      <c r="AL488" s="28" t="str">
        <f>IF(VLOOKUP($L488,[1]怪物模板!$A:$N,MATCH([1]角色!AL$1,模板表头,0),0)=0,"",VLOOKUP($L488,[1]怪物模板!$A:$N,MATCH([1]角色!AL$1,模板表头,0),0))</f>
        <v/>
      </c>
      <c r="AM488" s="28" t="str">
        <f>VLOOKUP($L488,怪物模板!$A:$N,MATCH(角色!AM$1,模板表头,0),0)</f>
        <v>death_knight_hero</v>
      </c>
      <c r="AN488" s="21">
        <v>1.2</v>
      </c>
      <c r="AO488" s="21">
        <v>1</v>
      </c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2"/>
      <c r="BC488" s="22"/>
      <c r="BD488" s="22"/>
      <c r="BE488" s="22"/>
      <c r="BF488" s="22"/>
      <c r="BG488" s="22"/>
      <c r="BH488" s="22"/>
      <c r="BI488" s="22">
        <f t="shared" si="100"/>
        <v>10000</v>
      </c>
      <c r="BJ488" s="22">
        <f t="shared" si="101"/>
        <v>4000</v>
      </c>
      <c r="BK488" s="22">
        <f t="shared" si="101"/>
        <v>4000</v>
      </c>
      <c r="BL488" s="21"/>
      <c r="BM488" s="21"/>
      <c r="BN488" s="21"/>
      <c r="BO488" s="21"/>
      <c r="BP488" s="21"/>
      <c r="BQ488" s="21"/>
      <c r="BR488" s="21"/>
      <c r="BS488" s="21"/>
      <c r="BT488" s="21"/>
      <c r="BU488" s="23" t="s">
        <v>200</v>
      </c>
      <c r="BV488" s="21"/>
      <c r="BW488" s="21"/>
      <c r="BX488" s="21"/>
      <c r="BY488" s="21"/>
      <c r="BZ488" s="21"/>
      <c r="CA488" s="21"/>
      <c r="CB488" s="21"/>
      <c r="CC488" s="21"/>
      <c r="CD488" s="21"/>
      <c r="CE488" s="21"/>
      <c r="CF488" s="21"/>
      <c r="CG488" s="21" t="s">
        <v>200</v>
      </c>
      <c r="CH488" s="21" t="s">
        <v>200</v>
      </c>
      <c r="CI488" s="21" t="s">
        <v>200</v>
      </c>
      <c r="CJ488" s="21" t="s">
        <v>200</v>
      </c>
      <c r="CK488" s="21" t="s">
        <v>200</v>
      </c>
      <c r="CL488" s="21" t="s">
        <v>200</v>
      </c>
      <c r="CM488" s="21" t="s">
        <v>200</v>
      </c>
      <c r="CN488" s="21" t="s">
        <v>200</v>
      </c>
      <c r="CO488" s="21" t="s">
        <v>200</v>
      </c>
    </row>
    <row r="489" spans="1:93" s="3" customFormat="1" ht="16.5" customHeight="1" x14ac:dyDescent="0.3">
      <c r="A489" s="60">
        <v>31040487</v>
      </c>
      <c r="B489" s="60" t="s">
        <v>93</v>
      </c>
      <c r="C489" s="21"/>
      <c r="D489" s="21">
        <f t="shared" si="104"/>
        <v>18</v>
      </c>
      <c r="E489" s="21" t="s">
        <v>105</v>
      </c>
      <c r="F489" s="21">
        <v>18</v>
      </c>
      <c r="G489" s="21" t="s">
        <v>110</v>
      </c>
      <c r="H489" s="21">
        <f>VLOOKUP($L489,怪物模板!$A:$N,MATCH(角色!H$1,模板表头,0),0)</f>
        <v>2</v>
      </c>
      <c r="I489" s="28" t="str">
        <f>VLOOKUP($L489,怪物模板!$A:$N,MATCH(角色!I$1,模板表头,0),0)</f>
        <v>phy</v>
      </c>
      <c r="J489" s="22"/>
      <c r="K489" s="21"/>
      <c r="L489" s="21" t="s">
        <v>93</v>
      </c>
      <c r="M489" s="28" t="str">
        <f>VLOOKUP($L489,怪物模板!$A:$N,MATCH(角色!M$1,模板表头,0),0)</f>
        <v>狂战士</v>
      </c>
      <c r="N489" s="28" t="str">
        <f>VLOOKUP($L489,怪物模板!$A:$N,MATCH(角色!N$1,模板表头,0),0)</f>
        <v>同英雄技能</v>
      </c>
      <c r="O489" s="21" t="str">
        <f>VLOOKUP($L489,怪物模板!$A:$N,MATCH(角色!O$1,模板表头,0),0)</f>
        <v>male</v>
      </c>
      <c r="P489" s="22">
        <v>5</v>
      </c>
      <c r="Q489" s="21">
        <v>3</v>
      </c>
      <c r="R489" s="21">
        <f>VLOOKUP(P489,辅助表!$A$2:$B$10,2,FALSE)</f>
        <v>3</v>
      </c>
      <c r="S489" s="28" t="str">
        <f>VLOOKUP($L489,怪物模板!$A:$N,MATCH(角色!S$1,模板表头,0),0)</f>
        <v>horde</v>
      </c>
      <c r="T489" s="21" t="s">
        <v>85</v>
      </c>
      <c r="U489" s="21"/>
      <c r="V489" s="21"/>
      <c r="W489" s="21"/>
      <c r="X489" s="21"/>
      <c r="Y489" s="21"/>
      <c r="Z489" s="21"/>
      <c r="AA489" s="21"/>
      <c r="AB489" s="21">
        <v>4</v>
      </c>
      <c r="AC489" s="21">
        <v>6</v>
      </c>
      <c r="AD489" s="21"/>
      <c r="AE489" s="21">
        <f t="shared" si="95"/>
        <v>10</v>
      </c>
      <c r="AF489" s="21">
        <f t="shared" si="99"/>
        <v>25</v>
      </c>
      <c r="AG489" s="28" t="str">
        <f>VLOOKUP($L489,怪物模板!$A:$N,MATCH(角色!AG$1,模板表头,0),0)</f>
        <v>misc.5skills_target_is_valid</v>
      </c>
      <c r="AH489" s="28">
        <f>VLOOKUP($L489,怪物模板!$A:$N,MATCH(角色!AH$1,模板表头,0),0)</f>
        <v>11970101</v>
      </c>
      <c r="AI489" s="28">
        <f>VLOOKUP($L489,怪物模板!$A:$N,MATCH(角色!AI$1,模板表头,0),0)</f>
        <v>11970102</v>
      </c>
      <c r="AJ489" s="28" t="str">
        <f>VLOOKUP($L489,怪物模板!$A:$N,MATCH(角色!AJ$1,模板表头,0),0)</f>
        <v/>
      </c>
      <c r="AK489" s="28" t="str">
        <f>VLOOKUP($L489,怪物模板!$A:$N,MATCH(角色!AK$1,模板表头,0),0)</f>
        <v/>
      </c>
      <c r="AL489" s="28" t="str">
        <f>IF(VLOOKUP($L489,[1]怪物模板!$A:$N,MATCH([1]角色!AL$1,模板表头,0),0)=0,"",VLOOKUP($L489,[1]怪物模板!$A:$N,MATCH([1]角色!AL$1,模板表头,0),0))</f>
        <v/>
      </c>
      <c r="AM489" s="28" t="str">
        <f>VLOOKUP($L489,怪物模板!$A:$N,MATCH(角色!AM$1,模板表头,0),0)</f>
        <v>berserk_npc</v>
      </c>
      <c r="AN489" s="21">
        <f t="shared" ref="AN489:AN490" si="108">IF(T489="monster",1,IF(T489="boss",1.3,IF(T489="entity",1,IF(T489="guard",1.5,1))))</f>
        <v>1</v>
      </c>
      <c r="AO489" s="21">
        <v>1</v>
      </c>
      <c r="AP489" s="21"/>
      <c r="AQ489" s="21"/>
      <c r="AR489" s="21"/>
      <c r="AS489" s="21"/>
      <c r="AT489" s="21"/>
      <c r="AU489" s="21">
        <v>230051</v>
      </c>
      <c r="AV489" s="21"/>
      <c r="AW489" s="21"/>
      <c r="AX489" s="21"/>
      <c r="AY489" s="21"/>
      <c r="AZ489" s="21"/>
      <c r="BA489" s="21"/>
      <c r="BB489" s="22"/>
      <c r="BC489" s="22"/>
      <c r="BD489" s="22"/>
      <c r="BE489" s="22"/>
      <c r="BF489" s="22"/>
      <c r="BG489" s="22"/>
      <c r="BH489" s="22"/>
      <c r="BI489" s="22">
        <f t="shared" si="100"/>
        <v>10000</v>
      </c>
      <c r="BJ489" s="22">
        <f t="shared" si="101"/>
        <v>4000</v>
      </c>
      <c r="BK489" s="22">
        <f t="shared" si="101"/>
        <v>4000</v>
      </c>
      <c r="BL489" s="21"/>
      <c r="BM489" s="21"/>
      <c r="BN489" s="21"/>
      <c r="BO489" s="21"/>
      <c r="BP489" s="21"/>
      <c r="BQ489" s="21"/>
      <c r="BR489" s="21"/>
      <c r="BS489" s="21"/>
      <c r="BT489" s="21"/>
      <c r="BU489" s="23" t="str">
        <f>IF(OR(B489="骷髅战士",B489="骷髅法师"),-0.9,"")</f>
        <v/>
      </c>
      <c r="BV489" s="21"/>
      <c r="BW489" s="21"/>
      <c r="BX489" s="21"/>
      <c r="BY489" s="21"/>
      <c r="BZ489" s="21"/>
      <c r="CA489" s="21"/>
      <c r="CB489" s="21"/>
      <c r="CC489" s="21"/>
      <c r="CD489" s="21"/>
      <c r="CE489" s="21"/>
      <c r="CF489" s="21"/>
      <c r="CG489" s="21" t="str">
        <f t="shared" si="102"/>
        <v/>
      </c>
      <c r="CH489" s="21" t="str">
        <f t="shared" si="102"/>
        <v/>
      </c>
      <c r="CI489" s="21" t="str">
        <f t="shared" si="102"/>
        <v/>
      </c>
      <c r="CJ489" s="21" t="str">
        <f t="shared" si="102"/>
        <v/>
      </c>
      <c r="CK489" s="21" t="str">
        <f t="shared" si="102"/>
        <v/>
      </c>
      <c r="CL489" s="21" t="str">
        <f t="shared" si="102"/>
        <v/>
      </c>
      <c r="CM489" s="21" t="str">
        <f t="shared" si="102"/>
        <v/>
      </c>
      <c r="CN489" s="21" t="str">
        <f t="shared" si="102"/>
        <v/>
      </c>
      <c r="CO489" s="21" t="str">
        <f t="shared" si="102"/>
        <v/>
      </c>
    </row>
    <row r="490" spans="1:93" s="3" customFormat="1" ht="16.5" customHeight="1" x14ac:dyDescent="0.3">
      <c r="A490" s="60">
        <v>31040488</v>
      </c>
      <c r="B490" s="60" t="s">
        <v>93</v>
      </c>
      <c r="C490" s="21"/>
      <c r="D490" s="21">
        <f t="shared" si="104"/>
        <v>18</v>
      </c>
      <c r="E490" s="21" t="s">
        <v>105</v>
      </c>
      <c r="F490" s="21">
        <v>18</v>
      </c>
      <c r="G490" s="21" t="s">
        <v>110</v>
      </c>
      <c r="H490" s="21">
        <f>VLOOKUP($L490,怪物模板!$A:$N,MATCH(角色!H$1,模板表头,0),0)</f>
        <v>2</v>
      </c>
      <c r="I490" s="28" t="str">
        <f>VLOOKUP($L490,怪物模板!$A:$N,MATCH(角色!I$1,模板表头,0),0)</f>
        <v>phy</v>
      </c>
      <c r="J490" s="22"/>
      <c r="K490" s="21"/>
      <c r="L490" s="21" t="s">
        <v>93</v>
      </c>
      <c r="M490" s="28" t="str">
        <f>VLOOKUP($L490,怪物模板!$A:$N,MATCH(角色!M$1,模板表头,0),0)</f>
        <v>狂战士</v>
      </c>
      <c r="N490" s="28" t="str">
        <f>VLOOKUP($L490,怪物模板!$A:$N,MATCH(角色!N$1,模板表头,0),0)</f>
        <v>同英雄技能</v>
      </c>
      <c r="O490" s="21" t="str">
        <f>VLOOKUP($L490,怪物模板!$A:$N,MATCH(角色!O$1,模板表头,0),0)</f>
        <v>male</v>
      </c>
      <c r="P490" s="22">
        <v>5</v>
      </c>
      <c r="Q490" s="21">
        <v>3</v>
      </c>
      <c r="R490" s="21">
        <f>VLOOKUP(P490,辅助表!$A$2:$B$10,2,FALSE)</f>
        <v>3</v>
      </c>
      <c r="S490" s="28" t="str">
        <f>VLOOKUP($L490,怪物模板!$A:$N,MATCH(角色!S$1,模板表头,0),0)</f>
        <v>horde</v>
      </c>
      <c r="T490" s="21" t="s">
        <v>85</v>
      </c>
      <c r="U490" s="21"/>
      <c r="V490" s="21"/>
      <c r="W490" s="21"/>
      <c r="X490" s="21"/>
      <c r="Y490" s="21"/>
      <c r="Z490" s="21"/>
      <c r="AA490" s="21"/>
      <c r="AB490" s="21">
        <v>4</v>
      </c>
      <c r="AC490" s="21">
        <v>6</v>
      </c>
      <c r="AD490" s="21"/>
      <c r="AE490" s="21">
        <f t="shared" si="95"/>
        <v>10</v>
      </c>
      <c r="AF490" s="21">
        <f t="shared" si="99"/>
        <v>25</v>
      </c>
      <c r="AG490" s="28" t="str">
        <f>VLOOKUP($L490,怪物模板!$A:$N,MATCH(角色!AG$1,模板表头,0),0)</f>
        <v>misc.5skills_target_is_valid</v>
      </c>
      <c r="AH490" s="28">
        <f>VLOOKUP($L490,怪物模板!$A:$N,MATCH(角色!AH$1,模板表头,0),0)</f>
        <v>11970101</v>
      </c>
      <c r="AI490" s="28">
        <f>VLOOKUP($L490,怪物模板!$A:$N,MATCH(角色!AI$1,模板表头,0),0)</f>
        <v>11970102</v>
      </c>
      <c r="AJ490" s="28" t="str">
        <f>VLOOKUP($L490,怪物模板!$A:$N,MATCH(角色!AJ$1,模板表头,0),0)</f>
        <v/>
      </c>
      <c r="AK490" s="28" t="str">
        <f>VLOOKUP($L490,怪物模板!$A:$N,MATCH(角色!AK$1,模板表头,0),0)</f>
        <v/>
      </c>
      <c r="AL490" s="28" t="str">
        <f>IF(VLOOKUP($L490,[1]怪物模板!$A:$N,MATCH([1]角色!AL$1,模板表头,0),0)=0,"",VLOOKUP($L490,[1]怪物模板!$A:$N,MATCH([1]角色!AL$1,模板表头,0),0))</f>
        <v/>
      </c>
      <c r="AM490" s="28" t="str">
        <f>VLOOKUP($L490,怪物模板!$A:$N,MATCH(角色!AM$1,模板表头,0),0)</f>
        <v>berserk_npc</v>
      </c>
      <c r="AN490" s="21">
        <f t="shared" si="108"/>
        <v>1</v>
      </c>
      <c r="AO490" s="21">
        <v>1</v>
      </c>
      <c r="AP490" s="21"/>
      <c r="AQ490" s="21"/>
      <c r="AR490" s="21"/>
      <c r="AS490" s="21"/>
      <c r="AT490" s="21"/>
      <c r="AU490" s="21">
        <v>230051</v>
      </c>
      <c r="AV490" s="21"/>
      <c r="AW490" s="21"/>
      <c r="AX490" s="21"/>
      <c r="AY490" s="21"/>
      <c r="AZ490" s="21"/>
      <c r="BA490" s="21"/>
      <c r="BB490" s="22"/>
      <c r="BC490" s="22"/>
      <c r="BD490" s="22"/>
      <c r="BE490" s="22"/>
      <c r="BF490" s="22"/>
      <c r="BG490" s="22"/>
      <c r="BH490" s="22"/>
      <c r="BI490" s="22">
        <f t="shared" si="100"/>
        <v>10000</v>
      </c>
      <c r="BJ490" s="22">
        <f t="shared" si="101"/>
        <v>4000</v>
      </c>
      <c r="BK490" s="22">
        <f t="shared" si="101"/>
        <v>4000</v>
      </c>
      <c r="BL490" s="21"/>
      <c r="BM490" s="21"/>
      <c r="BN490" s="21"/>
      <c r="BO490" s="21"/>
      <c r="BP490" s="21"/>
      <c r="BQ490" s="21"/>
      <c r="BR490" s="21"/>
      <c r="BS490" s="21"/>
      <c r="BT490" s="21"/>
      <c r="BU490" s="23" t="str">
        <f>IF(OR(B490="骷髅战士",B490="骷髅法师"),-0.9,"")</f>
        <v/>
      </c>
      <c r="BV490" s="21"/>
      <c r="BW490" s="21"/>
      <c r="BX490" s="21"/>
      <c r="BY490" s="21"/>
      <c r="BZ490" s="21"/>
      <c r="CA490" s="21"/>
      <c r="CB490" s="21"/>
      <c r="CC490" s="21"/>
      <c r="CD490" s="21"/>
      <c r="CE490" s="21"/>
      <c r="CF490" s="21"/>
      <c r="CG490" s="21" t="str">
        <f t="shared" si="102"/>
        <v/>
      </c>
      <c r="CH490" s="21" t="str">
        <f t="shared" si="102"/>
        <v/>
      </c>
      <c r="CI490" s="21" t="str">
        <f t="shared" si="102"/>
        <v/>
      </c>
      <c r="CJ490" s="21" t="str">
        <f t="shared" si="102"/>
        <v/>
      </c>
      <c r="CK490" s="21" t="str">
        <f t="shared" si="102"/>
        <v/>
      </c>
      <c r="CL490" s="21" t="str">
        <f t="shared" si="102"/>
        <v/>
      </c>
      <c r="CM490" s="21" t="str">
        <f t="shared" si="102"/>
        <v/>
      </c>
      <c r="CN490" s="21" t="str">
        <f t="shared" si="102"/>
        <v/>
      </c>
      <c r="CO490" s="21" t="str">
        <f t="shared" si="102"/>
        <v/>
      </c>
    </row>
    <row r="491" spans="1:93" s="3" customFormat="1" ht="16.5" customHeight="1" x14ac:dyDescent="0.3">
      <c r="A491" s="60">
        <v>31040489</v>
      </c>
      <c r="B491" s="60" t="s">
        <v>204</v>
      </c>
      <c r="C491" s="21"/>
      <c r="D491" s="21">
        <f t="shared" si="104"/>
        <v>18</v>
      </c>
      <c r="E491" s="21" t="s">
        <v>105</v>
      </c>
      <c r="F491" s="21">
        <v>18</v>
      </c>
      <c r="G491" s="21" t="s">
        <v>111</v>
      </c>
      <c r="H491" s="21">
        <f>VLOOKUP($L491,怪物模板!$A:$N,MATCH(角色!H$1,模板表头,0),0)</f>
        <v>3</v>
      </c>
      <c r="I491" s="28" t="str">
        <f>VLOOKUP($L491,怪物模板!$A:$N,MATCH(角色!I$1,模板表头,0),0)</f>
        <v>phy</v>
      </c>
      <c r="J491" s="22"/>
      <c r="K491" s="21"/>
      <c r="L491" s="21" t="s">
        <v>204</v>
      </c>
      <c r="M491" s="28" t="str">
        <f>VLOOKUP($L491,怪物模板!$A:$N,MATCH(角色!M$1,模板表头,0),0)</f>
        <v>骷髅射手</v>
      </c>
      <c r="N491" s="28" t="str">
        <f>VLOOKUP($L491,怪物模板!$A:$N,MATCH(角色!N$1,模板表头,0),0)</f>
        <v>统一模板</v>
      </c>
      <c r="O491" s="21" t="str">
        <f>VLOOKUP($L491,怪物模板!$A:$N,MATCH(角色!O$1,模板表头,0),0)</f>
        <v>male</v>
      </c>
      <c r="P491" s="21">
        <v>1</v>
      </c>
      <c r="Q491" s="21">
        <v>1</v>
      </c>
      <c r="R491" s="21">
        <v>1</v>
      </c>
      <c r="S491" s="28" t="str">
        <f>VLOOKUP($L491,怪物模板!$A:$N,MATCH(角色!S$1,模板表头,0),0)</f>
        <v>horde</v>
      </c>
      <c r="T491" s="21" t="s">
        <v>199</v>
      </c>
      <c r="U491" s="21"/>
      <c r="V491" s="21"/>
      <c r="W491" s="21"/>
      <c r="X491" s="21"/>
      <c r="Y491" s="21"/>
      <c r="Z491" s="21"/>
      <c r="AA491" s="21"/>
      <c r="AB491" s="21">
        <v>4</v>
      </c>
      <c r="AC491" s="21">
        <v>6</v>
      </c>
      <c r="AD491" s="21"/>
      <c r="AE491" s="21">
        <f t="shared" si="95"/>
        <v>40</v>
      </c>
      <c r="AF491" s="21">
        <f t="shared" si="99"/>
        <v>100</v>
      </c>
      <c r="AG491" s="28" t="str">
        <f>VLOOKUP($L491,怪物模板!$A:$N,MATCH(角色!AG$1,模板表头,0),0)</f>
        <v>misc.5skills</v>
      </c>
      <c r="AH491" s="28">
        <f>VLOOKUP($L491,怪物模板!$A:$N,MATCH(角色!AH$1,模板表头,0),0)</f>
        <v>11690101</v>
      </c>
      <c r="AI491" s="28">
        <f>VLOOKUP($L491,怪物模板!$A:$N,MATCH(角色!AI$1,模板表头,0),0)</f>
        <v>11690102</v>
      </c>
      <c r="AJ491" s="28" t="str">
        <f>VLOOKUP($L491,怪物模板!$A:$N,MATCH(角色!AJ$1,模板表头,0),0)</f>
        <v/>
      </c>
      <c r="AK491" s="28" t="str">
        <f>VLOOKUP($L491,怪物模板!$A:$N,MATCH(角色!AK$1,模板表头,0),0)</f>
        <v/>
      </c>
      <c r="AL491" s="28" t="str">
        <f>IF(VLOOKUP($L491,[1]怪物模板!$A:$N,MATCH([1]角色!AL$1,模板表头,0),0)=0,"",VLOOKUP($L491,[1]怪物模板!$A:$N,MATCH([1]角色!AL$1,模板表头,0),0))</f>
        <v/>
      </c>
      <c r="AM491" s="28" t="str">
        <f>VLOOKUP($L491,怪物模板!$A:$N,MATCH(角色!AM$1,模板表头,0),0)</f>
        <v>skeleton_archer_npc</v>
      </c>
      <c r="AN491" s="21">
        <v>1</v>
      </c>
      <c r="AO491" s="21">
        <v>1</v>
      </c>
      <c r="AP491" s="21"/>
      <c r="AQ491" s="21"/>
      <c r="AR491" s="21"/>
      <c r="AS491" s="21"/>
      <c r="AT491" s="21"/>
      <c r="AU491" s="21">
        <v>230051</v>
      </c>
      <c r="AV491" s="21"/>
      <c r="AW491" s="21"/>
      <c r="AX491" s="21"/>
      <c r="AY491" s="21"/>
      <c r="AZ491" s="21"/>
      <c r="BA491" s="21"/>
      <c r="BB491" s="22"/>
      <c r="BC491" s="22"/>
      <c r="BD491" s="22"/>
      <c r="BE491" s="22"/>
      <c r="BF491" s="22"/>
      <c r="BG491" s="22"/>
      <c r="BH491" s="22"/>
      <c r="BI491" s="22">
        <f t="shared" si="100"/>
        <v>10000</v>
      </c>
      <c r="BJ491" s="22">
        <f t="shared" si="101"/>
        <v>4000</v>
      </c>
      <c r="BK491" s="22">
        <f t="shared" si="101"/>
        <v>4000</v>
      </c>
      <c r="BL491" s="21"/>
      <c r="BM491" s="21"/>
      <c r="BN491" s="21"/>
      <c r="BO491" s="21"/>
      <c r="BP491" s="21"/>
      <c r="BQ491" s="21"/>
      <c r="BR491" s="21"/>
      <c r="BS491" s="21"/>
      <c r="BT491" s="21"/>
      <c r="BU491" s="23" t="s">
        <v>200</v>
      </c>
      <c r="BV491" s="21"/>
      <c r="BW491" s="21"/>
      <c r="BX491" s="21"/>
      <c r="BY491" s="21"/>
      <c r="BZ491" s="21"/>
      <c r="CA491" s="21"/>
      <c r="CB491" s="21"/>
      <c r="CC491" s="21"/>
      <c r="CD491" s="21"/>
      <c r="CE491" s="21"/>
      <c r="CF491" s="21"/>
      <c r="CG491" s="21" t="s">
        <v>200</v>
      </c>
      <c r="CH491" s="21" t="s">
        <v>200</v>
      </c>
      <c r="CI491" s="21" t="s">
        <v>200</v>
      </c>
      <c r="CJ491" s="21" t="s">
        <v>200</v>
      </c>
      <c r="CK491" s="21" t="s">
        <v>200</v>
      </c>
      <c r="CL491" s="21" t="s">
        <v>200</v>
      </c>
      <c r="CM491" s="21" t="s">
        <v>200</v>
      </c>
      <c r="CN491" s="21" t="s">
        <v>200</v>
      </c>
      <c r="CO491" s="21" t="s">
        <v>200</v>
      </c>
    </row>
    <row r="492" spans="1:93" s="3" customFormat="1" ht="16.5" customHeight="1" x14ac:dyDescent="0.3">
      <c r="A492" s="60">
        <v>31040490</v>
      </c>
      <c r="B492" s="60" t="s">
        <v>204</v>
      </c>
      <c r="C492" s="21"/>
      <c r="D492" s="21">
        <f t="shared" si="104"/>
        <v>18</v>
      </c>
      <c r="E492" s="21" t="s">
        <v>105</v>
      </c>
      <c r="F492" s="21">
        <v>18</v>
      </c>
      <c r="G492" s="21" t="s">
        <v>110</v>
      </c>
      <c r="H492" s="21">
        <f>VLOOKUP($L492,怪物模板!$A:$N,MATCH(角色!H$1,模板表头,0),0)</f>
        <v>3</v>
      </c>
      <c r="I492" s="28" t="str">
        <f>VLOOKUP($L492,怪物模板!$A:$N,MATCH(角色!I$1,模板表头,0),0)</f>
        <v>phy</v>
      </c>
      <c r="J492" s="22"/>
      <c r="K492" s="21"/>
      <c r="L492" s="21" t="s">
        <v>204</v>
      </c>
      <c r="M492" s="28" t="str">
        <f>VLOOKUP($L492,怪物模板!$A:$N,MATCH(角色!M$1,模板表头,0),0)</f>
        <v>骷髅射手</v>
      </c>
      <c r="N492" s="28" t="str">
        <f>VLOOKUP($L492,怪物模板!$A:$N,MATCH(角色!N$1,模板表头,0),0)</f>
        <v>统一模板</v>
      </c>
      <c r="O492" s="21" t="str">
        <f>VLOOKUP($L492,怪物模板!$A:$N,MATCH(角色!O$1,模板表头,0),0)</f>
        <v>male</v>
      </c>
      <c r="P492" s="21">
        <v>1</v>
      </c>
      <c r="Q492" s="21">
        <v>1</v>
      </c>
      <c r="R492" s="21">
        <v>1</v>
      </c>
      <c r="S492" s="28" t="str">
        <f>VLOOKUP($L492,怪物模板!$A:$N,MATCH(角色!S$1,模板表头,0),0)</f>
        <v>horde</v>
      </c>
      <c r="T492" s="21" t="s">
        <v>199</v>
      </c>
      <c r="U492" s="21"/>
      <c r="V492" s="21"/>
      <c r="W492" s="21"/>
      <c r="X492" s="21"/>
      <c r="Y492" s="21"/>
      <c r="Z492" s="21"/>
      <c r="AA492" s="21"/>
      <c r="AB492" s="21">
        <v>4</v>
      </c>
      <c r="AC492" s="21">
        <v>6</v>
      </c>
      <c r="AD492" s="21"/>
      <c r="AE492" s="21">
        <f t="shared" si="95"/>
        <v>10</v>
      </c>
      <c r="AF492" s="21">
        <f t="shared" si="99"/>
        <v>25</v>
      </c>
      <c r="AG492" s="28" t="str">
        <f>VLOOKUP($L492,怪物模板!$A:$N,MATCH(角色!AG$1,模板表头,0),0)</f>
        <v>misc.5skills</v>
      </c>
      <c r="AH492" s="28">
        <f>VLOOKUP($L492,怪物模板!$A:$N,MATCH(角色!AH$1,模板表头,0),0)</f>
        <v>11690101</v>
      </c>
      <c r="AI492" s="28">
        <f>VLOOKUP($L492,怪物模板!$A:$N,MATCH(角色!AI$1,模板表头,0),0)</f>
        <v>11690102</v>
      </c>
      <c r="AJ492" s="28" t="str">
        <f>VLOOKUP($L492,怪物模板!$A:$N,MATCH(角色!AJ$1,模板表头,0),0)</f>
        <v/>
      </c>
      <c r="AK492" s="28" t="str">
        <f>VLOOKUP($L492,怪物模板!$A:$N,MATCH(角色!AK$1,模板表头,0),0)</f>
        <v/>
      </c>
      <c r="AL492" s="28" t="str">
        <f>IF(VLOOKUP($L492,[1]怪物模板!$A:$N,MATCH([1]角色!AL$1,模板表头,0),0)=0,"",VLOOKUP($L492,[1]怪物模板!$A:$N,MATCH([1]角色!AL$1,模板表头,0),0))</f>
        <v/>
      </c>
      <c r="AM492" s="28" t="str">
        <f>VLOOKUP($L492,怪物模板!$A:$N,MATCH(角色!AM$1,模板表头,0),0)</f>
        <v>skeleton_archer_npc</v>
      </c>
      <c r="AN492" s="21">
        <v>1</v>
      </c>
      <c r="AO492" s="21">
        <v>1</v>
      </c>
      <c r="AP492" s="21"/>
      <c r="AQ492" s="21"/>
      <c r="AR492" s="21"/>
      <c r="AS492" s="21"/>
      <c r="AT492" s="21"/>
      <c r="AU492" s="21">
        <v>230051</v>
      </c>
      <c r="AV492" s="21"/>
      <c r="AW492" s="21"/>
      <c r="AX492" s="21"/>
      <c r="AY492" s="21"/>
      <c r="AZ492" s="21"/>
      <c r="BA492" s="21"/>
      <c r="BB492" s="22"/>
      <c r="BC492" s="22"/>
      <c r="BD492" s="22"/>
      <c r="BE492" s="22"/>
      <c r="BF492" s="22"/>
      <c r="BG492" s="22"/>
      <c r="BH492" s="22"/>
      <c r="BI492" s="22">
        <f t="shared" si="100"/>
        <v>10000</v>
      </c>
      <c r="BJ492" s="22">
        <f t="shared" si="101"/>
        <v>4000</v>
      </c>
      <c r="BK492" s="22">
        <f t="shared" si="101"/>
        <v>4000</v>
      </c>
      <c r="BL492" s="21"/>
      <c r="BM492" s="21"/>
      <c r="BN492" s="21"/>
      <c r="BO492" s="21"/>
      <c r="BP492" s="21"/>
      <c r="BQ492" s="21"/>
      <c r="BR492" s="21"/>
      <c r="BS492" s="21"/>
      <c r="BT492" s="21"/>
      <c r="BU492" s="23" t="s">
        <v>200</v>
      </c>
      <c r="BV492" s="21"/>
      <c r="BW492" s="21"/>
      <c r="BX492" s="21"/>
      <c r="BY492" s="21"/>
      <c r="BZ492" s="21"/>
      <c r="CA492" s="21"/>
      <c r="CB492" s="21"/>
      <c r="CC492" s="21"/>
      <c r="CD492" s="21"/>
      <c r="CE492" s="21"/>
      <c r="CF492" s="21"/>
      <c r="CG492" s="21" t="s">
        <v>200</v>
      </c>
      <c r="CH492" s="21" t="s">
        <v>200</v>
      </c>
      <c r="CI492" s="21" t="s">
        <v>200</v>
      </c>
      <c r="CJ492" s="21" t="s">
        <v>200</v>
      </c>
      <c r="CK492" s="21" t="s">
        <v>200</v>
      </c>
      <c r="CL492" s="21" t="s">
        <v>200</v>
      </c>
      <c r="CM492" s="21" t="s">
        <v>200</v>
      </c>
      <c r="CN492" s="21" t="s">
        <v>200</v>
      </c>
      <c r="CO492" s="21" t="s">
        <v>200</v>
      </c>
    </row>
    <row r="493" spans="1:93" s="5" customFormat="1" ht="16.5" customHeight="1" x14ac:dyDescent="0.3">
      <c r="A493" s="60">
        <v>31040491</v>
      </c>
      <c r="B493" s="60" t="s">
        <v>93</v>
      </c>
      <c r="C493" s="21"/>
      <c r="D493" s="21">
        <f t="shared" si="104"/>
        <v>19</v>
      </c>
      <c r="E493" s="21" t="s">
        <v>105</v>
      </c>
      <c r="F493" s="21">
        <v>19</v>
      </c>
      <c r="G493" s="21" t="s">
        <v>111</v>
      </c>
      <c r="H493" s="21">
        <f>VLOOKUP($L493,怪物模板!$A:$N,MATCH(角色!H$1,模板表头,0),0)</f>
        <v>2</v>
      </c>
      <c r="I493" s="28" t="str">
        <f>VLOOKUP($L493,怪物模板!$A:$N,MATCH(角色!I$1,模板表头,0),0)</f>
        <v>phy</v>
      </c>
      <c r="J493" s="22"/>
      <c r="K493" s="21"/>
      <c r="L493" s="21" t="s">
        <v>93</v>
      </c>
      <c r="M493" s="28" t="str">
        <f>VLOOKUP($L493,怪物模板!$A:$N,MATCH(角色!M$1,模板表头,0),0)</f>
        <v>狂战士</v>
      </c>
      <c r="N493" s="28" t="str">
        <f>VLOOKUP($L493,怪物模板!$A:$N,MATCH(角色!N$1,模板表头,0),0)</f>
        <v>同英雄技能</v>
      </c>
      <c r="O493" s="21" t="str">
        <f>VLOOKUP($L493,怪物模板!$A:$N,MATCH(角色!O$1,模板表头,0),0)</f>
        <v>male</v>
      </c>
      <c r="P493" s="22">
        <v>5</v>
      </c>
      <c r="Q493" s="21">
        <v>3</v>
      </c>
      <c r="R493" s="21">
        <f>VLOOKUP(P493,辅助表!$A$2:$B$10,2,FALSE)</f>
        <v>3</v>
      </c>
      <c r="S493" s="28" t="str">
        <f>VLOOKUP($L493,怪物模板!$A:$N,MATCH(角色!S$1,模板表头,0),0)</f>
        <v>horde</v>
      </c>
      <c r="T493" s="21" t="s">
        <v>85</v>
      </c>
      <c r="U493" s="21"/>
      <c r="V493" s="21"/>
      <c r="W493" s="21"/>
      <c r="X493" s="21"/>
      <c r="Y493" s="21"/>
      <c r="Z493" s="21"/>
      <c r="AA493" s="21"/>
      <c r="AB493" s="21">
        <v>4</v>
      </c>
      <c r="AC493" s="21">
        <v>6</v>
      </c>
      <c r="AD493" s="21"/>
      <c r="AE493" s="21">
        <f t="shared" si="95"/>
        <v>40</v>
      </c>
      <c r="AF493" s="21">
        <f t="shared" si="99"/>
        <v>100</v>
      </c>
      <c r="AG493" s="28" t="str">
        <f>VLOOKUP($L493,怪物模板!$A:$N,MATCH(角色!AG$1,模板表头,0),0)</f>
        <v>misc.5skills_target_is_valid</v>
      </c>
      <c r="AH493" s="28">
        <f>VLOOKUP($L493,怪物模板!$A:$N,MATCH(角色!AH$1,模板表头,0),0)</f>
        <v>11970101</v>
      </c>
      <c r="AI493" s="28">
        <f>VLOOKUP($L493,怪物模板!$A:$N,MATCH(角色!AI$1,模板表头,0),0)</f>
        <v>11970102</v>
      </c>
      <c r="AJ493" s="28" t="str">
        <f>VLOOKUP($L493,怪物模板!$A:$N,MATCH(角色!AJ$1,模板表头,0),0)</f>
        <v/>
      </c>
      <c r="AK493" s="28" t="str">
        <f>VLOOKUP($L493,怪物模板!$A:$N,MATCH(角色!AK$1,模板表头,0),0)</f>
        <v/>
      </c>
      <c r="AL493" s="28" t="str">
        <f>IF(VLOOKUP($L493,[1]怪物模板!$A:$N,MATCH([1]角色!AL$1,模板表头,0),0)=0,"",VLOOKUP($L493,[1]怪物模板!$A:$N,MATCH([1]角色!AL$1,模板表头,0),0))</f>
        <v/>
      </c>
      <c r="AM493" s="28" t="str">
        <f>VLOOKUP($L493,怪物模板!$A:$N,MATCH(角色!AM$1,模板表头,0),0)</f>
        <v>berserk_npc</v>
      </c>
      <c r="AN493" s="21">
        <f t="shared" ref="AN493:AN497" si="109">IF(T493="monster",1,IF(T493="boss",1.3,IF(T493="entity",1,IF(T493="guard",1.5,1))))</f>
        <v>1</v>
      </c>
      <c r="AO493" s="21">
        <v>1</v>
      </c>
      <c r="AP493" s="21"/>
      <c r="AQ493" s="21"/>
      <c r="AR493" s="21"/>
      <c r="AS493" s="21"/>
      <c r="AT493" s="21"/>
      <c r="AU493" s="21">
        <v>230051</v>
      </c>
      <c r="AV493" s="21"/>
      <c r="AW493" s="21"/>
      <c r="AX493" s="21"/>
      <c r="AY493" s="21"/>
      <c r="AZ493" s="21"/>
      <c r="BA493" s="21"/>
      <c r="BB493" s="22"/>
      <c r="BC493" s="22"/>
      <c r="BD493" s="22"/>
      <c r="BE493" s="22"/>
      <c r="BF493" s="22"/>
      <c r="BG493" s="22"/>
      <c r="BH493" s="22"/>
      <c r="BI493" s="22">
        <f t="shared" si="100"/>
        <v>10000</v>
      </c>
      <c r="BJ493" s="22">
        <f t="shared" si="101"/>
        <v>4000</v>
      </c>
      <c r="BK493" s="22">
        <f t="shared" si="101"/>
        <v>4000</v>
      </c>
      <c r="BL493" s="21"/>
      <c r="BM493" s="21"/>
      <c r="BN493" s="21"/>
      <c r="BO493" s="21"/>
      <c r="BP493" s="21"/>
      <c r="BQ493" s="21"/>
      <c r="BR493" s="21"/>
      <c r="BS493" s="21"/>
      <c r="BT493" s="21"/>
      <c r="BU493" s="23" t="str">
        <f t="shared" ref="BU493:BU498" si="110">IF(OR(B493="骷髅战士",B493="骷髅法师"),-0.9,"")</f>
        <v/>
      </c>
      <c r="BV493" s="21"/>
      <c r="BW493" s="21"/>
      <c r="BX493" s="21"/>
      <c r="BY493" s="21"/>
      <c r="BZ493" s="21"/>
      <c r="CA493" s="21"/>
      <c r="CB493" s="21"/>
      <c r="CC493" s="21"/>
      <c r="CD493" s="21"/>
      <c r="CE493" s="21"/>
      <c r="CF493" s="21"/>
      <c r="CG493" s="21" t="str">
        <f t="shared" si="102"/>
        <v/>
      </c>
      <c r="CH493" s="21" t="str">
        <f t="shared" si="102"/>
        <v/>
      </c>
      <c r="CI493" s="21" t="str">
        <f t="shared" si="102"/>
        <v/>
      </c>
      <c r="CJ493" s="21" t="str">
        <f t="shared" si="102"/>
        <v/>
      </c>
      <c r="CK493" s="21" t="str">
        <f t="shared" si="102"/>
        <v/>
      </c>
      <c r="CL493" s="21" t="str">
        <f t="shared" si="102"/>
        <v/>
      </c>
      <c r="CM493" s="21" t="str">
        <f t="shared" si="102"/>
        <v/>
      </c>
      <c r="CN493" s="21" t="str">
        <f t="shared" si="102"/>
        <v/>
      </c>
      <c r="CO493" s="21" t="str">
        <f t="shared" si="102"/>
        <v/>
      </c>
    </row>
    <row r="494" spans="1:93" s="5" customFormat="1" ht="16.5" customHeight="1" x14ac:dyDescent="0.3">
      <c r="A494" s="60">
        <v>31040492</v>
      </c>
      <c r="B494" s="60" t="s">
        <v>86</v>
      </c>
      <c r="C494" s="21"/>
      <c r="D494" s="21">
        <f t="shared" si="104"/>
        <v>19</v>
      </c>
      <c r="E494" s="21" t="s">
        <v>105</v>
      </c>
      <c r="F494" s="21">
        <v>19</v>
      </c>
      <c r="G494" s="21" t="s">
        <v>110</v>
      </c>
      <c r="H494" s="21">
        <f>VLOOKUP($L494,怪物模板!$A:$N,MATCH(角色!H$1,模板表头,0),0)</f>
        <v>2</v>
      </c>
      <c r="I494" s="28" t="str">
        <f>VLOOKUP($L494,怪物模板!$A:$N,MATCH(角色!I$1,模板表头,0),0)</f>
        <v>phy</v>
      </c>
      <c r="J494" s="22"/>
      <c r="K494" s="21"/>
      <c r="L494" s="21" t="s">
        <v>86</v>
      </c>
      <c r="M494" s="28" t="str">
        <f>VLOOKUP($L494,怪物模板!$A:$N,MATCH(角色!M$1,模板表头,0),0)</f>
        <v>无对应英雄</v>
      </c>
      <c r="N494" s="28" t="str">
        <f>VLOOKUP($L494,怪物模板!$A:$N,MATCH(角色!N$1,模板表头,0),0)</f>
        <v>新增突袭小招，大招改为引导</v>
      </c>
      <c r="O494" s="21" t="str">
        <f>VLOOKUP($L494,怪物模板!$A:$N,MATCH(角色!O$1,模板表头,0),0)</f>
        <v>male</v>
      </c>
      <c r="P494" s="22">
        <v>3</v>
      </c>
      <c r="Q494" s="21">
        <v>2</v>
      </c>
      <c r="R494" s="21">
        <f>VLOOKUP(P494,辅助表!$A$2:$B$10,2,FALSE)</f>
        <v>2</v>
      </c>
      <c r="S494" s="28" t="str">
        <f>VLOOKUP($L494,怪物模板!$A:$N,MATCH(角色!S$1,模板表头,0),0)</f>
        <v>horde</v>
      </c>
      <c r="T494" s="21" t="s">
        <v>85</v>
      </c>
      <c r="U494" s="21"/>
      <c r="V494" s="21"/>
      <c r="W494" s="21"/>
      <c r="X494" s="21"/>
      <c r="Y494" s="21"/>
      <c r="Z494" s="21"/>
      <c r="AA494" s="21"/>
      <c r="AB494" s="21">
        <v>4</v>
      </c>
      <c r="AC494" s="21">
        <v>6</v>
      </c>
      <c r="AD494" s="21"/>
      <c r="AE494" s="21">
        <f t="shared" si="95"/>
        <v>10</v>
      </c>
      <c r="AF494" s="21">
        <f t="shared" si="99"/>
        <v>25</v>
      </c>
      <c r="AG494" s="28" t="str">
        <f>VLOOKUP($L494,怪物模板!$A:$N,MATCH(角色!AG$1,模板表头,0),0)</f>
        <v>misc.5skills</v>
      </c>
      <c r="AH494" s="28">
        <f>VLOOKUP($L494,怪物模板!$A:$N,MATCH(角色!AH$1,模板表头,0),0)</f>
        <v>11980101</v>
      </c>
      <c r="AI494" s="28">
        <f>VLOOKUP($L494,怪物模板!$A:$N,MATCH(角色!AI$1,模板表头,0),0)</f>
        <v>11999536</v>
      </c>
      <c r="AJ494" s="28">
        <f>VLOOKUP($L494,怪物模板!$A:$N,MATCH(角色!AJ$1,模板表头,0),0)</f>
        <v>11999537</v>
      </c>
      <c r="AK494" s="28" t="str">
        <f>VLOOKUP($L494,怪物模板!$A:$N,MATCH(角色!AK$1,模板表头,0),0)</f>
        <v/>
      </c>
      <c r="AL494" s="28" t="str">
        <f>IF(VLOOKUP($L494,[1]怪物模板!$A:$N,MATCH([1]角色!AL$1,模板表头,0),0)=0,"",VLOOKUP($L494,[1]怪物模板!$A:$N,MATCH([1]角色!AL$1,模板表头,0),0))</f>
        <v/>
      </c>
      <c r="AM494" s="28" t="str">
        <f>VLOOKUP($L494,怪物模板!$A:$N,MATCH(角色!AM$1,模板表头,0),0)</f>
        <v>rogue</v>
      </c>
      <c r="AN494" s="21">
        <f t="shared" si="109"/>
        <v>1</v>
      </c>
      <c r="AO494" s="21">
        <v>1</v>
      </c>
      <c r="AP494" s="21"/>
      <c r="AQ494" s="21"/>
      <c r="AR494" s="21"/>
      <c r="AS494" s="21"/>
      <c r="AT494" s="21"/>
      <c r="AU494" s="21">
        <v>230011</v>
      </c>
      <c r="AV494" s="21"/>
      <c r="AW494" s="21"/>
      <c r="AX494" s="21"/>
      <c r="AY494" s="21"/>
      <c r="AZ494" s="21"/>
      <c r="BA494" s="21"/>
      <c r="BB494" s="22"/>
      <c r="BC494" s="22"/>
      <c r="BD494" s="22"/>
      <c r="BE494" s="22"/>
      <c r="BF494" s="22"/>
      <c r="BG494" s="22"/>
      <c r="BH494" s="22"/>
      <c r="BI494" s="22">
        <f t="shared" si="100"/>
        <v>10000</v>
      </c>
      <c r="BJ494" s="22">
        <f t="shared" si="101"/>
        <v>4000</v>
      </c>
      <c r="BK494" s="22">
        <f t="shared" si="101"/>
        <v>4000</v>
      </c>
      <c r="BL494" s="21"/>
      <c r="BM494" s="21"/>
      <c r="BN494" s="21"/>
      <c r="BO494" s="21"/>
      <c r="BP494" s="21"/>
      <c r="BQ494" s="21"/>
      <c r="BR494" s="21"/>
      <c r="BS494" s="21"/>
      <c r="BT494" s="21"/>
      <c r="BU494" s="23" t="str">
        <f t="shared" si="110"/>
        <v/>
      </c>
      <c r="BV494" s="21"/>
      <c r="BW494" s="21"/>
      <c r="BX494" s="21"/>
      <c r="BY494" s="21"/>
      <c r="BZ494" s="21"/>
      <c r="CA494" s="21"/>
      <c r="CB494" s="21"/>
      <c r="CC494" s="21"/>
      <c r="CD494" s="21"/>
      <c r="CE494" s="21"/>
      <c r="CF494" s="21"/>
      <c r="CG494" s="21" t="str">
        <f t="shared" si="102"/>
        <v/>
      </c>
      <c r="CH494" s="21" t="str">
        <f t="shared" si="102"/>
        <v/>
      </c>
      <c r="CI494" s="21" t="str">
        <f t="shared" si="102"/>
        <v/>
      </c>
      <c r="CJ494" s="21" t="str">
        <f t="shared" si="102"/>
        <v/>
      </c>
      <c r="CK494" s="21" t="str">
        <f t="shared" si="102"/>
        <v/>
      </c>
      <c r="CL494" s="21" t="str">
        <f t="shared" si="102"/>
        <v/>
      </c>
      <c r="CM494" s="21" t="str">
        <f t="shared" si="102"/>
        <v/>
      </c>
      <c r="CN494" s="21" t="str">
        <f t="shared" si="102"/>
        <v/>
      </c>
      <c r="CO494" s="21" t="str">
        <f t="shared" si="102"/>
        <v/>
      </c>
    </row>
    <row r="495" spans="1:93" s="5" customFormat="1" ht="16.5" customHeight="1" x14ac:dyDescent="0.3">
      <c r="A495" s="60">
        <v>31040493</v>
      </c>
      <c r="B495" s="60" t="s">
        <v>86</v>
      </c>
      <c r="C495" s="21"/>
      <c r="D495" s="21">
        <f t="shared" si="104"/>
        <v>19</v>
      </c>
      <c r="E495" s="21" t="s">
        <v>105</v>
      </c>
      <c r="F495" s="21">
        <v>19</v>
      </c>
      <c r="G495" s="21" t="s">
        <v>110</v>
      </c>
      <c r="H495" s="21">
        <f>VLOOKUP($L495,怪物模板!$A:$N,MATCH(角色!H$1,模板表头,0),0)</f>
        <v>2</v>
      </c>
      <c r="I495" s="28" t="str">
        <f>VLOOKUP($L495,怪物模板!$A:$N,MATCH(角色!I$1,模板表头,0),0)</f>
        <v>phy</v>
      </c>
      <c r="J495" s="22"/>
      <c r="K495" s="21"/>
      <c r="L495" s="21" t="s">
        <v>86</v>
      </c>
      <c r="M495" s="28" t="str">
        <f>VLOOKUP($L495,怪物模板!$A:$N,MATCH(角色!M$1,模板表头,0),0)</f>
        <v>无对应英雄</v>
      </c>
      <c r="N495" s="28" t="str">
        <f>VLOOKUP($L495,怪物模板!$A:$N,MATCH(角色!N$1,模板表头,0),0)</f>
        <v>新增突袭小招，大招改为引导</v>
      </c>
      <c r="O495" s="21" t="str">
        <f>VLOOKUP($L495,怪物模板!$A:$N,MATCH(角色!O$1,模板表头,0),0)</f>
        <v>male</v>
      </c>
      <c r="P495" s="22">
        <v>3</v>
      </c>
      <c r="Q495" s="21">
        <v>2</v>
      </c>
      <c r="R495" s="21">
        <f>VLOOKUP(P495,辅助表!$A$2:$B$10,2,FALSE)</f>
        <v>2</v>
      </c>
      <c r="S495" s="28" t="str">
        <f>VLOOKUP($L495,怪物模板!$A:$N,MATCH(角色!S$1,模板表头,0),0)</f>
        <v>horde</v>
      </c>
      <c r="T495" s="21" t="s">
        <v>85</v>
      </c>
      <c r="U495" s="21"/>
      <c r="V495" s="21"/>
      <c r="W495" s="21"/>
      <c r="X495" s="21"/>
      <c r="Y495" s="21"/>
      <c r="Z495" s="21"/>
      <c r="AA495" s="21"/>
      <c r="AB495" s="21">
        <v>4</v>
      </c>
      <c r="AC495" s="21">
        <v>6</v>
      </c>
      <c r="AD495" s="21"/>
      <c r="AE495" s="21">
        <f t="shared" si="95"/>
        <v>10</v>
      </c>
      <c r="AF495" s="21">
        <f t="shared" si="99"/>
        <v>25</v>
      </c>
      <c r="AG495" s="28" t="str">
        <f>VLOOKUP($L495,怪物模板!$A:$N,MATCH(角色!AG$1,模板表头,0),0)</f>
        <v>misc.5skills</v>
      </c>
      <c r="AH495" s="28">
        <f>VLOOKUP($L495,怪物模板!$A:$N,MATCH(角色!AH$1,模板表头,0),0)</f>
        <v>11980101</v>
      </c>
      <c r="AI495" s="28">
        <f>VLOOKUP($L495,怪物模板!$A:$N,MATCH(角色!AI$1,模板表头,0),0)</f>
        <v>11999536</v>
      </c>
      <c r="AJ495" s="28">
        <f>VLOOKUP($L495,怪物模板!$A:$N,MATCH(角色!AJ$1,模板表头,0),0)</f>
        <v>11999537</v>
      </c>
      <c r="AK495" s="28" t="str">
        <f>VLOOKUP($L495,怪物模板!$A:$N,MATCH(角色!AK$1,模板表头,0),0)</f>
        <v/>
      </c>
      <c r="AL495" s="28" t="str">
        <f>IF(VLOOKUP($L495,[1]怪物模板!$A:$N,MATCH([1]角色!AL$1,模板表头,0),0)=0,"",VLOOKUP($L495,[1]怪物模板!$A:$N,MATCH([1]角色!AL$1,模板表头,0),0))</f>
        <v/>
      </c>
      <c r="AM495" s="28" t="str">
        <f>VLOOKUP($L495,怪物模板!$A:$N,MATCH(角色!AM$1,模板表头,0),0)</f>
        <v>rogue</v>
      </c>
      <c r="AN495" s="21">
        <f t="shared" si="109"/>
        <v>1</v>
      </c>
      <c r="AO495" s="21">
        <v>1</v>
      </c>
      <c r="AP495" s="21"/>
      <c r="AQ495" s="21"/>
      <c r="AR495" s="21"/>
      <c r="AS495" s="21"/>
      <c r="AT495" s="21"/>
      <c r="AU495" s="21">
        <v>230011</v>
      </c>
      <c r="AV495" s="21"/>
      <c r="AW495" s="21"/>
      <c r="AX495" s="21"/>
      <c r="AY495" s="21"/>
      <c r="AZ495" s="21"/>
      <c r="BA495" s="21"/>
      <c r="BB495" s="22"/>
      <c r="BC495" s="22"/>
      <c r="BD495" s="22"/>
      <c r="BE495" s="22"/>
      <c r="BF495" s="22"/>
      <c r="BG495" s="22"/>
      <c r="BH495" s="22"/>
      <c r="BI495" s="22">
        <f t="shared" si="100"/>
        <v>10000</v>
      </c>
      <c r="BJ495" s="22">
        <f t="shared" si="101"/>
        <v>4000</v>
      </c>
      <c r="BK495" s="22">
        <f t="shared" si="101"/>
        <v>4000</v>
      </c>
      <c r="BL495" s="21"/>
      <c r="BM495" s="21"/>
      <c r="BN495" s="21"/>
      <c r="BO495" s="21"/>
      <c r="BP495" s="21"/>
      <c r="BQ495" s="21"/>
      <c r="BR495" s="21"/>
      <c r="BS495" s="21"/>
      <c r="BT495" s="21"/>
      <c r="BU495" s="23" t="str">
        <f t="shared" si="110"/>
        <v/>
      </c>
      <c r="BV495" s="21"/>
      <c r="BW495" s="21"/>
      <c r="BX495" s="21"/>
      <c r="BY495" s="21"/>
      <c r="BZ495" s="21"/>
      <c r="CA495" s="21"/>
      <c r="CB495" s="21"/>
      <c r="CC495" s="21"/>
      <c r="CD495" s="21"/>
      <c r="CE495" s="21"/>
      <c r="CF495" s="21"/>
      <c r="CG495" s="21" t="str">
        <f t="shared" si="102"/>
        <v/>
      </c>
      <c r="CH495" s="21" t="str">
        <f t="shared" si="102"/>
        <v/>
      </c>
      <c r="CI495" s="21" t="str">
        <f t="shared" si="102"/>
        <v/>
      </c>
      <c r="CJ495" s="21" t="str">
        <f t="shared" si="102"/>
        <v/>
      </c>
      <c r="CK495" s="21" t="str">
        <f t="shared" si="102"/>
        <v/>
      </c>
      <c r="CL495" s="21" t="str">
        <f t="shared" si="102"/>
        <v/>
      </c>
      <c r="CM495" s="21" t="str">
        <f t="shared" si="102"/>
        <v/>
      </c>
      <c r="CN495" s="21" t="str">
        <f t="shared" si="102"/>
        <v/>
      </c>
      <c r="CO495" s="21" t="str">
        <f t="shared" si="102"/>
        <v/>
      </c>
    </row>
    <row r="496" spans="1:93" s="5" customFormat="1" x14ac:dyDescent="0.3">
      <c r="A496" s="60">
        <v>31040494</v>
      </c>
      <c r="B496" s="60" t="s">
        <v>360</v>
      </c>
      <c r="C496" s="21"/>
      <c r="D496" s="21">
        <f t="shared" si="104"/>
        <v>19</v>
      </c>
      <c r="E496" s="21" t="s">
        <v>105</v>
      </c>
      <c r="F496" s="21">
        <v>19</v>
      </c>
      <c r="G496" s="21" t="s">
        <v>111</v>
      </c>
      <c r="H496" s="21">
        <f>VLOOKUP($L496,怪物模板!$A:$N,MATCH(角色!H$1,模板表头,0),0)</f>
        <v>3</v>
      </c>
      <c r="I496" s="28" t="str">
        <f>VLOOKUP($L496,怪物模板!$A:$N,MATCH(角色!I$1,模板表头,0),0)</f>
        <v>mag</v>
      </c>
      <c r="J496" s="22"/>
      <c r="K496" s="21"/>
      <c r="L496" s="21" t="s">
        <v>359</v>
      </c>
      <c r="M496" s="28" t="str">
        <f>VLOOKUP($L496,怪物模板!$A:$N,MATCH(角色!M$1,模板表头,0),0)</f>
        <v>蛇头女妖</v>
      </c>
      <c r="N496" s="28" t="str">
        <f>VLOOKUP($L496,怪物模板!$A:$N,MATCH(角色!N$1,模板表头,0),0)</f>
        <v>BOSS特别4技能版，带禁锢技能，龙卷风必定击飞</v>
      </c>
      <c r="O496" s="21" t="str">
        <f>VLOOKUP($L496,怪物模板!$A:$N,MATCH(角色!O$1,模板表头,0),0)</f>
        <v>female</v>
      </c>
      <c r="P496" s="21">
        <v>1</v>
      </c>
      <c r="Q496" s="21">
        <v>1</v>
      </c>
      <c r="R496" s="21">
        <f>VLOOKUP(P496,辅助表!$A$2:$B$10,2,FALSE)</f>
        <v>1</v>
      </c>
      <c r="S496" s="28" t="str">
        <f>VLOOKUP($L496,怪物模板!$A:$N,MATCH(角色!S$1,模板表头,0),0)</f>
        <v>chaos</v>
      </c>
      <c r="T496" s="21" t="s">
        <v>85</v>
      </c>
      <c r="U496" s="21"/>
      <c r="V496" s="21"/>
      <c r="W496" s="21"/>
      <c r="X496" s="21"/>
      <c r="Y496" s="21"/>
      <c r="Z496" s="21"/>
      <c r="AA496" s="21"/>
      <c r="AB496" s="21">
        <v>4</v>
      </c>
      <c r="AC496" s="21">
        <v>6</v>
      </c>
      <c r="AD496" s="21"/>
      <c r="AE496" s="21">
        <f t="shared" si="95"/>
        <v>40</v>
      </c>
      <c r="AF496" s="21">
        <f t="shared" si="99"/>
        <v>100</v>
      </c>
      <c r="AG496" s="28" t="str">
        <f>VLOOKUP($L496,怪物模板!$A:$N,MATCH(角色!AG$1,模板表头,0),0)</f>
        <v>misc.5skills</v>
      </c>
      <c r="AH496" s="28">
        <f>VLOOKUP($L496,怪物模板!$A:$N,MATCH(角色!AH$1,模板表头,0),0)</f>
        <v>11660101</v>
      </c>
      <c r="AI496" s="28">
        <f>VLOOKUP($L496,怪物模板!$A:$N,MATCH(角色!AI$1,模板表头,0),0)</f>
        <v>11999524</v>
      </c>
      <c r="AJ496" s="28">
        <f>VLOOKUP($L496,怪物模板!$A:$N,MATCH(角色!AJ$1,模板表头,0),0)</f>
        <v>11660103</v>
      </c>
      <c r="AK496" s="28">
        <f>VLOOKUP($L496,怪物模板!$A:$N,MATCH(角色!AK$1,模板表头,0),0)</f>
        <v>11999529</v>
      </c>
      <c r="AL496" s="28">
        <f>IF(VLOOKUP($L496,[1]怪物模板!$A:$N,MATCH([1]角色!AL$1,模板表头,0),0)=0,"",VLOOKUP($L496,[1]怪物模板!$A:$N,MATCH([1]角色!AL$1,模板表头,0),0))</f>
        <v>11999525</v>
      </c>
      <c r="AM496" s="28" t="str">
        <f>VLOOKUP($L496,怪物模板!$A:$N,MATCH(角色!AM$1,模板表头,0),0)</f>
        <v>vashj_boss</v>
      </c>
      <c r="AN496" s="21">
        <f t="shared" si="109"/>
        <v>1</v>
      </c>
      <c r="AO496" s="21">
        <v>1</v>
      </c>
      <c r="AP496" s="21"/>
      <c r="AQ496" s="21"/>
      <c r="AR496" s="21"/>
      <c r="AS496" s="21"/>
      <c r="AT496" s="21"/>
      <c r="AU496" s="21">
        <v>230051</v>
      </c>
      <c r="AV496" s="21"/>
      <c r="AW496" s="21"/>
      <c r="AX496" s="21"/>
      <c r="AY496" s="21"/>
      <c r="AZ496" s="21"/>
      <c r="BA496" s="21"/>
      <c r="BB496" s="22"/>
      <c r="BC496" s="22"/>
      <c r="BD496" s="22"/>
      <c r="BE496" s="22"/>
      <c r="BF496" s="22"/>
      <c r="BG496" s="22"/>
      <c r="BH496" s="22"/>
      <c r="BI496" s="22">
        <f t="shared" si="100"/>
        <v>10000</v>
      </c>
      <c r="BJ496" s="22">
        <f t="shared" si="101"/>
        <v>4000</v>
      </c>
      <c r="BK496" s="22">
        <f t="shared" si="101"/>
        <v>4000</v>
      </c>
      <c r="BL496" s="21"/>
      <c r="BM496" s="21"/>
      <c r="BN496" s="21"/>
      <c r="BO496" s="21"/>
      <c r="BP496" s="21"/>
      <c r="BQ496" s="21"/>
      <c r="BR496" s="21"/>
      <c r="BS496" s="21"/>
      <c r="BT496" s="21"/>
      <c r="BU496" s="23" t="str">
        <f t="shared" si="110"/>
        <v/>
      </c>
      <c r="BV496" s="21"/>
      <c r="BW496" s="21"/>
      <c r="BX496" s="21"/>
      <c r="BY496" s="21"/>
      <c r="BZ496" s="21"/>
      <c r="CA496" s="21"/>
      <c r="CB496" s="21"/>
      <c r="CC496" s="21"/>
      <c r="CD496" s="21"/>
      <c r="CE496" s="21"/>
      <c r="CF496" s="21"/>
      <c r="CG496" s="21" t="str">
        <f t="shared" si="102"/>
        <v/>
      </c>
      <c r="CH496" s="21" t="str">
        <f t="shared" si="102"/>
        <v/>
      </c>
      <c r="CI496" s="21" t="str">
        <f t="shared" si="102"/>
        <v/>
      </c>
      <c r="CJ496" s="21" t="str">
        <f t="shared" si="102"/>
        <v/>
      </c>
      <c r="CK496" s="21" t="str">
        <f t="shared" si="102"/>
        <v/>
      </c>
      <c r="CL496" s="21" t="str">
        <f t="shared" si="102"/>
        <v/>
      </c>
      <c r="CM496" s="21" t="str">
        <f t="shared" si="102"/>
        <v/>
      </c>
      <c r="CN496" s="21" t="str">
        <f t="shared" si="102"/>
        <v/>
      </c>
      <c r="CO496" s="21" t="str">
        <f t="shared" si="102"/>
        <v/>
      </c>
    </row>
    <row r="497" spans="1:93" s="5" customFormat="1" x14ac:dyDescent="0.3">
      <c r="A497" s="60">
        <v>31040495</v>
      </c>
      <c r="B497" s="60" t="s">
        <v>96</v>
      </c>
      <c r="C497" s="21"/>
      <c r="D497" s="21">
        <f t="shared" si="104"/>
        <v>19</v>
      </c>
      <c r="E497" s="21" t="s">
        <v>105</v>
      </c>
      <c r="F497" s="21">
        <v>19</v>
      </c>
      <c r="G497" s="21" t="s">
        <v>110</v>
      </c>
      <c r="H497" s="21">
        <f>VLOOKUP($L497,怪物模板!$A:$N,MATCH(角色!H$1,模板表头,0),0)</f>
        <v>3</v>
      </c>
      <c r="I497" s="28" t="str">
        <f>VLOOKUP($L497,怪物模板!$A:$N,MATCH(角色!I$1,模板表头,0),0)</f>
        <v>phy</v>
      </c>
      <c r="J497" s="22"/>
      <c r="K497" s="21"/>
      <c r="L497" s="21" t="s">
        <v>204</v>
      </c>
      <c r="M497" s="28" t="str">
        <f>VLOOKUP($L497,怪物模板!$A:$N,MATCH(角色!M$1,模板表头,0),0)</f>
        <v>骷髅射手</v>
      </c>
      <c r="N497" s="28" t="str">
        <f>VLOOKUP($L497,怪物模板!$A:$N,MATCH(角色!N$1,模板表头,0),0)</f>
        <v>统一模板</v>
      </c>
      <c r="O497" s="21" t="str">
        <f>VLOOKUP($L497,怪物模板!$A:$N,MATCH(角色!O$1,模板表头,0),0)</f>
        <v>male</v>
      </c>
      <c r="P497" s="21">
        <v>1</v>
      </c>
      <c r="Q497" s="21">
        <v>1</v>
      </c>
      <c r="R497" s="21">
        <f>VLOOKUP(P497,辅助表!$A$2:$B$10,2,FALSE)</f>
        <v>1</v>
      </c>
      <c r="S497" s="28" t="str">
        <f>VLOOKUP($L497,怪物模板!$A:$N,MATCH(角色!S$1,模板表头,0),0)</f>
        <v>horde</v>
      </c>
      <c r="T497" s="21" t="s">
        <v>85</v>
      </c>
      <c r="U497" s="21"/>
      <c r="V497" s="21"/>
      <c r="W497" s="21"/>
      <c r="X497" s="21"/>
      <c r="Y497" s="21"/>
      <c r="Z497" s="21"/>
      <c r="AA497" s="21"/>
      <c r="AB497" s="21">
        <v>4</v>
      </c>
      <c r="AC497" s="21">
        <v>6</v>
      </c>
      <c r="AD497" s="21"/>
      <c r="AE497" s="21">
        <f t="shared" si="95"/>
        <v>10</v>
      </c>
      <c r="AF497" s="21">
        <f t="shared" si="99"/>
        <v>25</v>
      </c>
      <c r="AG497" s="28" t="str">
        <f>VLOOKUP($L497,怪物模板!$A:$N,MATCH(角色!AG$1,模板表头,0),0)</f>
        <v>misc.5skills</v>
      </c>
      <c r="AH497" s="28">
        <f>VLOOKUP($L497,怪物模板!$A:$N,MATCH(角色!AH$1,模板表头,0),0)</f>
        <v>11690101</v>
      </c>
      <c r="AI497" s="28">
        <f>VLOOKUP($L497,怪物模板!$A:$N,MATCH(角色!AI$1,模板表头,0),0)</f>
        <v>11690102</v>
      </c>
      <c r="AJ497" s="28" t="str">
        <f>VLOOKUP($L497,怪物模板!$A:$N,MATCH(角色!AJ$1,模板表头,0),0)</f>
        <v/>
      </c>
      <c r="AK497" s="28" t="str">
        <f>VLOOKUP($L497,怪物模板!$A:$N,MATCH(角色!AK$1,模板表头,0),0)</f>
        <v/>
      </c>
      <c r="AL497" s="28" t="str">
        <f>IF(VLOOKUP($L497,[1]怪物模板!$A:$N,MATCH([1]角色!AL$1,模板表头,0),0)=0,"",VLOOKUP($L497,[1]怪物模板!$A:$N,MATCH([1]角色!AL$1,模板表头,0),0))</f>
        <v/>
      </c>
      <c r="AM497" s="28" t="str">
        <f>VLOOKUP($L497,怪物模板!$A:$N,MATCH(角色!AM$1,模板表头,0),0)</f>
        <v>skeleton_archer_npc</v>
      </c>
      <c r="AN497" s="21">
        <f t="shared" si="109"/>
        <v>1</v>
      </c>
      <c r="AO497" s="21">
        <v>1</v>
      </c>
      <c r="AP497" s="21"/>
      <c r="AQ497" s="21"/>
      <c r="AR497" s="21"/>
      <c r="AS497" s="21"/>
      <c r="AT497" s="21"/>
      <c r="AU497" s="21">
        <v>230051</v>
      </c>
      <c r="AV497" s="21"/>
      <c r="AW497" s="21"/>
      <c r="AX497" s="21"/>
      <c r="AY497" s="21"/>
      <c r="AZ497" s="21"/>
      <c r="BA497" s="21"/>
      <c r="BB497" s="22"/>
      <c r="BC497" s="22"/>
      <c r="BD497" s="22"/>
      <c r="BE497" s="22"/>
      <c r="BF497" s="22"/>
      <c r="BG497" s="22"/>
      <c r="BH497" s="22"/>
      <c r="BI497" s="22">
        <f t="shared" si="100"/>
        <v>10000</v>
      </c>
      <c r="BJ497" s="22">
        <f t="shared" si="101"/>
        <v>4000</v>
      </c>
      <c r="BK497" s="22">
        <f t="shared" si="101"/>
        <v>4000</v>
      </c>
      <c r="BL497" s="21"/>
      <c r="BM497" s="21"/>
      <c r="BN497" s="21"/>
      <c r="BO497" s="21"/>
      <c r="BP497" s="21"/>
      <c r="BQ497" s="21"/>
      <c r="BR497" s="21"/>
      <c r="BS497" s="21"/>
      <c r="BT497" s="21"/>
      <c r="BU497" s="23" t="str">
        <f t="shared" si="110"/>
        <v/>
      </c>
      <c r="BV497" s="21"/>
      <c r="BW497" s="21"/>
      <c r="BX497" s="21"/>
      <c r="BY497" s="21"/>
      <c r="BZ497" s="21"/>
      <c r="CA497" s="21"/>
      <c r="CB497" s="21"/>
      <c r="CC497" s="21"/>
      <c r="CD497" s="21"/>
      <c r="CE497" s="21"/>
      <c r="CF497" s="21"/>
      <c r="CG497" s="21" t="str">
        <f t="shared" si="102"/>
        <v/>
      </c>
      <c r="CH497" s="21" t="str">
        <f t="shared" si="102"/>
        <v/>
      </c>
      <c r="CI497" s="21" t="str">
        <f t="shared" si="102"/>
        <v/>
      </c>
      <c r="CJ497" s="21" t="str">
        <f t="shared" si="102"/>
        <v/>
      </c>
      <c r="CK497" s="21" t="str">
        <f t="shared" si="102"/>
        <v/>
      </c>
      <c r="CL497" s="21" t="str">
        <f t="shared" si="102"/>
        <v/>
      </c>
      <c r="CM497" s="21" t="str">
        <f t="shared" si="102"/>
        <v/>
      </c>
      <c r="CN497" s="21" t="str">
        <f t="shared" si="102"/>
        <v/>
      </c>
      <c r="CO497" s="21" t="str">
        <f t="shared" si="102"/>
        <v/>
      </c>
    </row>
    <row r="498" spans="1:93" s="34" customFormat="1" ht="16.5" customHeight="1" x14ac:dyDescent="0.3">
      <c r="A498" s="60">
        <v>31040496</v>
      </c>
      <c r="B498" s="60" t="s">
        <v>295</v>
      </c>
      <c r="C498" s="30"/>
      <c r="D498" s="30">
        <f t="shared" si="104"/>
        <v>20</v>
      </c>
      <c r="E498" s="21" t="s">
        <v>105</v>
      </c>
      <c r="F498" s="30">
        <v>20</v>
      </c>
      <c r="G498" s="30" t="s">
        <v>101</v>
      </c>
      <c r="H498" s="21">
        <f>VLOOKUP($L498,怪物模板!$A:$N,MATCH(角色!H$1,模板表头,0),0)</f>
        <v>2</v>
      </c>
      <c r="I498" s="30" t="str">
        <f>VLOOKUP($L498,怪物模板!$A:$N,MATCH(角色!I$1,模板表头,0),0)</f>
        <v>mag</v>
      </c>
      <c r="J498" s="32"/>
      <c r="K498" s="30" t="s">
        <v>301</v>
      </c>
      <c r="L498" s="36" t="s">
        <v>294</v>
      </c>
      <c r="M498" s="30" t="str">
        <f>VLOOKUP($L498,怪物模板!$A:$N,MATCH(角色!M$1,模板表头,0),0)</f>
        <v>嗜血狼人</v>
      </c>
      <c r="N498" s="30" t="str">
        <f>VLOOKUP($L498,怪物模板!$A:$N,MATCH(角色!N$1,模板表头,0),0)</f>
        <v>BOSS4技能版</v>
      </c>
      <c r="O498" s="21" t="str">
        <f>VLOOKUP($L498,怪物模板!$A:$N,MATCH(角色!O$1,模板表头,0),0)</f>
        <v>male</v>
      </c>
      <c r="P498" s="32">
        <v>7</v>
      </c>
      <c r="Q498" s="30">
        <v>3</v>
      </c>
      <c r="R498" s="30">
        <f>VLOOKUP(P498,辅助表!$A$2:$B$10,2,FALSE)</f>
        <v>4</v>
      </c>
      <c r="S498" s="30" t="str">
        <f>VLOOKUP($L498,怪物模板!$A:$N,MATCH(角色!S$1,模板表头,0),0)</f>
        <v>horde</v>
      </c>
      <c r="T498" s="30" t="s">
        <v>89</v>
      </c>
      <c r="U498" s="30"/>
      <c r="V498" s="30"/>
      <c r="W498" s="30"/>
      <c r="X498" s="30"/>
      <c r="Y498" s="30"/>
      <c r="Z498" s="30"/>
      <c r="AA498" s="30"/>
      <c r="AB498" s="30">
        <v>4</v>
      </c>
      <c r="AC498" s="30">
        <v>6</v>
      </c>
      <c r="AD498" s="30"/>
      <c r="AE498" s="30">
        <f t="shared" si="95"/>
        <v>100</v>
      </c>
      <c r="AF498" s="30">
        <f t="shared" si="99"/>
        <v>250</v>
      </c>
      <c r="AG498" s="30" t="str">
        <f>VLOOKUP($L498,怪物模板!$A:$N,MATCH(角色!AG$1,模板表头,0),0)</f>
        <v>melee.greymane</v>
      </c>
      <c r="AH498" s="30">
        <f>VLOOKUP($L498,怪物模板!$A:$N,MATCH(角色!AH$1,模板表头,0),0)</f>
        <v>11960501</v>
      </c>
      <c r="AI498" s="30">
        <f>VLOOKUP($L498,怪物模板!$A:$N,MATCH(角色!AI$1,模板表头,0),0)</f>
        <v>11960502</v>
      </c>
      <c r="AJ498" s="30">
        <f>VLOOKUP($L498,怪物模板!$A:$N,MATCH(角色!AJ$1,模板表头,0),0)</f>
        <v>11960503</v>
      </c>
      <c r="AK498" s="30">
        <f>VLOOKUP($L498,怪物模板!$A:$N,MATCH(角色!AK$1,模板表头,0),0)</f>
        <v>11960504</v>
      </c>
      <c r="AL498" s="28" t="str">
        <f>IF(VLOOKUP($L498,[1]怪物模板!$A:$N,MATCH([1]角色!AL$1,模板表头,0),0)=0,"",VLOOKUP($L498,[1]怪物模板!$A:$N,MATCH([1]角色!AL$1,模板表头,0),0))</f>
        <v/>
      </c>
      <c r="AM498" s="30" t="str">
        <f>VLOOKUP($L498,怪物模板!$A:$N,MATCH(角色!AM$1,模板表头,0),0)</f>
        <v>greymane_boss</v>
      </c>
      <c r="AN498" s="30">
        <v>1.5</v>
      </c>
      <c r="AO498" s="30">
        <v>1</v>
      </c>
      <c r="AP498" s="30"/>
      <c r="AQ498" s="30"/>
      <c r="AR498" s="30"/>
      <c r="AS498" s="30"/>
      <c r="AT498" s="30"/>
      <c r="AU498" s="30">
        <v>230041</v>
      </c>
      <c r="AV498" s="30">
        <v>230252</v>
      </c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2">
        <v>-4000</v>
      </c>
      <c r="BJ498" s="32">
        <f t="shared" si="101"/>
        <v>0</v>
      </c>
      <c r="BK498" s="32">
        <f t="shared" si="101"/>
        <v>0</v>
      </c>
      <c r="BL498" s="30"/>
      <c r="BM498" s="30"/>
      <c r="BN498" s="30"/>
      <c r="BO498" s="30"/>
      <c r="BP498" s="30"/>
      <c r="BQ498" s="30"/>
      <c r="BR498" s="30"/>
      <c r="BS498" s="30"/>
      <c r="BT498" s="30"/>
      <c r="BU498" s="33" t="str">
        <f t="shared" si="110"/>
        <v/>
      </c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>
        <f t="shared" si="102"/>
        <v>5000</v>
      </c>
      <c r="CH498" s="30">
        <f t="shared" si="102"/>
        <v>5000</v>
      </c>
      <c r="CI498" s="30">
        <f t="shared" si="102"/>
        <v>5000</v>
      </c>
      <c r="CJ498" s="30">
        <f t="shared" si="102"/>
        <v>5000</v>
      </c>
      <c r="CK498" s="30">
        <f t="shared" si="102"/>
        <v>5000</v>
      </c>
      <c r="CL498" s="30">
        <f t="shared" si="102"/>
        <v>5000</v>
      </c>
      <c r="CM498" s="30">
        <f t="shared" si="102"/>
        <v>5000</v>
      </c>
      <c r="CN498" s="30">
        <f t="shared" si="102"/>
        <v>5000</v>
      </c>
      <c r="CO498" s="30">
        <f t="shared" si="102"/>
        <v>5000</v>
      </c>
    </row>
    <row r="499" spans="1:93" s="35" customFormat="1" ht="16.5" customHeight="1" x14ac:dyDescent="0.3">
      <c r="A499" s="60">
        <v>31040497</v>
      </c>
      <c r="B499" s="60" t="s">
        <v>309</v>
      </c>
      <c r="C499" s="30" t="s">
        <v>254</v>
      </c>
      <c r="D499" s="30">
        <f t="shared" si="104"/>
        <v>20</v>
      </c>
      <c r="E499" s="21" t="s">
        <v>105</v>
      </c>
      <c r="F499" s="30">
        <v>20</v>
      </c>
      <c r="G499" s="30" t="s">
        <v>101</v>
      </c>
      <c r="H499" s="21">
        <f>VLOOKUP($L499,怪物模板!$A:$N,MATCH(角色!H$1,模板表头,0),0)</f>
        <v>3</v>
      </c>
      <c r="I499" s="30" t="str">
        <f>VLOOKUP($L499,怪物模板!$A:$N,MATCH(角色!I$1,模板表头,0),0)</f>
        <v>mag</v>
      </c>
      <c r="J499" s="32"/>
      <c r="K499" s="30" t="s">
        <v>301</v>
      </c>
      <c r="L499" s="36" t="s">
        <v>311</v>
      </c>
      <c r="M499" s="30" t="str">
        <f>VLOOKUP($L499,怪物模板!$A:$N,MATCH(角色!M$1,模板表头,0),0)</f>
        <v>蛇头女妖</v>
      </c>
      <c r="N499" s="30" t="str">
        <f>VLOOKUP($L499,怪物模板!$A:$N,MATCH(角色!N$1,模板表头,0),0)</f>
        <v>BOSS特别4技能版，带禁锢技能，龙卷风必定击飞</v>
      </c>
      <c r="O499" s="21" t="str">
        <f>VLOOKUP($L499,怪物模板!$A:$N,MATCH(角色!O$1,模板表头,0),0)</f>
        <v>female</v>
      </c>
      <c r="P499" s="32">
        <v>5</v>
      </c>
      <c r="Q499" s="30">
        <v>3</v>
      </c>
      <c r="R499" s="30">
        <v>3</v>
      </c>
      <c r="S499" s="30" t="str">
        <f>VLOOKUP($L499,怪物模板!$A:$N,MATCH(角色!S$1,模板表头,0),0)</f>
        <v>chaos</v>
      </c>
      <c r="T499" s="30" t="s">
        <v>199</v>
      </c>
      <c r="U499" s="30"/>
      <c r="V499" s="30"/>
      <c r="W499" s="30"/>
      <c r="X499" s="30"/>
      <c r="Y499" s="30"/>
      <c r="Z499" s="30"/>
      <c r="AA499" s="30"/>
      <c r="AB499" s="30">
        <v>4</v>
      </c>
      <c r="AC499" s="30">
        <v>6</v>
      </c>
      <c r="AD499" s="30"/>
      <c r="AE499" s="30">
        <f t="shared" si="95"/>
        <v>100</v>
      </c>
      <c r="AF499" s="30">
        <f t="shared" si="99"/>
        <v>250</v>
      </c>
      <c r="AG499" s="30" t="str">
        <f>VLOOKUP($L499,怪物模板!$A:$N,MATCH(角色!AG$1,模板表头,0),0)</f>
        <v>misc.5skills</v>
      </c>
      <c r="AH499" s="30">
        <f>VLOOKUP($L499,怪物模板!$A:$N,MATCH(角色!AH$1,模板表头,0),0)</f>
        <v>11660101</v>
      </c>
      <c r="AI499" s="30">
        <f>VLOOKUP($L499,怪物模板!$A:$N,MATCH(角色!AI$1,模板表头,0),0)</f>
        <v>11999524</v>
      </c>
      <c r="AJ499" s="30">
        <f>VLOOKUP($L499,怪物模板!$A:$N,MATCH(角色!AJ$1,模板表头,0),0)</f>
        <v>11660103</v>
      </c>
      <c r="AK499" s="30">
        <f>VLOOKUP($L499,怪物模板!$A:$N,MATCH(角色!AK$1,模板表头,0),0)</f>
        <v>11999529</v>
      </c>
      <c r="AL499" s="28">
        <f>IF(VLOOKUP($L499,[1]怪物模板!$A:$N,MATCH([1]角色!AL$1,模板表头,0),0)=0,"",VLOOKUP($L499,[1]怪物模板!$A:$N,MATCH([1]角色!AL$1,模板表头,0),0))</f>
        <v>11999525</v>
      </c>
      <c r="AM499" s="30" t="str">
        <f>VLOOKUP($L499,怪物模板!$A:$N,MATCH(角色!AM$1,模板表头,0),0)</f>
        <v>vashj_boss</v>
      </c>
      <c r="AN499" s="30">
        <v>1.5</v>
      </c>
      <c r="AO499" s="30">
        <v>1</v>
      </c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2"/>
      <c r="BC499" s="32"/>
      <c r="BD499" s="32"/>
      <c r="BE499" s="32"/>
      <c r="BF499" s="32"/>
      <c r="BG499" s="32"/>
      <c r="BH499" s="32"/>
      <c r="BI499" s="32">
        <v>-4000</v>
      </c>
      <c r="BJ499" s="32">
        <f t="shared" si="101"/>
        <v>0</v>
      </c>
      <c r="BK499" s="32">
        <f t="shared" si="101"/>
        <v>0</v>
      </c>
      <c r="BL499" s="30"/>
      <c r="BM499" s="30"/>
      <c r="BN499" s="30"/>
      <c r="BO499" s="30"/>
      <c r="BP499" s="30"/>
      <c r="BQ499" s="30"/>
      <c r="BR499" s="30"/>
      <c r="BS499" s="30"/>
      <c r="BT499" s="30"/>
      <c r="BU499" s="33" t="s">
        <v>200</v>
      </c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 t="s">
        <v>200</v>
      </c>
      <c r="CH499" s="30" t="s">
        <v>200</v>
      </c>
      <c r="CI499" s="30" t="s">
        <v>200</v>
      </c>
      <c r="CJ499" s="30" t="s">
        <v>200</v>
      </c>
      <c r="CK499" s="30" t="s">
        <v>200</v>
      </c>
      <c r="CL499" s="30" t="s">
        <v>200</v>
      </c>
      <c r="CM499" s="30" t="s">
        <v>200</v>
      </c>
      <c r="CN499" s="30" t="s">
        <v>200</v>
      </c>
      <c r="CO499" s="30" t="s">
        <v>200</v>
      </c>
    </row>
    <row r="500" spans="1:93" s="3" customFormat="1" ht="16.5" customHeight="1" x14ac:dyDescent="0.3">
      <c r="A500" s="60">
        <v>31040498</v>
      </c>
      <c r="B500" s="60" t="s">
        <v>97</v>
      </c>
      <c r="C500" s="21" t="s">
        <v>254</v>
      </c>
      <c r="D500" s="21">
        <f t="shared" si="104"/>
        <v>20</v>
      </c>
      <c r="E500" s="21" t="s">
        <v>105</v>
      </c>
      <c r="F500" s="21">
        <v>20</v>
      </c>
      <c r="G500" s="21" t="s">
        <v>110</v>
      </c>
      <c r="H500" s="21">
        <f>VLOOKUP($L500,怪物模板!$A:$N,MATCH(角色!H$1,模板表头,0),0)</f>
        <v>2</v>
      </c>
      <c r="I500" s="28" t="str">
        <f>VLOOKUP($L500,怪物模板!$A:$N,MATCH(角色!I$1,模板表头,0),0)</f>
        <v>phy</v>
      </c>
      <c r="J500" s="22"/>
      <c r="K500" s="21"/>
      <c r="L500" s="21" t="s">
        <v>97</v>
      </c>
      <c r="M500" s="28" t="str">
        <f>VLOOKUP($L500,怪物模板!$A:$N,MATCH(角色!M$1,模板表头,0),0)</f>
        <v>无对应英雄</v>
      </c>
      <c r="N500" s="28" t="str">
        <f>VLOOKUP($L500,怪物模板!$A:$N,MATCH(角色!N$1,模板表头,0),0)</f>
        <v>统一模板</v>
      </c>
      <c r="O500" s="21" t="str">
        <f>VLOOKUP($L500,怪物模板!$A:$N,MATCH(角色!O$1,模板表头,0),0)</f>
        <v>male</v>
      </c>
      <c r="P500" s="22">
        <v>5</v>
      </c>
      <c r="Q500" s="21">
        <v>3</v>
      </c>
      <c r="R500" s="21">
        <v>3</v>
      </c>
      <c r="S500" s="28" t="str">
        <f>VLOOKUP($L500,怪物模板!$A:$N,MATCH(角色!S$1,模板表头,0),0)</f>
        <v>chaos</v>
      </c>
      <c r="T500" s="21" t="s">
        <v>199</v>
      </c>
      <c r="U500" s="21"/>
      <c r="V500" s="21"/>
      <c r="W500" s="21"/>
      <c r="X500" s="21"/>
      <c r="Y500" s="21"/>
      <c r="Z500" s="21"/>
      <c r="AA500" s="21"/>
      <c r="AB500" s="21">
        <v>4</v>
      </c>
      <c r="AC500" s="21">
        <v>6</v>
      </c>
      <c r="AD500" s="21"/>
      <c r="AE500" s="21">
        <f t="shared" si="95"/>
        <v>10</v>
      </c>
      <c r="AF500" s="21">
        <f t="shared" si="99"/>
        <v>25</v>
      </c>
      <c r="AG500" s="28" t="str">
        <f>VLOOKUP($L500,怪物模板!$A:$N,MATCH(角色!AG$1,模板表头,0),0)</f>
        <v>misc.5skills</v>
      </c>
      <c r="AH500" s="28">
        <f>VLOOKUP($L500,怪物模板!$A:$N,MATCH(角色!AH$1,模板表头,0),0)</f>
        <v>11980601</v>
      </c>
      <c r="AI500" s="28">
        <f>VLOOKUP($L500,怪物模板!$A:$N,MATCH(角色!AI$1,模板表头,0),0)</f>
        <v>11999526</v>
      </c>
      <c r="AJ500" s="28" t="str">
        <f>VLOOKUP($L500,怪物模板!$A:$N,MATCH(角色!AJ$1,模板表头,0),0)</f>
        <v/>
      </c>
      <c r="AK500" s="28" t="str">
        <f>VLOOKUP($L500,怪物模板!$A:$N,MATCH(角色!AK$1,模板表头,0),0)</f>
        <v/>
      </c>
      <c r="AL500" s="28" t="str">
        <f>IF(VLOOKUP($L500,[1]怪物模板!$A:$N,MATCH([1]角色!AL$1,模板表头,0),0)=0,"",VLOOKUP($L500,[1]怪物模板!$A:$N,MATCH([1]角色!AL$1,模板表头,0),0))</f>
        <v/>
      </c>
      <c r="AM500" s="28" t="str">
        <f>VLOOKUP($L500,怪物模板!$A:$N,MATCH(角色!AM$1,模板表头,0),0)</f>
        <v>scarlet_crusade_boss</v>
      </c>
      <c r="AN500" s="21">
        <v>1</v>
      </c>
      <c r="AO500" s="21">
        <v>1</v>
      </c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2"/>
      <c r="BC500" s="22"/>
      <c r="BD500" s="22"/>
      <c r="BE500" s="22"/>
      <c r="BF500" s="22"/>
      <c r="BG500" s="22"/>
      <c r="BH500" s="22"/>
      <c r="BI500" s="22">
        <f t="shared" si="100"/>
        <v>10000</v>
      </c>
      <c r="BJ500" s="22">
        <f t="shared" si="101"/>
        <v>4000</v>
      </c>
      <c r="BK500" s="22">
        <f t="shared" si="101"/>
        <v>4000</v>
      </c>
      <c r="BL500" s="21"/>
      <c r="BM500" s="21"/>
      <c r="BN500" s="21"/>
      <c r="BO500" s="21"/>
      <c r="BP500" s="21"/>
      <c r="BQ500" s="21"/>
      <c r="BR500" s="21"/>
      <c r="BS500" s="21"/>
      <c r="BT500" s="21"/>
      <c r="BU500" s="23" t="s">
        <v>200</v>
      </c>
      <c r="BV500" s="21"/>
      <c r="BW500" s="21"/>
      <c r="BX500" s="21"/>
      <c r="BY500" s="21"/>
      <c r="BZ500" s="21"/>
      <c r="CA500" s="21"/>
      <c r="CB500" s="21"/>
      <c r="CC500" s="21"/>
      <c r="CD500" s="21"/>
      <c r="CE500" s="21"/>
      <c r="CF500" s="21"/>
      <c r="CG500" s="21" t="s">
        <v>200</v>
      </c>
      <c r="CH500" s="21" t="s">
        <v>200</v>
      </c>
      <c r="CI500" s="21" t="s">
        <v>200</v>
      </c>
      <c r="CJ500" s="21" t="s">
        <v>200</v>
      </c>
      <c r="CK500" s="21" t="s">
        <v>200</v>
      </c>
      <c r="CL500" s="21" t="s">
        <v>200</v>
      </c>
      <c r="CM500" s="21" t="s">
        <v>200</v>
      </c>
      <c r="CN500" s="21" t="s">
        <v>200</v>
      </c>
      <c r="CO500" s="21" t="s">
        <v>200</v>
      </c>
    </row>
    <row r="501" spans="1:93" ht="16.5" customHeight="1" x14ac:dyDescent="0.3">
      <c r="A501" s="60">
        <v>31040499</v>
      </c>
      <c r="B501" s="60" t="s">
        <v>251</v>
      </c>
      <c r="C501" s="21"/>
      <c r="D501" s="21">
        <f t="shared" si="104"/>
        <v>20</v>
      </c>
      <c r="E501" s="21" t="s">
        <v>105</v>
      </c>
      <c r="F501" s="21">
        <v>20</v>
      </c>
      <c r="G501" s="21" t="s">
        <v>111</v>
      </c>
      <c r="H501" s="21">
        <f>VLOOKUP($L501,怪物模板!$A:$N,MATCH(角色!H$1,模板表头,0),0)</f>
        <v>4</v>
      </c>
      <c r="I501" s="28" t="str">
        <f>VLOOKUP($L501,怪物模板!$A:$N,MATCH(角色!I$1,模板表头,0),0)</f>
        <v>mag</v>
      </c>
      <c r="J501" s="22"/>
      <c r="K501" s="21"/>
      <c r="L501" s="21" t="s">
        <v>282</v>
      </c>
      <c r="M501" s="28" t="str">
        <f>VLOOKUP($L501,怪物模板!$A:$N,MATCH(角色!M$1,模板表头,0),0)</f>
        <v>先知圣者</v>
      </c>
      <c r="N501" s="28" t="str">
        <f>VLOOKUP($L501,怪物模板!$A:$N,MATCH(角色!N$1,模板表头,0),0)</f>
        <v>BOSS特别4技能版</v>
      </c>
      <c r="O501" s="21" t="str">
        <f>VLOOKUP($L501,怪物模板!$A:$N,MATCH(角色!O$1,模板表头,0),0)</f>
        <v>male</v>
      </c>
      <c r="P501" s="22">
        <v>6</v>
      </c>
      <c r="Q501" s="21">
        <v>3</v>
      </c>
      <c r="R501" s="21">
        <v>4</v>
      </c>
      <c r="S501" s="28" t="str">
        <f>VLOOKUP($L501,怪物模板!$A:$N,MATCH(角色!S$1,模板表头,0),0)</f>
        <v>alliance</v>
      </c>
      <c r="T501" s="21" t="s">
        <v>199</v>
      </c>
      <c r="U501" s="21"/>
      <c r="V501" s="21"/>
      <c r="W501" s="21"/>
      <c r="X501" s="21"/>
      <c r="Y501" s="21"/>
      <c r="Z501" s="21"/>
      <c r="AA501" s="21"/>
      <c r="AB501" s="21">
        <v>4</v>
      </c>
      <c r="AC501" s="21">
        <v>6</v>
      </c>
      <c r="AD501" s="21"/>
      <c r="AE501" s="21">
        <f t="shared" si="95"/>
        <v>40</v>
      </c>
      <c r="AF501" s="21">
        <f t="shared" si="99"/>
        <v>100</v>
      </c>
      <c r="AG501" s="28" t="str">
        <f>VLOOKUP($L501,怪物模板!$A:$N,MATCH(角色!AG$1,模板表头,0),0)</f>
        <v>healer.velen</v>
      </c>
      <c r="AH501" s="28">
        <f>VLOOKUP($L501,怪物模板!$A:$N,MATCH(角色!AH$1,模板表头,0),0)</f>
        <v>11670201</v>
      </c>
      <c r="AI501" s="28">
        <f>VLOOKUP($L501,怪物模板!$A:$N,MATCH(角色!AI$1,模板表头,0),0)</f>
        <v>11670202</v>
      </c>
      <c r="AJ501" s="28">
        <f>VLOOKUP($L501,怪物模板!$A:$N,MATCH(角色!AJ$1,模板表头,0),0)</f>
        <v>11999510</v>
      </c>
      <c r="AK501" s="28">
        <f>VLOOKUP($L501,怪物模板!$A:$N,MATCH(角色!AK$1,模板表头,0),0)</f>
        <v>11670203</v>
      </c>
      <c r="AL501" s="28" t="str">
        <f>IF(VLOOKUP($L501,[1]怪物模板!$A:$N,MATCH([1]角色!AL$1,模板表头,0),0)=0,"",VLOOKUP($L501,[1]怪物模板!$A:$N,MATCH([1]角色!AL$1,模板表头,0),0))</f>
        <v/>
      </c>
      <c r="AM501" s="28" t="str">
        <f>VLOOKUP($L501,怪物模板!$A:$N,MATCH(角色!AM$1,模板表头,0),0)</f>
        <v>velen_boss</v>
      </c>
      <c r="AN501" s="21">
        <v>1</v>
      </c>
      <c r="AO501" s="21">
        <v>1</v>
      </c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2"/>
      <c r="BC501" s="22"/>
      <c r="BD501" s="22"/>
      <c r="BE501" s="22"/>
      <c r="BF501" s="22"/>
      <c r="BG501" s="22"/>
      <c r="BH501" s="22"/>
      <c r="BI501" s="22">
        <f t="shared" si="100"/>
        <v>10000</v>
      </c>
      <c r="BJ501" s="22">
        <f t="shared" si="101"/>
        <v>4000</v>
      </c>
      <c r="BK501" s="22">
        <f t="shared" si="101"/>
        <v>4000</v>
      </c>
      <c r="BL501" s="21"/>
      <c r="BM501" s="21"/>
      <c r="BN501" s="21"/>
      <c r="BO501" s="21"/>
      <c r="BP501" s="21"/>
      <c r="BQ501" s="21"/>
      <c r="BR501" s="21"/>
      <c r="BS501" s="21"/>
      <c r="BT501" s="21"/>
      <c r="BU501" s="23" t="s">
        <v>200</v>
      </c>
      <c r="BV501" s="21"/>
      <c r="BW501" s="21"/>
      <c r="BX501" s="21"/>
      <c r="BY501" s="21"/>
      <c r="BZ501" s="21"/>
      <c r="CA501" s="21"/>
      <c r="CB501" s="21"/>
      <c r="CC501" s="21"/>
      <c r="CD501" s="21"/>
      <c r="CE501" s="21"/>
      <c r="CF501" s="21"/>
      <c r="CG501" s="21" t="s">
        <v>200</v>
      </c>
      <c r="CH501" s="21" t="s">
        <v>200</v>
      </c>
      <c r="CI501" s="21" t="s">
        <v>200</v>
      </c>
      <c r="CJ501" s="21" t="s">
        <v>200</v>
      </c>
      <c r="CK501" s="21" t="s">
        <v>200</v>
      </c>
      <c r="CL501" s="21" t="s">
        <v>200</v>
      </c>
      <c r="CM501" s="21" t="s">
        <v>200</v>
      </c>
      <c r="CN501" s="21" t="s">
        <v>200</v>
      </c>
      <c r="CO501" s="21" t="s">
        <v>200</v>
      </c>
    </row>
    <row r="502" spans="1:93" ht="16.5" customHeight="1" x14ac:dyDescent="0.3">
      <c r="A502" s="60">
        <v>31040500</v>
      </c>
      <c r="B502" s="60" t="s">
        <v>204</v>
      </c>
      <c r="C502" s="21"/>
      <c r="D502" s="21">
        <f t="shared" si="104"/>
        <v>20</v>
      </c>
      <c r="E502" s="21" t="s">
        <v>105</v>
      </c>
      <c r="F502" s="21">
        <v>20</v>
      </c>
      <c r="G502" s="21" t="s">
        <v>110</v>
      </c>
      <c r="H502" s="21">
        <f>VLOOKUP($L502,怪物模板!$A:$N,MATCH(角色!H$1,模板表头,0),0)</f>
        <v>3</v>
      </c>
      <c r="I502" s="28" t="str">
        <f>VLOOKUP($L502,怪物模板!$A:$N,MATCH(角色!I$1,模板表头,0),0)</f>
        <v>phy</v>
      </c>
      <c r="J502" s="22"/>
      <c r="K502" s="21"/>
      <c r="L502" s="21" t="s">
        <v>204</v>
      </c>
      <c r="M502" s="28" t="str">
        <f>VLOOKUP($L502,怪物模板!$A:$N,MATCH(角色!M$1,模板表头,0),0)</f>
        <v>骷髅射手</v>
      </c>
      <c r="N502" s="28" t="str">
        <f>VLOOKUP($L502,怪物模板!$A:$N,MATCH(角色!N$1,模板表头,0),0)</f>
        <v>统一模板</v>
      </c>
      <c r="O502" s="21" t="str">
        <f>VLOOKUP($L502,怪物模板!$A:$N,MATCH(角色!O$1,模板表头,0),0)</f>
        <v>male</v>
      </c>
      <c r="P502" s="22">
        <v>1</v>
      </c>
      <c r="Q502" s="21">
        <v>1</v>
      </c>
      <c r="R502" s="21">
        <v>1</v>
      </c>
      <c r="S502" s="28" t="str">
        <f>VLOOKUP($L502,怪物模板!$A:$N,MATCH(角色!S$1,模板表头,0),0)</f>
        <v>horde</v>
      </c>
      <c r="T502" s="21" t="s">
        <v>199</v>
      </c>
      <c r="U502" s="21"/>
      <c r="V502" s="21"/>
      <c r="W502" s="21"/>
      <c r="X502" s="21"/>
      <c r="Y502" s="21"/>
      <c r="Z502" s="21"/>
      <c r="AA502" s="21"/>
      <c r="AB502" s="21">
        <v>4</v>
      </c>
      <c r="AC502" s="21">
        <v>6</v>
      </c>
      <c r="AD502" s="21"/>
      <c r="AE502" s="21">
        <f t="shared" si="95"/>
        <v>10</v>
      </c>
      <c r="AF502" s="21">
        <f t="shared" si="99"/>
        <v>25</v>
      </c>
      <c r="AG502" s="28" t="str">
        <f>VLOOKUP($L502,怪物模板!$A:$N,MATCH(角色!AG$1,模板表头,0),0)</f>
        <v>misc.5skills</v>
      </c>
      <c r="AH502" s="28">
        <f>VLOOKUP($L502,怪物模板!$A:$N,MATCH(角色!AH$1,模板表头,0),0)</f>
        <v>11690101</v>
      </c>
      <c r="AI502" s="28">
        <f>VLOOKUP($L502,怪物模板!$A:$N,MATCH(角色!AI$1,模板表头,0),0)</f>
        <v>11690102</v>
      </c>
      <c r="AJ502" s="28" t="str">
        <f>VLOOKUP($L502,怪物模板!$A:$N,MATCH(角色!AJ$1,模板表头,0),0)</f>
        <v/>
      </c>
      <c r="AK502" s="28" t="str">
        <f>VLOOKUP($L502,怪物模板!$A:$N,MATCH(角色!AK$1,模板表头,0),0)</f>
        <v/>
      </c>
      <c r="AL502" s="28" t="str">
        <f>IF(VLOOKUP($L502,[1]怪物模板!$A:$N,MATCH([1]角色!AL$1,模板表头,0),0)=0,"",VLOOKUP($L502,[1]怪物模板!$A:$N,MATCH([1]角色!AL$1,模板表头,0),0))</f>
        <v/>
      </c>
      <c r="AM502" s="28" t="str">
        <f>VLOOKUP($L502,怪物模板!$A:$N,MATCH(角色!AM$1,模板表头,0),0)</f>
        <v>skeleton_archer_npc</v>
      </c>
      <c r="AN502" s="21">
        <v>1</v>
      </c>
      <c r="AO502" s="21">
        <v>1</v>
      </c>
      <c r="AP502" s="21"/>
      <c r="AQ502" s="21"/>
      <c r="AR502" s="21"/>
      <c r="AS502" s="21"/>
      <c r="AT502" s="21"/>
      <c r="AU502" s="21">
        <v>230051</v>
      </c>
      <c r="AV502" s="21"/>
      <c r="AW502" s="21"/>
      <c r="AX502" s="21"/>
      <c r="AY502" s="21"/>
      <c r="AZ502" s="21"/>
      <c r="BA502" s="21"/>
      <c r="BB502" s="22"/>
      <c r="BC502" s="22"/>
      <c r="BD502" s="22"/>
      <c r="BE502" s="22"/>
      <c r="BF502" s="22"/>
      <c r="BG502" s="22"/>
      <c r="BH502" s="22"/>
      <c r="BI502" s="22">
        <f t="shared" si="100"/>
        <v>10000</v>
      </c>
      <c r="BJ502" s="22">
        <f t="shared" si="101"/>
        <v>4000</v>
      </c>
      <c r="BK502" s="22">
        <f t="shared" si="101"/>
        <v>4000</v>
      </c>
      <c r="BL502" s="21"/>
      <c r="BM502" s="21"/>
      <c r="BN502" s="21"/>
      <c r="BO502" s="21"/>
      <c r="BP502" s="21"/>
      <c r="BQ502" s="21"/>
      <c r="BR502" s="21"/>
      <c r="BS502" s="21"/>
      <c r="BT502" s="21"/>
      <c r="BU502" s="23" t="s">
        <v>200</v>
      </c>
      <c r="BV502" s="21"/>
      <c r="BW502" s="21"/>
      <c r="BX502" s="21"/>
      <c r="BY502" s="21"/>
      <c r="BZ502" s="21"/>
      <c r="CA502" s="21"/>
      <c r="CB502" s="21"/>
      <c r="CC502" s="21"/>
      <c r="CD502" s="21"/>
      <c r="CE502" s="21"/>
      <c r="CF502" s="21"/>
      <c r="CG502" s="21" t="s">
        <v>200</v>
      </c>
      <c r="CH502" s="21" t="s">
        <v>200</v>
      </c>
      <c r="CI502" s="21" t="s">
        <v>200</v>
      </c>
      <c r="CJ502" s="21" t="s">
        <v>200</v>
      </c>
      <c r="CK502" s="21" t="s">
        <v>200</v>
      </c>
      <c r="CL502" s="21" t="s">
        <v>200</v>
      </c>
      <c r="CM502" s="21" t="s">
        <v>200</v>
      </c>
      <c r="CN502" s="21" t="s">
        <v>200</v>
      </c>
      <c r="CO502" s="21" t="s">
        <v>200</v>
      </c>
    </row>
    <row r="503" spans="1:93" s="5" customFormat="1" ht="16.5" customHeight="1" x14ac:dyDescent="0.3">
      <c r="A503" s="60">
        <v>31040501</v>
      </c>
      <c r="B503" s="60" t="s">
        <v>84</v>
      </c>
      <c r="C503" s="21"/>
      <c r="D503" s="21">
        <f t="shared" si="104"/>
        <v>21</v>
      </c>
      <c r="E503" s="21" t="s">
        <v>105</v>
      </c>
      <c r="F503" s="21">
        <v>21</v>
      </c>
      <c r="G503" s="21" t="s">
        <v>110</v>
      </c>
      <c r="H503" s="21">
        <f>VLOOKUP($L503,怪物模板!$A:$N,MATCH(角色!H$1,模板表头,0),0)</f>
        <v>2</v>
      </c>
      <c r="I503" s="28" t="str">
        <f>VLOOKUP($L503,怪物模板!$A:$N,MATCH(角色!I$1,模板表头,0),0)</f>
        <v>phy</v>
      </c>
      <c r="J503" s="22"/>
      <c r="K503" s="21"/>
      <c r="L503" s="21" t="s">
        <v>277</v>
      </c>
      <c r="M503" s="28" t="str">
        <f>VLOOKUP($L503,怪物模板!$A:$N,MATCH(角色!M$1,模板表头,0),0)</f>
        <v>无对应英雄</v>
      </c>
      <c r="N503" s="28" t="str">
        <f>VLOOKUP($L503,怪物模板!$A:$N,MATCH(角色!N$1,模板表头,0),0)</f>
        <v>统一模板</v>
      </c>
      <c r="O503" s="21" t="str">
        <f>VLOOKUP($L503,怪物模板!$A:$N,MATCH(角色!O$1,模板表头,0),0)</f>
        <v>male</v>
      </c>
      <c r="P503" s="22">
        <v>1</v>
      </c>
      <c r="Q503" s="21">
        <v>1</v>
      </c>
      <c r="R503" s="21">
        <f>VLOOKUP(P503,辅助表!$A$2:$B$10,2,FALSE)</f>
        <v>1</v>
      </c>
      <c r="S503" s="28" t="str">
        <f>VLOOKUP($L503,怪物模板!$A:$N,MATCH(角色!S$1,模板表头,0),0)</f>
        <v>chaos</v>
      </c>
      <c r="T503" s="21" t="s">
        <v>85</v>
      </c>
      <c r="U503" s="21"/>
      <c r="V503" s="21"/>
      <c r="W503" s="21"/>
      <c r="X503" s="21"/>
      <c r="Y503" s="21"/>
      <c r="Z503" s="21"/>
      <c r="AA503" s="21"/>
      <c r="AB503" s="21">
        <v>4</v>
      </c>
      <c r="AC503" s="21">
        <v>6</v>
      </c>
      <c r="AD503" s="21"/>
      <c r="AE503" s="21">
        <f t="shared" si="95"/>
        <v>10</v>
      </c>
      <c r="AF503" s="21">
        <f t="shared" si="99"/>
        <v>25</v>
      </c>
      <c r="AG503" s="28" t="str">
        <f>VLOOKUP($L503,怪物模板!$A:$N,MATCH(角色!AG$1,模板表头,0),0)</f>
        <v>misc.5skills_self_hp_ratio</v>
      </c>
      <c r="AH503" s="28">
        <f>VLOOKUP($L503,怪物模板!$A:$N,MATCH(角色!AH$1,模板表头,0),0)</f>
        <v>11990101</v>
      </c>
      <c r="AI503" s="28">
        <f>VLOOKUP($L503,怪物模板!$A:$N,MATCH(角色!AI$1,模板表头,0),0)</f>
        <v>11990102</v>
      </c>
      <c r="AJ503" s="28" t="str">
        <f>VLOOKUP($L503,怪物模板!$A:$N,MATCH(角色!AJ$1,模板表头,0),0)</f>
        <v/>
      </c>
      <c r="AK503" s="28" t="str">
        <f>VLOOKUP($L503,怪物模板!$A:$N,MATCH(角色!AK$1,模板表头,0),0)</f>
        <v/>
      </c>
      <c r="AL503" s="28" t="str">
        <f>IF(VLOOKUP($L503,[1]怪物模板!$A:$N,MATCH([1]角色!AL$1,模板表头,0),0)=0,"",VLOOKUP($L503,[1]怪物模板!$A:$N,MATCH([1]角色!AL$1,模板表头,0),0))</f>
        <v/>
      </c>
      <c r="AM503" s="28" t="str">
        <f>VLOOKUP($L503,怪物模板!$A:$N,MATCH(角色!AM$1,模板表头,0),0)</f>
        <v>treant</v>
      </c>
      <c r="AN503" s="21">
        <f t="shared" ref="AN503:AN507" si="111">IF(T503="monster",1,IF(T503="boss",1.3,IF(T503="entity",1,IF(T503="guard",1.5,1))))</f>
        <v>1</v>
      </c>
      <c r="AO503" s="21">
        <v>1</v>
      </c>
      <c r="AP503" s="21"/>
      <c r="AQ503" s="21"/>
      <c r="AR503" s="21"/>
      <c r="AS503" s="21"/>
      <c r="AT503" s="21"/>
      <c r="AU503" s="21">
        <v>230021</v>
      </c>
      <c r="AV503" s="21">
        <v>230292</v>
      </c>
      <c r="AW503" s="21"/>
      <c r="AX503" s="21"/>
      <c r="AY503" s="21"/>
      <c r="AZ503" s="21"/>
      <c r="BA503" s="21"/>
      <c r="BB503" s="22"/>
      <c r="BC503" s="22"/>
      <c r="BD503" s="22"/>
      <c r="BE503" s="22"/>
      <c r="BF503" s="22"/>
      <c r="BG503" s="22"/>
      <c r="BH503" s="22"/>
      <c r="BI503" s="22">
        <f t="shared" si="100"/>
        <v>10000</v>
      </c>
      <c r="BJ503" s="22">
        <f t="shared" si="101"/>
        <v>4000</v>
      </c>
      <c r="BK503" s="22">
        <f t="shared" si="101"/>
        <v>4000</v>
      </c>
      <c r="BL503" s="21"/>
      <c r="BM503" s="21"/>
      <c r="BN503" s="21"/>
      <c r="BO503" s="21"/>
      <c r="BP503" s="21"/>
      <c r="BQ503" s="21"/>
      <c r="BR503" s="21"/>
      <c r="BS503" s="21"/>
      <c r="BT503" s="21"/>
      <c r="BU503" s="23" t="str">
        <f>IF(OR(B503="骷髅战士",B503="骷髅法师"),-0.9,"")</f>
        <v/>
      </c>
      <c r="BV503" s="21"/>
      <c r="BW503" s="21"/>
      <c r="BX503" s="21"/>
      <c r="BY503" s="21"/>
      <c r="BZ503" s="21"/>
      <c r="CA503" s="21"/>
      <c r="CB503" s="21"/>
      <c r="CC503" s="21"/>
      <c r="CD503" s="21"/>
      <c r="CE503" s="21"/>
      <c r="CF503" s="21"/>
      <c r="CG503" s="21" t="str">
        <f t="shared" si="102"/>
        <v/>
      </c>
      <c r="CH503" s="21" t="str">
        <f t="shared" si="102"/>
        <v/>
      </c>
      <c r="CI503" s="21" t="str">
        <f t="shared" si="102"/>
        <v/>
      </c>
      <c r="CJ503" s="21" t="str">
        <f t="shared" si="102"/>
        <v/>
      </c>
      <c r="CK503" s="21" t="str">
        <f t="shared" si="102"/>
        <v/>
      </c>
      <c r="CL503" s="21" t="str">
        <f t="shared" si="102"/>
        <v/>
      </c>
      <c r="CM503" s="21" t="str">
        <f t="shared" si="102"/>
        <v/>
      </c>
      <c r="CN503" s="21" t="str">
        <f t="shared" si="102"/>
        <v/>
      </c>
      <c r="CO503" s="21" t="str">
        <f t="shared" si="102"/>
        <v/>
      </c>
    </row>
    <row r="504" spans="1:93" s="5" customFormat="1" ht="16.5" customHeight="1" x14ac:dyDescent="0.3">
      <c r="A504" s="60">
        <v>31040502</v>
      </c>
      <c r="B504" s="60" t="s">
        <v>84</v>
      </c>
      <c r="C504" s="21"/>
      <c r="D504" s="21">
        <f t="shared" si="104"/>
        <v>21</v>
      </c>
      <c r="E504" s="21" t="s">
        <v>105</v>
      </c>
      <c r="F504" s="21">
        <v>21</v>
      </c>
      <c r="G504" s="21" t="s">
        <v>110</v>
      </c>
      <c r="H504" s="21">
        <f>VLOOKUP($L504,怪物模板!$A:$N,MATCH(角色!H$1,模板表头,0),0)</f>
        <v>2</v>
      </c>
      <c r="I504" s="28" t="str">
        <f>VLOOKUP($L504,怪物模板!$A:$N,MATCH(角色!I$1,模板表头,0),0)</f>
        <v>phy</v>
      </c>
      <c r="J504" s="22"/>
      <c r="K504" s="21"/>
      <c r="L504" s="21" t="s">
        <v>277</v>
      </c>
      <c r="M504" s="28" t="str">
        <f>VLOOKUP($L504,怪物模板!$A:$N,MATCH(角色!M$1,模板表头,0),0)</f>
        <v>无对应英雄</v>
      </c>
      <c r="N504" s="28" t="str">
        <f>VLOOKUP($L504,怪物模板!$A:$N,MATCH(角色!N$1,模板表头,0),0)</f>
        <v>统一模板</v>
      </c>
      <c r="O504" s="21" t="str">
        <f>VLOOKUP($L504,怪物模板!$A:$N,MATCH(角色!O$1,模板表头,0),0)</f>
        <v>male</v>
      </c>
      <c r="P504" s="22">
        <v>1</v>
      </c>
      <c r="Q504" s="21">
        <v>1</v>
      </c>
      <c r="R504" s="21">
        <f>VLOOKUP(P504,辅助表!$A$2:$B$10,2,FALSE)</f>
        <v>1</v>
      </c>
      <c r="S504" s="28" t="str">
        <f>VLOOKUP($L504,怪物模板!$A:$N,MATCH(角色!S$1,模板表头,0),0)</f>
        <v>chaos</v>
      </c>
      <c r="T504" s="21" t="s">
        <v>85</v>
      </c>
      <c r="U504" s="21"/>
      <c r="V504" s="21"/>
      <c r="W504" s="21"/>
      <c r="X504" s="21"/>
      <c r="Y504" s="21"/>
      <c r="Z504" s="21"/>
      <c r="AA504" s="21"/>
      <c r="AB504" s="21">
        <v>4</v>
      </c>
      <c r="AC504" s="21">
        <v>6</v>
      </c>
      <c r="AD504" s="21"/>
      <c r="AE504" s="21">
        <f t="shared" si="95"/>
        <v>10</v>
      </c>
      <c r="AF504" s="21">
        <f t="shared" si="99"/>
        <v>25</v>
      </c>
      <c r="AG504" s="28" t="str">
        <f>VLOOKUP($L504,怪物模板!$A:$N,MATCH(角色!AG$1,模板表头,0),0)</f>
        <v>misc.5skills_self_hp_ratio</v>
      </c>
      <c r="AH504" s="28">
        <f>VLOOKUP($L504,怪物模板!$A:$N,MATCH(角色!AH$1,模板表头,0),0)</f>
        <v>11990101</v>
      </c>
      <c r="AI504" s="28">
        <f>VLOOKUP($L504,怪物模板!$A:$N,MATCH(角色!AI$1,模板表头,0),0)</f>
        <v>11990102</v>
      </c>
      <c r="AJ504" s="28" t="str">
        <f>VLOOKUP($L504,怪物模板!$A:$N,MATCH(角色!AJ$1,模板表头,0),0)</f>
        <v/>
      </c>
      <c r="AK504" s="28" t="str">
        <f>VLOOKUP($L504,怪物模板!$A:$N,MATCH(角色!AK$1,模板表头,0),0)</f>
        <v/>
      </c>
      <c r="AL504" s="28" t="str">
        <f>IF(VLOOKUP($L504,[1]怪物模板!$A:$N,MATCH([1]角色!AL$1,模板表头,0),0)=0,"",VLOOKUP($L504,[1]怪物模板!$A:$N,MATCH([1]角色!AL$1,模板表头,0),0))</f>
        <v/>
      </c>
      <c r="AM504" s="28" t="str">
        <f>VLOOKUP($L504,怪物模板!$A:$N,MATCH(角色!AM$1,模板表头,0),0)</f>
        <v>treant</v>
      </c>
      <c r="AN504" s="21">
        <f t="shared" si="111"/>
        <v>1</v>
      </c>
      <c r="AO504" s="21">
        <v>1</v>
      </c>
      <c r="AP504" s="21"/>
      <c r="AQ504" s="21"/>
      <c r="AR504" s="21"/>
      <c r="AS504" s="21"/>
      <c r="AT504" s="21"/>
      <c r="AU504" s="21">
        <v>230021</v>
      </c>
      <c r="AV504" s="21">
        <v>230292</v>
      </c>
      <c r="AW504" s="21"/>
      <c r="AX504" s="21"/>
      <c r="AY504" s="21"/>
      <c r="AZ504" s="21"/>
      <c r="BA504" s="21"/>
      <c r="BB504" s="22"/>
      <c r="BC504" s="22"/>
      <c r="BD504" s="22"/>
      <c r="BE504" s="22"/>
      <c r="BF504" s="22"/>
      <c r="BG504" s="22"/>
      <c r="BH504" s="22"/>
      <c r="BI504" s="22">
        <f t="shared" si="100"/>
        <v>10000</v>
      </c>
      <c r="BJ504" s="22">
        <f t="shared" si="101"/>
        <v>4000</v>
      </c>
      <c r="BK504" s="22">
        <f t="shared" si="101"/>
        <v>4000</v>
      </c>
      <c r="BL504" s="21"/>
      <c r="BM504" s="21"/>
      <c r="BN504" s="21"/>
      <c r="BO504" s="21"/>
      <c r="BP504" s="21"/>
      <c r="BQ504" s="21"/>
      <c r="BR504" s="21"/>
      <c r="BS504" s="21"/>
      <c r="BT504" s="21"/>
      <c r="BU504" s="23" t="str">
        <f>IF(OR(B504="骷髅战士",B504="骷髅法师"),-0.9,"")</f>
        <v/>
      </c>
      <c r="BV504" s="21"/>
      <c r="BW504" s="21"/>
      <c r="BX504" s="21"/>
      <c r="BY504" s="21"/>
      <c r="BZ504" s="21"/>
      <c r="CA504" s="21"/>
      <c r="CB504" s="21"/>
      <c r="CC504" s="21"/>
      <c r="CD504" s="21"/>
      <c r="CE504" s="21"/>
      <c r="CF504" s="21"/>
      <c r="CG504" s="21" t="str">
        <f t="shared" si="102"/>
        <v/>
      </c>
      <c r="CH504" s="21" t="str">
        <f t="shared" si="102"/>
        <v/>
      </c>
      <c r="CI504" s="21" t="str">
        <f t="shared" si="102"/>
        <v/>
      </c>
      <c r="CJ504" s="21" t="str">
        <f t="shared" si="102"/>
        <v/>
      </c>
      <c r="CK504" s="21" t="str">
        <f t="shared" si="102"/>
        <v/>
      </c>
      <c r="CL504" s="21" t="str">
        <f t="shared" si="102"/>
        <v/>
      </c>
      <c r="CM504" s="21" t="str">
        <f t="shared" si="102"/>
        <v/>
      </c>
      <c r="CN504" s="21" t="str">
        <f t="shared" si="102"/>
        <v/>
      </c>
      <c r="CO504" s="21" t="str">
        <f t="shared" si="102"/>
        <v/>
      </c>
    </row>
    <row r="505" spans="1:93" s="5" customFormat="1" ht="16.5" customHeight="1" x14ac:dyDescent="0.3">
      <c r="A505" s="60">
        <v>31040503</v>
      </c>
      <c r="B505" s="60" t="s">
        <v>86</v>
      </c>
      <c r="C505" s="21"/>
      <c r="D505" s="21">
        <f t="shared" si="104"/>
        <v>21</v>
      </c>
      <c r="E505" s="21" t="s">
        <v>105</v>
      </c>
      <c r="F505" s="21">
        <v>21</v>
      </c>
      <c r="G505" s="21" t="s">
        <v>110</v>
      </c>
      <c r="H505" s="21">
        <f>VLOOKUP($L505,怪物模板!$A:$N,MATCH(角色!H$1,模板表头,0),0)</f>
        <v>2</v>
      </c>
      <c r="I505" s="28" t="str">
        <f>VLOOKUP($L505,怪物模板!$A:$N,MATCH(角色!I$1,模板表头,0),0)</f>
        <v>phy</v>
      </c>
      <c r="J505" s="22"/>
      <c r="K505" s="21"/>
      <c r="L505" s="21" t="s">
        <v>86</v>
      </c>
      <c r="M505" s="28" t="str">
        <f>VLOOKUP($L505,怪物模板!$A:$N,MATCH(角色!M$1,模板表头,0),0)</f>
        <v>无对应英雄</v>
      </c>
      <c r="N505" s="28" t="str">
        <f>VLOOKUP($L505,怪物模板!$A:$N,MATCH(角色!N$1,模板表头,0),0)</f>
        <v>新增突袭小招，大招改为引导</v>
      </c>
      <c r="O505" s="21" t="str">
        <f>VLOOKUP($L505,怪物模板!$A:$N,MATCH(角色!O$1,模板表头,0),0)</f>
        <v>male</v>
      </c>
      <c r="P505" s="22">
        <v>3</v>
      </c>
      <c r="Q505" s="21">
        <v>2</v>
      </c>
      <c r="R505" s="21">
        <f>VLOOKUP(P505,辅助表!$A$2:$B$10,2,FALSE)</f>
        <v>2</v>
      </c>
      <c r="S505" s="28" t="str">
        <f>VLOOKUP($L505,怪物模板!$A:$N,MATCH(角色!S$1,模板表头,0),0)</f>
        <v>horde</v>
      </c>
      <c r="T505" s="21" t="s">
        <v>85</v>
      </c>
      <c r="U505" s="21"/>
      <c r="V505" s="21"/>
      <c r="W505" s="21"/>
      <c r="X505" s="21"/>
      <c r="Y505" s="21"/>
      <c r="Z505" s="21"/>
      <c r="AA505" s="21"/>
      <c r="AB505" s="21">
        <v>4</v>
      </c>
      <c r="AC505" s="21">
        <v>6</v>
      </c>
      <c r="AD505" s="21"/>
      <c r="AE505" s="21">
        <f t="shared" si="95"/>
        <v>10</v>
      </c>
      <c r="AF505" s="21">
        <f t="shared" si="99"/>
        <v>25</v>
      </c>
      <c r="AG505" s="28" t="str">
        <f>VLOOKUP($L505,怪物模板!$A:$N,MATCH(角色!AG$1,模板表头,0),0)</f>
        <v>misc.5skills</v>
      </c>
      <c r="AH505" s="28">
        <f>VLOOKUP($L505,怪物模板!$A:$N,MATCH(角色!AH$1,模板表头,0),0)</f>
        <v>11980101</v>
      </c>
      <c r="AI505" s="28">
        <f>VLOOKUP($L505,怪物模板!$A:$N,MATCH(角色!AI$1,模板表头,0),0)</f>
        <v>11999536</v>
      </c>
      <c r="AJ505" s="28">
        <f>VLOOKUP($L505,怪物模板!$A:$N,MATCH(角色!AJ$1,模板表头,0),0)</f>
        <v>11999537</v>
      </c>
      <c r="AK505" s="28" t="str">
        <f>VLOOKUP($L505,怪物模板!$A:$N,MATCH(角色!AK$1,模板表头,0),0)</f>
        <v/>
      </c>
      <c r="AL505" s="28" t="str">
        <f>IF(VLOOKUP($L505,[1]怪物模板!$A:$N,MATCH([1]角色!AL$1,模板表头,0),0)=0,"",VLOOKUP($L505,[1]怪物模板!$A:$N,MATCH([1]角色!AL$1,模板表头,0),0))</f>
        <v/>
      </c>
      <c r="AM505" s="28" t="str">
        <f>VLOOKUP($L505,怪物模板!$A:$N,MATCH(角色!AM$1,模板表头,0),0)</f>
        <v>rogue</v>
      </c>
      <c r="AN505" s="21">
        <f t="shared" si="111"/>
        <v>1</v>
      </c>
      <c r="AO505" s="21">
        <v>1</v>
      </c>
      <c r="AP505" s="21"/>
      <c r="AQ505" s="21"/>
      <c r="AR505" s="21"/>
      <c r="AS505" s="21"/>
      <c r="AT505" s="21"/>
      <c r="AU505" s="21">
        <v>230011</v>
      </c>
      <c r="AV505" s="21">
        <v>230302</v>
      </c>
      <c r="AW505" s="21"/>
      <c r="AX505" s="21"/>
      <c r="AY505" s="21"/>
      <c r="AZ505" s="21"/>
      <c r="BA505" s="21"/>
      <c r="BB505" s="22"/>
      <c r="BC505" s="22"/>
      <c r="BD505" s="22"/>
      <c r="BE505" s="22"/>
      <c r="BF505" s="22"/>
      <c r="BG505" s="22"/>
      <c r="BH505" s="22"/>
      <c r="BI505" s="22">
        <f t="shared" si="100"/>
        <v>10000</v>
      </c>
      <c r="BJ505" s="22">
        <f t="shared" si="101"/>
        <v>4000</v>
      </c>
      <c r="BK505" s="22">
        <f t="shared" si="101"/>
        <v>4000</v>
      </c>
      <c r="BL505" s="21"/>
      <c r="BM505" s="21"/>
      <c r="BN505" s="21"/>
      <c r="BO505" s="21"/>
      <c r="BP505" s="21"/>
      <c r="BQ505" s="21"/>
      <c r="BR505" s="21"/>
      <c r="BS505" s="21"/>
      <c r="BT505" s="21"/>
      <c r="BU505" s="23" t="str">
        <f>IF(OR(B505="骷髅战士",B505="骷髅法师"),-0.9,"")</f>
        <v/>
      </c>
      <c r="BV505" s="21"/>
      <c r="BW505" s="21"/>
      <c r="BX505" s="21"/>
      <c r="BY505" s="21"/>
      <c r="BZ505" s="21"/>
      <c r="CA505" s="21"/>
      <c r="CB505" s="21"/>
      <c r="CC505" s="21"/>
      <c r="CD505" s="21"/>
      <c r="CE505" s="21"/>
      <c r="CF505" s="21"/>
      <c r="CG505" s="21" t="str">
        <f t="shared" si="102"/>
        <v/>
      </c>
      <c r="CH505" s="21" t="str">
        <f t="shared" si="102"/>
        <v/>
      </c>
      <c r="CI505" s="21" t="str">
        <f t="shared" si="102"/>
        <v/>
      </c>
      <c r="CJ505" s="21" t="str">
        <f t="shared" si="102"/>
        <v/>
      </c>
      <c r="CK505" s="21" t="str">
        <f t="shared" si="102"/>
        <v/>
      </c>
      <c r="CL505" s="21" t="str">
        <f t="shared" si="102"/>
        <v/>
      </c>
      <c r="CM505" s="21" t="str">
        <f t="shared" si="102"/>
        <v/>
      </c>
      <c r="CN505" s="21" t="str">
        <f t="shared" si="102"/>
        <v/>
      </c>
      <c r="CO505" s="21" t="str">
        <f t="shared" si="102"/>
        <v/>
      </c>
    </row>
    <row r="506" spans="1:93" s="5" customFormat="1" ht="16.5" customHeight="1" x14ac:dyDescent="0.3">
      <c r="A506" s="60">
        <v>31040504</v>
      </c>
      <c r="B506" s="60" t="s">
        <v>90</v>
      </c>
      <c r="C506" s="21"/>
      <c r="D506" s="21">
        <f t="shared" si="104"/>
        <v>21</v>
      </c>
      <c r="E506" s="21" t="s">
        <v>105</v>
      </c>
      <c r="F506" s="21">
        <v>21</v>
      </c>
      <c r="G506" s="21" t="s">
        <v>110</v>
      </c>
      <c r="H506" s="21">
        <f>VLOOKUP($L506,怪物模板!$A:$N,MATCH(角色!H$1,模板表头,0),0)</f>
        <v>3</v>
      </c>
      <c r="I506" s="28" t="str">
        <f>VLOOKUP($L506,怪物模板!$A:$N,MATCH(角色!I$1,模板表头,0),0)</f>
        <v>mag</v>
      </c>
      <c r="J506" s="22"/>
      <c r="K506" s="21"/>
      <c r="L506" s="21" t="s">
        <v>275</v>
      </c>
      <c r="M506" s="28" t="str">
        <f>VLOOKUP($L506,怪物模板!$A:$N,MATCH(角色!M$1,模板表头,0),0)</f>
        <v>火焰术士</v>
      </c>
      <c r="N506" s="28" t="str">
        <f>VLOOKUP($L506,怪物模板!$A:$N,MATCH(角色!N$1,模板表头,0),0)</f>
        <v>大招加引导版，加酒利用</v>
      </c>
      <c r="O506" s="21" t="str">
        <f>VLOOKUP($L506,怪物模板!$A:$N,MATCH(角色!O$1,模板表头,0),0)</f>
        <v>female</v>
      </c>
      <c r="P506" s="22">
        <v>3</v>
      </c>
      <c r="Q506" s="21">
        <v>2</v>
      </c>
      <c r="R506" s="21">
        <f>VLOOKUP(P506,辅助表!$A$2:$B$10,2,FALSE)</f>
        <v>2</v>
      </c>
      <c r="S506" s="28" t="str">
        <f>VLOOKUP($L506,怪物模板!$A:$N,MATCH(角色!S$1,模板表头,0),0)</f>
        <v>alliance</v>
      </c>
      <c r="T506" s="21" t="s">
        <v>85</v>
      </c>
      <c r="U506" s="21"/>
      <c r="V506" s="21"/>
      <c r="W506" s="21"/>
      <c r="X506" s="21"/>
      <c r="Y506" s="21"/>
      <c r="Z506" s="21"/>
      <c r="AA506" s="21"/>
      <c r="AB506" s="21">
        <v>4</v>
      </c>
      <c r="AC506" s="21">
        <v>6</v>
      </c>
      <c r="AD506" s="21"/>
      <c r="AE506" s="21">
        <f t="shared" si="95"/>
        <v>10</v>
      </c>
      <c r="AF506" s="21">
        <f t="shared" si="99"/>
        <v>25</v>
      </c>
      <c r="AG506" s="28" t="str">
        <f>VLOOKUP($L506,怪物模板!$A:$N,MATCH(角色!AG$1,模板表头,0),0)</f>
        <v>misc.5skills</v>
      </c>
      <c r="AH506" s="28">
        <f>VLOOKUP($L506,怪物模板!$A:$N,MATCH(角色!AH$1,模板表头,0),0)</f>
        <v>11980401</v>
      </c>
      <c r="AI506" s="28">
        <f>VLOOKUP($L506,怪物模板!$A:$N,MATCH(角色!AI$1,模板表头,0),0)</f>
        <v>11980402</v>
      </c>
      <c r="AJ506" s="28">
        <f>VLOOKUP($L506,怪物模板!$A:$N,MATCH(角色!AJ$1,模板表头,0),0)</f>
        <v>11999535</v>
      </c>
      <c r="AK506" s="28" t="str">
        <f>VLOOKUP($L506,怪物模板!$A:$N,MATCH(角色!AK$1,模板表头,0),0)</f>
        <v/>
      </c>
      <c r="AL506" s="28" t="str">
        <f>IF(VLOOKUP($L506,[1]怪物模板!$A:$N,MATCH([1]角色!AL$1,模板表头,0),0)=0,"",VLOOKUP($L506,[1]怪物模板!$A:$N,MATCH([1]角色!AL$1,模板表头,0),0))</f>
        <v/>
      </c>
      <c r="AM506" s="28" t="str">
        <f>VLOOKUP($L506,怪物模板!$A:$N,MATCH(角色!AM$1,模板表头,0),0)</f>
        <v>flame_npc</v>
      </c>
      <c r="AN506" s="21">
        <f t="shared" si="111"/>
        <v>1</v>
      </c>
      <c r="AO506" s="21">
        <v>1</v>
      </c>
      <c r="AP506" s="21"/>
      <c r="AQ506" s="21"/>
      <c r="AR506" s="21"/>
      <c r="AS506" s="21"/>
      <c r="AT506" s="21"/>
      <c r="AU506" s="21">
        <v>230011</v>
      </c>
      <c r="AV506" s="21">
        <v>230302</v>
      </c>
      <c r="AW506" s="21"/>
      <c r="AX506" s="21"/>
      <c r="AY506" s="21"/>
      <c r="AZ506" s="21"/>
      <c r="BA506" s="21"/>
      <c r="BB506" s="22"/>
      <c r="BC506" s="22"/>
      <c r="BD506" s="22"/>
      <c r="BE506" s="22"/>
      <c r="BF506" s="22"/>
      <c r="BG506" s="22"/>
      <c r="BH506" s="22"/>
      <c r="BI506" s="22">
        <f t="shared" si="100"/>
        <v>10000</v>
      </c>
      <c r="BJ506" s="22">
        <f t="shared" si="101"/>
        <v>4000</v>
      </c>
      <c r="BK506" s="22">
        <f t="shared" si="101"/>
        <v>4000</v>
      </c>
      <c r="BL506" s="21"/>
      <c r="BM506" s="21"/>
      <c r="BN506" s="21"/>
      <c r="BO506" s="21"/>
      <c r="BP506" s="21"/>
      <c r="BQ506" s="21"/>
      <c r="BR506" s="21"/>
      <c r="BS506" s="21"/>
      <c r="BT506" s="21"/>
      <c r="BU506" s="23" t="str">
        <f>IF(OR(B506="骷髅战士",B506="骷髅法师"),-0.9,"")</f>
        <v/>
      </c>
      <c r="BV506" s="21"/>
      <c r="BW506" s="21"/>
      <c r="BX506" s="21"/>
      <c r="BY506" s="21"/>
      <c r="BZ506" s="21"/>
      <c r="CA506" s="21"/>
      <c r="CB506" s="21"/>
      <c r="CC506" s="21"/>
      <c r="CD506" s="21"/>
      <c r="CE506" s="21"/>
      <c r="CF506" s="21"/>
      <c r="CG506" s="21" t="str">
        <f t="shared" si="102"/>
        <v/>
      </c>
      <c r="CH506" s="21" t="str">
        <f t="shared" si="102"/>
        <v/>
      </c>
      <c r="CI506" s="21" t="str">
        <f t="shared" si="102"/>
        <v/>
      </c>
      <c r="CJ506" s="21" t="str">
        <f t="shared" si="102"/>
        <v/>
      </c>
      <c r="CK506" s="21" t="str">
        <f t="shared" si="102"/>
        <v/>
      </c>
      <c r="CL506" s="21" t="str">
        <f t="shared" si="102"/>
        <v/>
      </c>
      <c r="CM506" s="21" t="str">
        <f t="shared" si="102"/>
        <v/>
      </c>
      <c r="CN506" s="21" t="str">
        <f t="shared" si="102"/>
        <v/>
      </c>
      <c r="CO506" s="21" t="str">
        <f t="shared" si="102"/>
        <v/>
      </c>
    </row>
    <row r="507" spans="1:93" s="5" customFormat="1" x14ac:dyDescent="0.3">
      <c r="A507" s="60">
        <v>31040505</v>
      </c>
      <c r="B507" s="60" t="s">
        <v>95</v>
      </c>
      <c r="C507" s="21"/>
      <c r="D507" s="21">
        <f t="shared" si="104"/>
        <v>21</v>
      </c>
      <c r="E507" s="21" t="s">
        <v>105</v>
      </c>
      <c r="F507" s="21">
        <v>21</v>
      </c>
      <c r="G507" s="21" t="s">
        <v>111</v>
      </c>
      <c r="H507" s="21">
        <f>VLOOKUP($L507,怪物模板!$A:$N,MATCH(角色!H$1,模板表头,0),0)</f>
        <v>3</v>
      </c>
      <c r="I507" s="28" t="str">
        <f>VLOOKUP($L507,怪物模板!$A:$N,MATCH(角色!I$1,模板表头,0),0)</f>
        <v>mag</v>
      </c>
      <c r="J507" s="22"/>
      <c r="K507" s="21"/>
      <c r="L507" s="21" t="s">
        <v>285</v>
      </c>
      <c r="M507" s="28" t="str">
        <f>VLOOKUP($L507,怪物模板!$A:$N,MATCH(角色!M$1,模板表头,0),0)</f>
        <v>瘟疫骑士</v>
      </c>
      <c r="N507" s="28" t="str">
        <f>VLOOKUP($L507,怪物模板!$A:$N,MATCH(角色!N$1,模板表头,0),0)</f>
        <v>同英雄技能</v>
      </c>
      <c r="O507" s="21" t="str">
        <f>VLOOKUP($L507,怪物模板!$A:$N,MATCH(角色!O$1,模板表头,0),0)</f>
        <v>female</v>
      </c>
      <c r="P507" s="21">
        <v>7</v>
      </c>
      <c r="Q507" s="21">
        <v>3</v>
      </c>
      <c r="R507" s="21">
        <f>VLOOKUP(P507,辅助表!$A$2:$B$10,2,FALSE)</f>
        <v>4</v>
      </c>
      <c r="S507" s="28" t="str">
        <f>VLOOKUP($L507,怪物模板!$A:$N,MATCH(角色!S$1,模板表头,0),0)</f>
        <v>chaos</v>
      </c>
      <c r="T507" s="21" t="s">
        <v>85</v>
      </c>
      <c r="U507" s="21"/>
      <c r="V507" s="21"/>
      <c r="W507" s="21"/>
      <c r="X507" s="21"/>
      <c r="Y507" s="21"/>
      <c r="Z507" s="21"/>
      <c r="AA507" s="21"/>
      <c r="AB507" s="21">
        <v>4</v>
      </c>
      <c r="AC507" s="21">
        <v>6</v>
      </c>
      <c r="AD507" s="21"/>
      <c r="AE507" s="21">
        <f t="shared" si="95"/>
        <v>40</v>
      </c>
      <c r="AF507" s="21">
        <f t="shared" si="99"/>
        <v>100</v>
      </c>
      <c r="AG507" s="28" t="str">
        <f>VLOOKUP($L507,怪物模板!$A:$N,MATCH(角色!AG$1,模板表头,0),0)</f>
        <v>misc.5skills</v>
      </c>
      <c r="AH507" s="28">
        <f>VLOOKUP($L507,怪物模板!$A:$N,MATCH(角色!AH$1,模板表头,0),0)</f>
        <v>11860101</v>
      </c>
      <c r="AI507" s="28">
        <f>VLOOKUP($L507,怪物模板!$A:$N,MATCH(角色!AI$1,模板表头,0),0)</f>
        <v>11860102</v>
      </c>
      <c r="AJ507" s="28">
        <f>VLOOKUP($L507,怪物模板!$A:$N,MATCH(角色!AJ$1,模板表头,0),0)</f>
        <v>11860103</v>
      </c>
      <c r="AK507" s="28" t="str">
        <f>VLOOKUP($L507,怪物模板!$A:$N,MATCH(角色!AK$1,模板表头,0),0)</f>
        <v/>
      </c>
      <c r="AL507" s="28" t="str">
        <f>IF(VLOOKUP($L507,[1]怪物模板!$A:$N,MATCH([1]角色!AL$1,模板表头,0),0)=0,"",VLOOKUP($L507,[1]怪物模板!$A:$N,MATCH([1]角色!AL$1,模板表头,0),0))</f>
        <v/>
      </c>
      <c r="AM507" s="28" t="str">
        <f>VLOOKUP($L507,怪物模板!$A:$N,MATCH(角色!AM$1,模板表头,0),0)</f>
        <v>sylvanas</v>
      </c>
      <c r="AN507" s="21">
        <f t="shared" si="111"/>
        <v>1</v>
      </c>
      <c r="AO507" s="21">
        <v>1</v>
      </c>
      <c r="AP507" s="21"/>
      <c r="AQ507" s="21"/>
      <c r="AR507" s="21"/>
      <c r="AS507" s="21"/>
      <c r="AT507" s="21"/>
      <c r="AU507" s="21">
        <v>230011</v>
      </c>
      <c r="AV507" s="21">
        <v>230272</v>
      </c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2">
        <f t="shared" si="100"/>
        <v>10000</v>
      </c>
      <c r="BJ507" s="22">
        <f t="shared" si="101"/>
        <v>4000</v>
      </c>
      <c r="BK507" s="22">
        <f t="shared" si="101"/>
        <v>4000</v>
      </c>
      <c r="BL507" s="21"/>
      <c r="BM507" s="21"/>
      <c r="BN507" s="21"/>
      <c r="BO507" s="21"/>
      <c r="BP507" s="21"/>
      <c r="BQ507" s="21"/>
      <c r="BR507" s="21"/>
      <c r="BS507" s="21"/>
      <c r="BT507" s="21"/>
      <c r="BU507" s="23" t="str">
        <f>IF(OR(B507="骷髅战士",B507="骷髅法师"),-0.9,"")</f>
        <v/>
      </c>
      <c r="BV507" s="21"/>
      <c r="BW507" s="21"/>
      <c r="BX507" s="21"/>
      <c r="BY507" s="21"/>
      <c r="BZ507" s="21"/>
      <c r="CA507" s="21"/>
      <c r="CB507" s="21"/>
      <c r="CC507" s="21"/>
      <c r="CD507" s="21"/>
      <c r="CE507" s="21"/>
      <c r="CF507" s="21"/>
      <c r="CG507" s="21" t="str">
        <f t="shared" si="102"/>
        <v/>
      </c>
      <c r="CH507" s="21" t="str">
        <f t="shared" si="102"/>
        <v/>
      </c>
      <c r="CI507" s="21" t="str">
        <f t="shared" si="102"/>
        <v/>
      </c>
      <c r="CJ507" s="21" t="str">
        <f t="shared" si="102"/>
        <v/>
      </c>
      <c r="CK507" s="21" t="str">
        <f t="shared" si="102"/>
        <v/>
      </c>
      <c r="CL507" s="21" t="str">
        <f t="shared" si="102"/>
        <v/>
      </c>
      <c r="CM507" s="21" t="str">
        <f t="shared" si="102"/>
        <v/>
      </c>
      <c r="CN507" s="21" t="str">
        <f t="shared" si="102"/>
        <v/>
      </c>
      <c r="CO507" s="21" t="str">
        <f t="shared" si="102"/>
        <v/>
      </c>
    </row>
    <row r="508" spans="1:93" ht="16.5" customHeight="1" x14ac:dyDescent="0.3">
      <c r="A508" s="60">
        <v>31040506</v>
      </c>
      <c r="B508" s="60" t="s">
        <v>248</v>
      </c>
      <c r="C508" s="21"/>
      <c r="D508" s="21">
        <f t="shared" si="104"/>
        <v>22</v>
      </c>
      <c r="E508" s="21" t="s">
        <v>105</v>
      </c>
      <c r="F508" s="21">
        <v>22</v>
      </c>
      <c r="G508" s="21" t="s">
        <v>110</v>
      </c>
      <c r="H508" s="21">
        <f>VLOOKUP($L508,怪物模板!$A:$N,MATCH(角色!H$1,模板表头,0),0)</f>
        <v>1</v>
      </c>
      <c r="I508" s="28" t="str">
        <f>VLOOKUP($L508,怪物模板!$A:$N,MATCH(角色!I$1,模板表头,0),0)</f>
        <v>phy</v>
      </c>
      <c r="J508" s="22"/>
      <c r="K508" s="21"/>
      <c r="L508" s="21" t="s">
        <v>248</v>
      </c>
      <c r="M508" s="28" t="str">
        <f>VLOOKUP($L508,怪物模板!$A:$N,MATCH(角色!M$1,模板表头,0),0)</f>
        <v>顶盾步兵</v>
      </c>
      <c r="N508" s="28" t="str">
        <f>VLOOKUP($L508,怪物模板!$A:$N,MATCH(角色!N$1,模板表头,0),0)</f>
        <v>统一模板</v>
      </c>
      <c r="O508" s="21" t="str">
        <f>VLOOKUP($L508,怪物模板!$A:$N,MATCH(角色!O$1,模板表头,0),0)</f>
        <v>male</v>
      </c>
      <c r="P508" s="22">
        <v>2</v>
      </c>
      <c r="Q508" s="21">
        <v>3</v>
      </c>
      <c r="R508" s="21">
        <v>2</v>
      </c>
      <c r="S508" s="28" t="str">
        <f>VLOOKUP($L508,怪物模板!$A:$N,MATCH(角色!S$1,模板表头,0),0)</f>
        <v>alliance</v>
      </c>
      <c r="T508" s="21" t="s">
        <v>199</v>
      </c>
      <c r="U508" s="21"/>
      <c r="V508" s="21"/>
      <c r="W508" s="21"/>
      <c r="X508" s="21"/>
      <c r="Y508" s="21"/>
      <c r="Z508" s="21"/>
      <c r="AA508" s="21"/>
      <c r="AB508" s="21">
        <v>4</v>
      </c>
      <c r="AC508" s="21">
        <v>6</v>
      </c>
      <c r="AD508" s="21"/>
      <c r="AE508" s="21">
        <f t="shared" si="95"/>
        <v>10</v>
      </c>
      <c r="AF508" s="21">
        <f t="shared" si="99"/>
        <v>25</v>
      </c>
      <c r="AG508" s="28" t="str">
        <f>VLOOKUP($L508,怪物模板!$A:$N,MATCH(角色!AG$1,模板表头,0),0)</f>
        <v>misc.5skills_target_is_valid</v>
      </c>
      <c r="AH508" s="28">
        <f>VLOOKUP($L508,怪物模板!$A:$N,MATCH(角色!AH$1,模板表头,0),0)</f>
        <v>11980301</v>
      </c>
      <c r="AI508" s="28">
        <f>VLOOKUP($L508,怪物模板!$A:$N,MATCH(角色!AI$1,模板表头,0),0)</f>
        <v>11980302</v>
      </c>
      <c r="AJ508" s="28" t="str">
        <f>VLOOKUP($L508,怪物模板!$A:$N,MATCH(角色!AJ$1,模板表头,0),0)</f>
        <v/>
      </c>
      <c r="AK508" s="28" t="str">
        <f>VLOOKUP($L508,怪物模板!$A:$N,MATCH(角色!AK$1,模板表头,0),0)</f>
        <v/>
      </c>
      <c r="AL508" s="28" t="str">
        <f>IF(VLOOKUP($L508,[1]怪物模板!$A:$N,MATCH([1]角色!AL$1,模板表头,0),0)=0,"",VLOOKUP($L508,[1]怪物模板!$A:$N,MATCH([1]角色!AL$1,模板表头,0),0))</f>
        <v/>
      </c>
      <c r="AM508" s="28" t="str">
        <f>VLOOKUP($L508,怪物模板!$A:$N,MATCH(角色!AM$1,模板表头,0),0)</f>
        <v>shield_infantry_npc</v>
      </c>
      <c r="AN508" s="21">
        <v>1</v>
      </c>
      <c r="AO508" s="21">
        <v>1</v>
      </c>
      <c r="AP508" s="21"/>
      <c r="AQ508" s="21"/>
      <c r="AR508" s="21"/>
      <c r="AS508" s="21"/>
      <c r="AT508" s="21"/>
      <c r="AU508" s="21">
        <v>230041</v>
      </c>
      <c r="AV508" s="21"/>
      <c r="AW508" s="21"/>
      <c r="AX508" s="21"/>
      <c r="AY508" s="21"/>
      <c r="AZ508" s="21"/>
      <c r="BA508" s="21"/>
      <c r="BB508" s="22"/>
      <c r="BC508" s="22"/>
      <c r="BD508" s="22"/>
      <c r="BE508" s="22"/>
      <c r="BF508" s="22"/>
      <c r="BG508" s="22"/>
      <c r="BH508" s="22"/>
      <c r="BI508" s="22">
        <f t="shared" si="100"/>
        <v>10000</v>
      </c>
      <c r="BJ508" s="22">
        <f t="shared" si="101"/>
        <v>4000</v>
      </c>
      <c r="BK508" s="22">
        <f t="shared" si="101"/>
        <v>4000</v>
      </c>
      <c r="BL508" s="21"/>
      <c r="BM508" s="21"/>
      <c r="BN508" s="21"/>
      <c r="BO508" s="21"/>
      <c r="BP508" s="21"/>
      <c r="BQ508" s="21"/>
      <c r="BR508" s="21"/>
      <c r="BS508" s="21"/>
      <c r="BT508" s="21"/>
      <c r="BU508" s="23" t="s">
        <v>200</v>
      </c>
      <c r="BV508" s="21"/>
      <c r="BW508" s="21"/>
      <c r="BX508" s="21"/>
      <c r="BY508" s="21"/>
      <c r="BZ508" s="21"/>
      <c r="CA508" s="21"/>
      <c r="CB508" s="21"/>
      <c r="CC508" s="21"/>
      <c r="CD508" s="21"/>
      <c r="CE508" s="21"/>
      <c r="CF508" s="21"/>
      <c r="CG508" s="21" t="s">
        <v>200</v>
      </c>
      <c r="CH508" s="21" t="s">
        <v>200</v>
      </c>
      <c r="CI508" s="21" t="s">
        <v>200</v>
      </c>
      <c r="CJ508" s="21" t="s">
        <v>200</v>
      </c>
      <c r="CK508" s="21" t="s">
        <v>200</v>
      </c>
      <c r="CL508" s="21" t="s">
        <v>200</v>
      </c>
      <c r="CM508" s="21" t="s">
        <v>200</v>
      </c>
      <c r="CN508" s="21" t="s">
        <v>200</v>
      </c>
      <c r="CO508" s="21" t="s">
        <v>200</v>
      </c>
    </row>
    <row r="509" spans="1:93" ht="16.5" customHeight="1" x14ac:dyDescent="0.3">
      <c r="A509" s="60">
        <v>31040507</v>
      </c>
      <c r="B509" s="60" t="s">
        <v>248</v>
      </c>
      <c r="C509" s="21"/>
      <c r="D509" s="21">
        <f t="shared" si="104"/>
        <v>22</v>
      </c>
      <c r="E509" s="21" t="s">
        <v>105</v>
      </c>
      <c r="F509" s="21">
        <v>22</v>
      </c>
      <c r="G509" s="21" t="s">
        <v>110</v>
      </c>
      <c r="H509" s="21">
        <f>VLOOKUP($L509,怪物模板!$A:$N,MATCH(角色!H$1,模板表头,0),0)</f>
        <v>1</v>
      </c>
      <c r="I509" s="28" t="str">
        <f>VLOOKUP($L509,怪物模板!$A:$N,MATCH(角色!I$1,模板表头,0),0)</f>
        <v>phy</v>
      </c>
      <c r="J509" s="22"/>
      <c r="K509" s="21"/>
      <c r="L509" s="21" t="s">
        <v>248</v>
      </c>
      <c r="M509" s="28" t="str">
        <f>VLOOKUP($L509,怪物模板!$A:$N,MATCH(角色!M$1,模板表头,0),0)</f>
        <v>顶盾步兵</v>
      </c>
      <c r="N509" s="28" t="str">
        <f>VLOOKUP($L509,怪物模板!$A:$N,MATCH(角色!N$1,模板表头,0),0)</f>
        <v>统一模板</v>
      </c>
      <c r="O509" s="21" t="str">
        <f>VLOOKUP($L509,怪物模板!$A:$N,MATCH(角色!O$1,模板表头,0),0)</f>
        <v>male</v>
      </c>
      <c r="P509" s="22">
        <v>2</v>
      </c>
      <c r="Q509" s="21">
        <v>3</v>
      </c>
      <c r="R509" s="21">
        <v>2</v>
      </c>
      <c r="S509" s="28" t="str">
        <f>VLOOKUP($L509,怪物模板!$A:$N,MATCH(角色!S$1,模板表头,0),0)</f>
        <v>alliance</v>
      </c>
      <c r="T509" s="21" t="s">
        <v>199</v>
      </c>
      <c r="U509" s="21"/>
      <c r="V509" s="21"/>
      <c r="W509" s="21"/>
      <c r="X509" s="21"/>
      <c r="Y509" s="21"/>
      <c r="Z509" s="21"/>
      <c r="AA509" s="21"/>
      <c r="AB509" s="21">
        <v>4</v>
      </c>
      <c r="AC509" s="21">
        <v>6</v>
      </c>
      <c r="AD509" s="21"/>
      <c r="AE509" s="21">
        <f t="shared" si="95"/>
        <v>10</v>
      </c>
      <c r="AF509" s="21">
        <f t="shared" si="99"/>
        <v>25</v>
      </c>
      <c r="AG509" s="28" t="str">
        <f>VLOOKUP($L509,怪物模板!$A:$N,MATCH(角色!AG$1,模板表头,0),0)</f>
        <v>misc.5skills_target_is_valid</v>
      </c>
      <c r="AH509" s="28">
        <f>VLOOKUP($L509,怪物模板!$A:$N,MATCH(角色!AH$1,模板表头,0),0)</f>
        <v>11980301</v>
      </c>
      <c r="AI509" s="28">
        <f>VLOOKUP($L509,怪物模板!$A:$N,MATCH(角色!AI$1,模板表头,0),0)</f>
        <v>11980302</v>
      </c>
      <c r="AJ509" s="28" t="str">
        <f>VLOOKUP($L509,怪物模板!$A:$N,MATCH(角色!AJ$1,模板表头,0),0)</f>
        <v/>
      </c>
      <c r="AK509" s="28" t="str">
        <f>VLOOKUP($L509,怪物模板!$A:$N,MATCH(角色!AK$1,模板表头,0),0)</f>
        <v/>
      </c>
      <c r="AL509" s="28" t="str">
        <f>IF(VLOOKUP($L509,[1]怪物模板!$A:$N,MATCH([1]角色!AL$1,模板表头,0),0)=0,"",VLOOKUP($L509,[1]怪物模板!$A:$N,MATCH([1]角色!AL$1,模板表头,0),0))</f>
        <v/>
      </c>
      <c r="AM509" s="28" t="str">
        <f>VLOOKUP($L509,怪物模板!$A:$N,MATCH(角色!AM$1,模板表头,0),0)</f>
        <v>shield_infantry_npc</v>
      </c>
      <c r="AN509" s="21">
        <v>1</v>
      </c>
      <c r="AO509" s="21">
        <v>1</v>
      </c>
      <c r="AP509" s="21"/>
      <c r="AQ509" s="21"/>
      <c r="AR509" s="21"/>
      <c r="AS509" s="21"/>
      <c r="AT509" s="21"/>
      <c r="AU509" s="21">
        <v>230041</v>
      </c>
      <c r="AV509" s="21"/>
      <c r="AW509" s="21"/>
      <c r="AX509" s="21"/>
      <c r="AY509" s="21"/>
      <c r="AZ509" s="21"/>
      <c r="BA509" s="21"/>
      <c r="BB509" s="22"/>
      <c r="BC509" s="22"/>
      <c r="BD509" s="22"/>
      <c r="BE509" s="22"/>
      <c r="BF509" s="22"/>
      <c r="BG509" s="22"/>
      <c r="BH509" s="22"/>
      <c r="BI509" s="22">
        <f t="shared" si="100"/>
        <v>10000</v>
      </c>
      <c r="BJ509" s="22">
        <f t="shared" si="101"/>
        <v>4000</v>
      </c>
      <c r="BK509" s="22">
        <f t="shared" si="101"/>
        <v>4000</v>
      </c>
      <c r="BL509" s="21"/>
      <c r="BM509" s="21"/>
      <c r="BN509" s="21"/>
      <c r="BO509" s="21"/>
      <c r="BP509" s="21"/>
      <c r="BQ509" s="21"/>
      <c r="BR509" s="21"/>
      <c r="BS509" s="21"/>
      <c r="BT509" s="21"/>
      <c r="BU509" s="23" t="s">
        <v>200</v>
      </c>
      <c r="BV509" s="21"/>
      <c r="BW509" s="21"/>
      <c r="BX509" s="21"/>
      <c r="BY509" s="21"/>
      <c r="BZ509" s="21"/>
      <c r="CA509" s="21"/>
      <c r="CB509" s="21"/>
      <c r="CC509" s="21"/>
      <c r="CD509" s="21"/>
      <c r="CE509" s="21"/>
      <c r="CF509" s="21"/>
      <c r="CG509" s="21" t="s">
        <v>200</v>
      </c>
      <c r="CH509" s="21" t="s">
        <v>200</v>
      </c>
      <c r="CI509" s="21" t="s">
        <v>200</v>
      </c>
      <c r="CJ509" s="21" t="s">
        <v>200</v>
      </c>
      <c r="CK509" s="21" t="s">
        <v>200</v>
      </c>
      <c r="CL509" s="21" t="s">
        <v>200</v>
      </c>
      <c r="CM509" s="21" t="s">
        <v>200</v>
      </c>
      <c r="CN509" s="21" t="s">
        <v>200</v>
      </c>
      <c r="CO509" s="21" t="s">
        <v>200</v>
      </c>
    </row>
    <row r="510" spans="1:93" ht="16.5" customHeight="1" x14ac:dyDescent="0.3">
      <c r="A510" s="60">
        <v>31040508</v>
      </c>
      <c r="B510" s="60" t="s">
        <v>90</v>
      </c>
      <c r="C510" s="21"/>
      <c r="D510" s="21">
        <f t="shared" si="104"/>
        <v>22</v>
      </c>
      <c r="E510" s="21" t="s">
        <v>105</v>
      </c>
      <c r="F510" s="21">
        <v>22</v>
      </c>
      <c r="G510" s="21" t="s">
        <v>110</v>
      </c>
      <c r="H510" s="21">
        <f>VLOOKUP($L510,怪物模板!$A:$N,MATCH(角色!H$1,模板表头,0),0)</f>
        <v>3</v>
      </c>
      <c r="I510" s="28" t="str">
        <f>VLOOKUP($L510,怪物模板!$A:$N,MATCH(角色!I$1,模板表头,0),0)</f>
        <v>mag</v>
      </c>
      <c r="J510" s="22"/>
      <c r="K510" s="21"/>
      <c r="L510" s="21" t="s">
        <v>275</v>
      </c>
      <c r="M510" s="28" t="str">
        <f>VLOOKUP($L510,怪物模板!$A:$N,MATCH(角色!M$1,模板表头,0),0)</f>
        <v>火焰术士</v>
      </c>
      <c r="N510" s="28" t="str">
        <f>VLOOKUP($L510,怪物模板!$A:$N,MATCH(角色!N$1,模板表头,0),0)</f>
        <v>大招加引导版，加酒利用</v>
      </c>
      <c r="O510" s="21" t="str">
        <f>VLOOKUP($L510,怪物模板!$A:$N,MATCH(角色!O$1,模板表头,0),0)</f>
        <v>female</v>
      </c>
      <c r="P510" s="22">
        <v>3</v>
      </c>
      <c r="Q510" s="21">
        <v>2</v>
      </c>
      <c r="R510" s="21">
        <f>VLOOKUP(P510,辅助表!$A$2:$B$10,2,FALSE)</f>
        <v>2</v>
      </c>
      <c r="S510" s="28" t="str">
        <f>VLOOKUP($L510,怪物模板!$A:$N,MATCH(角色!S$1,模板表头,0),0)</f>
        <v>alliance</v>
      </c>
      <c r="T510" s="21" t="s">
        <v>85</v>
      </c>
      <c r="U510" s="21"/>
      <c r="V510" s="21"/>
      <c r="W510" s="21"/>
      <c r="X510" s="21"/>
      <c r="Y510" s="21"/>
      <c r="Z510" s="21"/>
      <c r="AA510" s="21"/>
      <c r="AB510" s="21">
        <v>4</v>
      </c>
      <c r="AC510" s="21">
        <v>6</v>
      </c>
      <c r="AD510" s="21"/>
      <c r="AE510" s="21">
        <f t="shared" si="95"/>
        <v>10</v>
      </c>
      <c r="AF510" s="21">
        <f t="shared" si="99"/>
        <v>25</v>
      </c>
      <c r="AG510" s="28" t="str">
        <f>VLOOKUP($L510,怪物模板!$A:$N,MATCH(角色!AG$1,模板表头,0),0)</f>
        <v>misc.5skills</v>
      </c>
      <c r="AH510" s="28">
        <f>VLOOKUP($L510,怪物模板!$A:$N,MATCH(角色!AH$1,模板表头,0),0)</f>
        <v>11980401</v>
      </c>
      <c r="AI510" s="28">
        <f>VLOOKUP($L510,怪物模板!$A:$N,MATCH(角色!AI$1,模板表头,0),0)</f>
        <v>11980402</v>
      </c>
      <c r="AJ510" s="28">
        <f>VLOOKUP($L510,怪物模板!$A:$N,MATCH(角色!AJ$1,模板表头,0),0)</f>
        <v>11999535</v>
      </c>
      <c r="AK510" s="28" t="str">
        <f>VLOOKUP($L510,怪物模板!$A:$N,MATCH(角色!AK$1,模板表头,0),0)</f>
        <v/>
      </c>
      <c r="AL510" s="28" t="str">
        <f>IF(VLOOKUP($L510,[1]怪物模板!$A:$N,MATCH([1]角色!AL$1,模板表头,0),0)=0,"",VLOOKUP($L510,[1]怪物模板!$A:$N,MATCH([1]角色!AL$1,模板表头,0),0))</f>
        <v/>
      </c>
      <c r="AM510" s="28" t="str">
        <f>VLOOKUP($L510,怪物模板!$A:$N,MATCH(角色!AM$1,模板表头,0),0)</f>
        <v>flame_npc</v>
      </c>
      <c r="AN510" s="21">
        <f t="shared" ref="AN510:AN512" si="112">IF(T510="monster",1,IF(T510="boss",1.3,IF(T510="entity",1,IF(T510="guard",1.5,1))))</f>
        <v>1</v>
      </c>
      <c r="AO510" s="21">
        <v>1</v>
      </c>
      <c r="AP510" s="21"/>
      <c r="AQ510" s="21"/>
      <c r="AR510" s="21"/>
      <c r="AS510" s="21"/>
      <c r="AT510" s="21"/>
      <c r="AU510" s="21">
        <v>230011</v>
      </c>
      <c r="AV510" s="21">
        <v>230302</v>
      </c>
      <c r="AW510" s="21"/>
      <c r="AX510" s="21"/>
      <c r="AY510" s="21"/>
      <c r="AZ510" s="21"/>
      <c r="BA510" s="21"/>
      <c r="BB510" s="22"/>
      <c r="BC510" s="22"/>
      <c r="BD510" s="22"/>
      <c r="BE510" s="22"/>
      <c r="BF510" s="22"/>
      <c r="BG510" s="22"/>
      <c r="BH510" s="22"/>
      <c r="BI510" s="22">
        <f t="shared" si="100"/>
        <v>10000</v>
      </c>
      <c r="BJ510" s="22">
        <f t="shared" si="101"/>
        <v>4000</v>
      </c>
      <c r="BK510" s="22">
        <f t="shared" si="101"/>
        <v>4000</v>
      </c>
      <c r="BL510" s="21"/>
      <c r="BM510" s="21"/>
      <c r="BN510" s="21"/>
      <c r="BO510" s="21"/>
      <c r="BP510" s="21"/>
      <c r="BQ510" s="21"/>
      <c r="BR510" s="21"/>
      <c r="BS510" s="21"/>
      <c r="BT510" s="21"/>
      <c r="BU510" s="23" t="str">
        <f>IF(OR(B510="骷髅战士",B510="骷髅法师"),-0.9,"")</f>
        <v/>
      </c>
      <c r="BV510" s="21"/>
      <c r="BW510" s="21"/>
      <c r="BX510" s="21"/>
      <c r="BY510" s="21"/>
      <c r="BZ510" s="21"/>
      <c r="CA510" s="21"/>
      <c r="CB510" s="21"/>
      <c r="CC510" s="21"/>
      <c r="CD510" s="21"/>
      <c r="CE510" s="21"/>
      <c r="CF510" s="21"/>
      <c r="CG510" s="21" t="str">
        <f t="shared" ref="CG510:CO550" si="113">IF($G510="boss",5000,"")</f>
        <v/>
      </c>
      <c r="CH510" s="21" t="str">
        <f t="shared" si="113"/>
        <v/>
      </c>
      <c r="CI510" s="21" t="str">
        <f t="shared" si="113"/>
        <v/>
      </c>
      <c r="CJ510" s="21" t="str">
        <f t="shared" si="113"/>
        <v/>
      </c>
      <c r="CK510" s="21" t="str">
        <f t="shared" si="113"/>
        <v/>
      </c>
      <c r="CL510" s="21" t="str">
        <f t="shared" si="113"/>
        <v/>
      </c>
      <c r="CM510" s="21" t="str">
        <f t="shared" si="113"/>
        <v/>
      </c>
      <c r="CN510" s="21" t="str">
        <f t="shared" si="113"/>
        <v/>
      </c>
      <c r="CO510" s="21" t="str">
        <f t="shared" si="113"/>
        <v/>
      </c>
    </row>
    <row r="511" spans="1:93" s="7" customFormat="1" ht="16.5" customHeight="1" x14ac:dyDescent="0.3">
      <c r="A511" s="60">
        <v>31040509</v>
      </c>
      <c r="B511" s="60" t="s">
        <v>343</v>
      </c>
      <c r="C511" s="21"/>
      <c r="D511" s="21">
        <f t="shared" si="104"/>
        <v>22</v>
      </c>
      <c r="E511" s="21" t="s">
        <v>105</v>
      </c>
      <c r="F511" s="21">
        <v>22</v>
      </c>
      <c r="G511" s="21" t="s">
        <v>111</v>
      </c>
      <c r="H511" s="21">
        <f>VLOOKUP($L511,怪物模板!$A:$N,MATCH(角色!H$1,模板表头,0),0)</f>
        <v>3</v>
      </c>
      <c r="I511" s="28" t="str">
        <f>VLOOKUP($L511,怪物模板!$A:$N,MATCH(角色!I$1,模板表头,0),0)</f>
        <v>mag</v>
      </c>
      <c r="J511" s="22"/>
      <c r="K511" s="21"/>
      <c r="L511" s="21" t="s">
        <v>338</v>
      </c>
      <c r="M511" s="28" t="str">
        <f>VLOOKUP($L511,怪物模板!$A:$N,MATCH(角色!M$1,模板表头,0),0)</f>
        <v>黑魔导少女</v>
      </c>
      <c r="N511" s="28" t="str">
        <f>VLOOKUP($L511,怪物模板!$A:$N,MATCH(角色!N$1,模板表头,0),0)</f>
        <v>统一BOSS模板，同英雄技能+酒利用</v>
      </c>
      <c r="O511" s="21" t="str">
        <f>VLOOKUP($L511,怪物模板!$A:$N,MATCH(角色!O$1,模板表头,0),0)</f>
        <v>male</v>
      </c>
      <c r="P511" s="22">
        <v>7</v>
      </c>
      <c r="Q511" s="21">
        <v>4</v>
      </c>
      <c r="R511" s="21">
        <v>4</v>
      </c>
      <c r="S511" s="28" t="str">
        <f>VLOOKUP($L511,怪物模板!$A:$N,MATCH(角色!S$1,模板表头,0),0)</f>
        <v>alliance</v>
      </c>
      <c r="T511" s="21" t="s">
        <v>85</v>
      </c>
      <c r="U511" s="21"/>
      <c r="V511" s="21"/>
      <c r="W511" s="21"/>
      <c r="X511" s="21"/>
      <c r="Y511" s="21"/>
      <c r="Z511" s="21"/>
      <c r="AA511" s="21"/>
      <c r="AB511" s="21">
        <v>4</v>
      </c>
      <c r="AC511" s="21">
        <v>6</v>
      </c>
      <c r="AD511" s="21"/>
      <c r="AE511" s="21">
        <f t="shared" si="95"/>
        <v>40</v>
      </c>
      <c r="AF511" s="21">
        <f t="shared" si="99"/>
        <v>100</v>
      </c>
      <c r="AG511" s="28" t="str">
        <f>VLOOKUP($L511,怪物模板!$A:$N,MATCH(角色!AG$1,模板表头,0),0)</f>
        <v>misc.5skills_is_enemy_second</v>
      </c>
      <c r="AH511" s="28">
        <f>VLOOKUP($L511,怪物模板!$A:$N,MATCH(角色!AH$1,模板表头,0),0)</f>
        <v>11760301</v>
      </c>
      <c r="AI511" s="28">
        <f>VLOOKUP($L511,怪物模板!$A:$N,MATCH(角色!AI$1,模板表头,0),0)</f>
        <v>11760302</v>
      </c>
      <c r="AJ511" s="28">
        <f>VLOOKUP($L511,怪物模板!$A:$N,MATCH(角色!AJ$1,模板表头,0),0)</f>
        <v>11760303</v>
      </c>
      <c r="AK511" s="28">
        <f>VLOOKUP($L511,怪物模板!$A:$N,MATCH(角色!AK$1,模板表头,0),0)</f>
        <v>11760304</v>
      </c>
      <c r="AL511" s="28" t="str">
        <f>IF(VLOOKUP($L511,[1]怪物模板!$A:$N,MATCH([1]角色!AL$1,模板表头,0),0)=0,"",VLOOKUP($L511,[1]怪物模板!$A:$N,MATCH([1]角色!AL$1,模板表头,0),0))</f>
        <v/>
      </c>
      <c r="AM511" s="28" t="str">
        <f>VLOOKUP($L511,怪物模板!$A:$N,MATCH(角色!AM$1,模板表头,0),0)</f>
        <v>antonidas</v>
      </c>
      <c r="AN511" s="21">
        <f t="shared" si="112"/>
        <v>1</v>
      </c>
      <c r="AO511" s="21">
        <v>1</v>
      </c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2">
        <f t="shared" si="100"/>
        <v>10000</v>
      </c>
      <c r="BJ511" s="22">
        <f t="shared" si="101"/>
        <v>4000</v>
      </c>
      <c r="BK511" s="22">
        <f t="shared" si="101"/>
        <v>4000</v>
      </c>
      <c r="BL511" s="21"/>
      <c r="BM511" s="21"/>
      <c r="BN511" s="21"/>
      <c r="BO511" s="21"/>
      <c r="BP511" s="21"/>
      <c r="BQ511" s="21"/>
      <c r="BR511" s="21"/>
      <c r="BS511" s="21"/>
      <c r="BT511" s="21"/>
      <c r="BU511" s="23" t="s">
        <v>200</v>
      </c>
      <c r="BV511" s="21"/>
      <c r="BW511" s="21"/>
      <c r="BX511" s="21"/>
      <c r="BY511" s="21"/>
      <c r="BZ511" s="21"/>
      <c r="CA511" s="21"/>
      <c r="CB511" s="21"/>
      <c r="CC511" s="21"/>
      <c r="CD511" s="21"/>
      <c r="CE511" s="21"/>
      <c r="CF511" s="21"/>
      <c r="CG511" s="21" t="str">
        <f t="shared" si="113"/>
        <v/>
      </c>
      <c r="CH511" s="21" t="str">
        <f t="shared" si="113"/>
        <v/>
      </c>
      <c r="CI511" s="21" t="str">
        <f t="shared" si="113"/>
        <v/>
      </c>
      <c r="CJ511" s="21" t="str">
        <f t="shared" si="113"/>
        <v/>
      </c>
      <c r="CK511" s="21" t="str">
        <f t="shared" si="113"/>
        <v/>
      </c>
      <c r="CL511" s="21" t="str">
        <f t="shared" si="113"/>
        <v/>
      </c>
      <c r="CM511" s="21" t="str">
        <f t="shared" si="113"/>
        <v/>
      </c>
      <c r="CN511" s="21" t="str">
        <f t="shared" si="113"/>
        <v/>
      </c>
      <c r="CO511" s="21" t="str">
        <f t="shared" si="113"/>
        <v/>
      </c>
    </row>
    <row r="512" spans="1:93" ht="16.5" customHeight="1" x14ac:dyDescent="0.3">
      <c r="A512" s="60">
        <v>31040510</v>
      </c>
      <c r="B512" s="60" t="s">
        <v>99</v>
      </c>
      <c r="C512" s="21"/>
      <c r="D512" s="21">
        <f t="shared" si="104"/>
        <v>22</v>
      </c>
      <c r="E512" s="21" t="s">
        <v>105</v>
      </c>
      <c r="F512" s="21">
        <v>22</v>
      </c>
      <c r="G512" s="21" t="s">
        <v>111</v>
      </c>
      <c r="H512" s="21">
        <f>VLOOKUP($L512,怪物模板!$A:$N,MATCH(角色!H$1,模板表头,0),0)</f>
        <v>3</v>
      </c>
      <c r="I512" s="28" t="str">
        <f>VLOOKUP($L512,怪物模板!$A:$N,MATCH(角色!I$1,模板表头,0),0)</f>
        <v>mag</v>
      </c>
      <c r="J512" s="22"/>
      <c r="K512" s="21"/>
      <c r="L512" s="21" t="s">
        <v>286</v>
      </c>
      <c r="M512" s="28" t="str">
        <f>VLOOKUP($L512,怪物模板!$A:$N,MATCH(角色!M$1,模板表头,0),0)</f>
        <v>无对应英雄</v>
      </c>
      <c r="N512" s="28" t="str">
        <f>VLOOKUP($L512,怪物模板!$A:$N,MATCH(角色!N$1,模板表头,0),0)</f>
        <v>统一BOSS模板</v>
      </c>
      <c r="O512" s="21" t="str">
        <f>VLOOKUP($L512,怪物模板!$A:$N,MATCH(角色!O$1,模板表头,0),0)</f>
        <v>male</v>
      </c>
      <c r="P512" s="21">
        <v>6</v>
      </c>
      <c r="Q512" s="21">
        <v>3</v>
      </c>
      <c r="R512" s="21">
        <f>VLOOKUP(P512,辅助表!$A$2:$B$10,2,FALSE)</f>
        <v>4</v>
      </c>
      <c r="S512" s="28" t="str">
        <f>VLOOKUP($L512,怪物模板!$A:$N,MATCH(角色!S$1,模板表头,0),0)</f>
        <v>chaos</v>
      </c>
      <c r="T512" s="21" t="s">
        <v>85</v>
      </c>
      <c r="U512" s="21"/>
      <c r="V512" s="21"/>
      <c r="W512" s="21"/>
      <c r="X512" s="21"/>
      <c r="Y512" s="21"/>
      <c r="Z512" s="21"/>
      <c r="AA512" s="21"/>
      <c r="AB512" s="21">
        <v>4</v>
      </c>
      <c r="AC512" s="21">
        <v>6</v>
      </c>
      <c r="AD512" s="21"/>
      <c r="AE512" s="21">
        <f t="shared" si="95"/>
        <v>40</v>
      </c>
      <c r="AF512" s="21">
        <f t="shared" si="99"/>
        <v>100</v>
      </c>
      <c r="AG512" s="28" t="str">
        <f>VLOOKUP($L512,怪物模板!$A:$N,MATCH(角色!AG$1,模板表头,0),0)</f>
        <v>range.kelthuzad</v>
      </c>
      <c r="AH512" s="28">
        <f>VLOOKUP($L512,怪物模板!$A:$N,MATCH(角色!AH$1,模板表头,0),0)</f>
        <v>11660201</v>
      </c>
      <c r="AI512" s="28">
        <f>VLOOKUP($L512,怪物模板!$A:$N,MATCH(角色!AI$1,模板表头,0),0)</f>
        <v>11660202</v>
      </c>
      <c r="AJ512" s="28">
        <f>VLOOKUP($L512,怪物模板!$A:$N,MATCH(角色!AJ$1,模板表头,0),0)</f>
        <v>11999506</v>
      </c>
      <c r="AK512" s="28">
        <f>VLOOKUP($L512,怪物模板!$A:$N,MATCH(角色!AK$1,模板表头,0),0)</f>
        <v>11999504</v>
      </c>
      <c r="AL512" s="28" t="str">
        <f>IF(VLOOKUP($L512,[1]怪物模板!$A:$N,MATCH([1]角色!AL$1,模板表头,0),0)=0,"",VLOOKUP($L512,[1]怪物模板!$A:$N,MATCH([1]角色!AL$1,模板表头,0),0))</f>
        <v/>
      </c>
      <c r="AM512" s="28" t="str">
        <f>VLOOKUP($L512,怪物模板!$A:$N,MATCH(角色!AM$1,模板表头,0),0)</f>
        <v>kelthuzad</v>
      </c>
      <c r="AN512" s="21">
        <f t="shared" si="112"/>
        <v>1</v>
      </c>
      <c r="AO512" s="21">
        <v>1</v>
      </c>
      <c r="AP512" s="21"/>
      <c r="AQ512" s="21"/>
      <c r="AR512" s="21"/>
      <c r="AS512" s="21"/>
      <c r="AT512" s="21"/>
      <c r="AU512" s="21">
        <v>230011</v>
      </c>
      <c r="AV512" s="21">
        <v>230292</v>
      </c>
      <c r="AW512" s="21"/>
      <c r="AX512" s="21"/>
      <c r="AY512" s="21"/>
      <c r="AZ512" s="21"/>
      <c r="BA512" s="21"/>
      <c r="BB512" s="22"/>
      <c r="BC512" s="22"/>
      <c r="BD512" s="22"/>
      <c r="BE512" s="22"/>
      <c r="BF512" s="22"/>
      <c r="BG512" s="22"/>
      <c r="BH512" s="22"/>
      <c r="BI512" s="22">
        <f t="shared" si="100"/>
        <v>10000</v>
      </c>
      <c r="BJ512" s="22">
        <f t="shared" si="101"/>
        <v>4000</v>
      </c>
      <c r="BK512" s="22">
        <f t="shared" si="101"/>
        <v>4000</v>
      </c>
      <c r="BL512" s="21"/>
      <c r="BM512" s="21"/>
      <c r="BN512" s="21"/>
      <c r="BO512" s="21"/>
      <c r="BP512" s="21"/>
      <c r="BQ512" s="21"/>
      <c r="BR512" s="21"/>
      <c r="BS512" s="21"/>
      <c r="BT512" s="21"/>
      <c r="BU512" s="23" t="str">
        <f>IF(OR(B512="骷髅战士",B512="骷髅法师"),-0.9,"")</f>
        <v/>
      </c>
      <c r="BV512" s="21"/>
      <c r="BW512" s="21"/>
      <c r="BX512" s="21"/>
      <c r="BY512" s="21"/>
      <c r="BZ512" s="21"/>
      <c r="CA512" s="21"/>
      <c r="CB512" s="21"/>
      <c r="CC512" s="21"/>
      <c r="CD512" s="21"/>
      <c r="CE512" s="21"/>
      <c r="CF512" s="21"/>
      <c r="CG512" s="21" t="str">
        <f t="shared" si="113"/>
        <v/>
      </c>
      <c r="CH512" s="21" t="str">
        <f t="shared" si="113"/>
        <v/>
      </c>
      <c r="CI512" s="21" t="str">
        <f t="shared" si="113"/>
        <v/>
      </c>
      <c r="CJ512" s="21" t="str">
        <f t="shared" si="113"/>
        <v/>
      </c>
      <c r="CK512" s="21" t="str">
        <f t="shared" si="113"/>
        <v/>
      </c>
      <c r="CL512" s="21" t="str">
        <f t="shared" si="113"/>
        <v/>
      </c>
      <c r="CM512" s="21" t="str">
        <f t="shared" si="113"/>
        <v/>
      </c>
      <c r="CN512" s="21" t="str">
        <f t="shared" si="113"/>
        <v/>
      </c>
      <c r="CO512" s="21" t="str">
        <f t="shared" si="113"/>
        <v/>
      </c>
    </row>
    <row r="513" spans="1:93" s="5" customFormat="1" ht="16.5" customHeight="1" x14ac:dyDescent="0.3">
      <c r="A513" s="60">
        <v>31040511</v>
      </c>
      <c r="B513" s="60" t="s">
        <v>246</v>
      </c>
      <c r="C513" s="21"/>
      <c r="D513" s="21">
        <f t="shared" si="104"/>
        <v>23</v>
      </c>
      <c r="E513" s="21" t="s">
        <v>105</v>
      </c>
      <c r="F513" s="21">
        <v>23</v>
      </c>
      <c r="G513" s="21" t="s">
        <v>111</v>
      </c>
      <c r="H513" s="21">
        <f>VLOOKUP($L513,怪物模板!$A:$N,MATCH(角色!H$1,模板表头,0),0)</f>
        <v>3</v>
      </c>
      <c r="I513" s="28" t="str">
        <f>VLOOKUP($L513,怪物模板!$A:$N,MATCH(角色!I$1,模板表头,0),0)</f>
        <v>mag</v>
      </c>
      <c r="J513" s="22"/>
      <c r="K513" s="21"/>
      <c r="L513" s="21" t="s">
        <v>278</v>
      </c>
      <c r="M513" s="28" t="str">
        <f>VLOOKUP($L513,怪物模板!$A:$N,MATCH(角色!M$1,模板表头,0),0)</f>
        <v>无对应英雄</v>
      </c>
      <c r="N513" s="28" t="str">
        <f>VLOOKUP($L513,怪物模板!$A:$N,MATCH(角色!N$1,模板表头,0),0)</f>
        <v>统一BOSS模板</v>
      </c>
      <c r="O513" s="21" t="str">
        <f>VLOOKUP($L513,怪物模板!$A:$N,MATCH(角色!O$1,模板表头,0),0)</f>
        <v>male</v>
      </c>
      <c r="P513" s="22">
        <v>4</v>
      </c>
      <c r="Q513" s="21">
        <v>3</v>
      </c>
      <c r="R513" s="21">
        <v>3</v>
      </c>
      <c r="S513" s="28" t="str">
        <f>VLOOKUP($L513,怪物模板!$A:$N,MATCH(角色!S$1,模板表头,0),0)</f>
        <v>alliance</v>
      </c>
      <c r="T513" s="21" t="s">
        <v>85</v>
      </c>
      <c r="U513" s="21"/>
      <c r="V513" s="21"/>
      <c r="W513" s="21"/>
      <c r="X513" s="21"/>
      <c r="Y513" s="21"/>
      <c r="Z513" s="21"/>
      <c r="AA513" s="21"/>
      <c r="AB513" s="21">
        <v>4</v>
      </c>
      <c r="AC513" s="21">
        <v>6</v>
      </c>
      <c r="AD513" s="21"/>
      <c r="AE513" s="21">
        <f t="shared" si="95"/>
        <v>40</v>
      </c>
      <c r="AF513" s="21">
        <f t="shared" si="99"/>
        <v>100</v>
      </c>
      <c r="AG513" s="28" t="str">
        <f>VLOOKUP($L513,怪物模板!$A:$N,MATCH(角色!AG$1,模板表头,0),0)</f>
        <v>misc.5skills</v>
      </c>
      <c r="AH513" s="28">
        <f>VLOOKUP($L513,怪物模板!$A:$N,MATCH(角色!AH$1,模板表头,0),0)</f>
        <v>11960401</v>
      </c>
      <c r="AI513" s="28">
        <f>VLOOKUP($L513,怪物模板!$A:$N,MATCH(角色!AI$1,模板表头,0),0)</f>
        <v>11960403</v>
      </c>
      <c r="AJ513" s="28">
        <f>VLOOKUP($L513,怪物模板!$A:$N,MATCH(角色!AJ$1,模板表头,0),0)</f>
        <v>11999509</v>
      </c>
      <c r="AK513" s="28">
        <f>VLOOKUP($L513,怪物模板!$A:$N,MATCH(角色!AK$1,模板表头,0),0)</f>
        <v>11999527</v>
      </c>
      <c r="AL513" s="28" t="str">
        <f>IF(VLOOKUP($L513,[1]怪物模板!$A:$N,MATCH([1]角色!AL$1,模板表头,0),0)=0,"",VLOOKUP($L513,[1]怪物模板!$A:$N,MATCH([1]角色!AL$1,模板表头,0),0))</f>
        <v/>
      </c>
      <c r="AM513" s="28" t="str">
        <f>VLOOKUP($L513,怪物模板!$A:$N,MATCH(角色!AM$1,模板表头,0),0)</f>
        <v>mekkatorque_boss</v>
      </c>
      <c r="AN513" s="21">
        <v>1.2</v>
      </c>
      <c r="AO513" s="21">
        <v>1</v>
      </c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2"/>
      <c r="BC513" s="22"/>
      <c r="BD513" s="22"/>
      <c r="BE513" s="22"/>
      <c r="BF513" s="22"/>
      <c r="BG513" s="22"/>
      <c r="BH513" s="22"/>
      <c r="BI513" s="22">
        <f t="shared" si="100"/>
        <v>10000</v>
      </c>
      <c r="BJ513" s="22">
        <f t="shared" si="101"/>
        <v>4000</v>
      </c>
      <c r="BK513" s="22">
        <f t="shared" si="101"/>
        <v>4000</v>
      </c>
      <c r="BL513" s="21"/>
      <c r="BM513" s="21"/>
      <c r="BN513" s="21"/>
      <c r="BO513" s="21"/>
      <c r="BP513" s="21"/>
      <c r="BQ513" s="21"/>
      <c r="BR513" s="21"/>
      <c r="BS513" s="21"/>
      <c r="BT513" s="21"/>
      <c r="BU513" s="23" t="s">
        <v>200</v>
      </c>
      <c r="BV513" s="21"/>
      <c r="BW513" s="21"/>
      <c r="BX513" s="21"/>
      <c r="BY513" s="21"/>
      <c r="BZ513" s="21"/>
      <c r="CA513" s="21"/>
      <c r="CB513" s="21"/>
      <c r="CC513" s="21"/>
      <c r="CD513" s="21"/>
      <c r="CE513" s="21"/>
      <c r="CF513" s="21"/>
      <c r="CG513" s="21" t="s">
        <v>200</v>
      </c>
      <c r="CH513" s="21" t="s">
        <v>200</v>
      </c>
      <c r="CI513" s="21" t="s">
        <v>200</v>
      </c>
      <c r="CJ513" s="21" t="s">
        <v>200</v>
      </c>
      <c r="CK513" s="21" t="s">
        <v>200</v>
      </c>
      <c r="CL513" s="21" t="s">
        <v>200</v>
      </c>
      <c r="CM513" s="21" t="s">
        <v>200</v>
      </c>
      <c r="CN513" s="21" t="s">
        <v>200</v>
      </c>
      <c r="CO513" s="21" t="s">
        <v>200</v>
      </c>
    </row>
    <row r="514" spans="1:93" s="5" customFormat="1" ht="16.5" customHeight="1" x14ac:dyDescent="0.3">
      <c r="A514" s="60">
        <v>31040512</v>
      </c>
      <c r="B514" s="60" t="s">
        <v>92</v>
      </c>
      <c r="C514" s="21"/>
      <c r="D514" s="21">
        <f t="shared" si="104"/>
        <v>23</v>
      </c>
      <c r="E514" s="21" t="s">
        <v>105</v>
      </c>
      <c r="F514" s="21">
        <v>23</v>
      </c>
      <c r="G514" s="21" t="s">
        <v>110</v>
      </c>
      <c r="H514" s="21">
        <f>VLOOKUP($L514,怪物模板!$A:$N,MATCH(角色!H$1,模板表头,0),0)</f>
        <v>1</v>
      </c>
      <c r="I514" s="28" t="str">
        <f>VLOOKUP($L514,怪物模板!$A:$N,MATCH(角色!I$1,模板表头,0),0)</f>
        <v>phy</v>
      </c>
      <c r="J514" s="22"/>
      <c r="K514" s="21"/>
      <c r="L514" s="21" t="s">
        <v>248</v>
      </c>
      <c r="M514" s="28" t="str">
        <f>VLOOKUP($L514,怪物模板!$A:$N,MATCH(角色!M$1,模板表头,0),0)</f>
        <v>顶盾步兵</v>
      </c>
      <c r="N514" s="28" t="str">
        <f>VLOOKUP($L514,怪物模板!$A:$N,MATCH(角色!N$1,模板表头,0),0)</f>
        <v>统一模板</v>
      </c>
      <c r="O514" s="21" t="str">
        <f>VLOOKUP($L514,怪物模板!$A:$N,MATCH(角色!O$1,模板表头,0),0)</f>
        <v>male</v>
      </c>
      <c r="P514" s="22">
        <v>2</v>
      </c>
      <c r="Q514" s="21">
        <v>2</v>
      </c>
      <c r="R514" s="21">
        <f>VLOOKUP(P514,辅助表!$A$2:$B$10,2,FALSE)</f>
        <v>2</v>
      </c>
      <c r="S514" s="28" t="str">
        <f>VLOOKUP($L514,怪物模板!$A:$N,MATCH(角色!S$1,模板表头,0),0)</f>
        <v>alliance</v>
      </c>
      <c r="T514" s="21" t="s">
        <v>85</v>
      </c>
      <c r="U514" s="21"/>
      <c r="V514" s="21"/>
      <c r="W514" s="21"/>
      <c r="X514" s="21"/>
      <c r="Y514" s="21"/>
      <c r="Z514" s="21"/>
      <c r="AA514" s="21"/>
      <c r="AB514" s="21">
        <v>4</v>
      </c>
      <c r="AC514" s="21">
        <v>6</v>
      </c>
      <c r="AD514" s="21"/>
      <c r="AE514" s="21">
        <f t="shared" si="95"/>
        <v>10</v>
      </c>
      <c r="AF514" s="21">
        <f t="shared" si="99"/>
        <v>25</v>
      </c>
      <c r="AG514" s="28" t="str">
        <f>VLOOKUP($L514,怪物模板!$A:$N,MATCH(角色!AG$1,模板表头,0),0)</f>
        <v>misc.5skills_target_is_valid</v>
      </c>
      <c r="AH514" s="28">
        <f>VLOOKUP($L514,怪物模板!$A:$N,MATCH(角色!AH$1,模板表头,0),0)</f>
        <v>11980301</v>
      </c>
      <c r="AI514" s="28">
        <f>VLOOKUP($L514,怪物模板!$A:$N,MATCH(角色!AI$1,模板表头,0),0)</f>
        <v>11980302</v>
      </c>
      <c r="AJ514" s="28" t="str">
        <f>VLOOKUP($L514,怪物模板!$A:$N,MATCH(角色!AJ$1,模板表头,0),0)</f>
        <v/>
      </c>
      <c r="AK514" s="28" t="str">
        <f>VLOOKUP($L514,怪物模板!$A:$N,MATCH(角色!AK$1,模板表头,0),0)</f>
        <v/>
      </c>
      <c r="AL514" s="28" t="str">
        <f>IF(VLOOKUP($L514,[1]怪物模板!$A:$N,MATCH([1]角色!AL$1,模板表头,0),0)=0,"",VLOOKUP($L514,[1]怪物模板!$A:$N,MATCH([1]角色!AL$1,模板表头,0),0))</f>
        <v/>
      </c>
      <c r="AM514" s="28" t="str">
        <f>VLOOKUP($L514,怪物模板!$A:$N,MATCH(角色!AM$1,模板表头,0),0)</f>
        <v>shield_infantry_npc</v>
      </c>
      <c r="AN514" s="21">
        <f t="shared" ref="AN514:AN517" si="114">IF(T514="monster",1,IF(T514="boss",1.3,IF(T514="entity",1,IF(T514="guard",1.5,1))))</f>
        <v>1</v>
      </c>
      <c r="AO514" s="21">
        <v>1</v>
      </c>
      <c r="AP514" s="21"/>
      <c r="AQ514" s="21"/>
      <c r="AR514" s="21"/>
      <c r="AS514" s="21"/>
      <c r="AT514" s="21"/>
      <c r="AU514" s="21">
        <v>230041</v>
      </c>
      <c r="AV514" s="21">
        <v>230242</v>
      </c>
      <c r="AW514" s="21"/>
      <c r="AX514" s="21"/>
      <c r="AY514" s="21"/>
      <c r="AZ514" s="21"/>
      <c r="BA514" s="21"/>
      <c r="BB514" s="22"/>
      <c r="BC514" s="22"/>
      <c r="BD514" s="22"/>
      <c r="BE514" s="22"/>
      <c r="BF514" s="22"/>
      <c r="BG514" s="22"/>
      <c r="BH514" s="22"/>
      <c r="BI514" s="22">
        <f t="shared" si="100"/>
        <v>10000</v>
      </c>
      <c r="BJ514" s="22">
        <f t="shared" si="101"/>
        <v>4000</v>
      </c>
      <c r="BK514" s="22">
        <f t="shared" si="101"/>
        <v>4000</v>
      </c>
      <c r="BL514" s="21"/>
      <c r="BM514" s="21"/>
      <c r="BN514" s="21"/>
      <c r="BO514" s="21"/>
      <c r="BP514" s="21"/>
      <c r="BQ514" s="21"/>
      <c r="BR514" s="21"/>
      <c r="BS514" s="21"/>
      <c r="BT514" s="21"/>
      <c r="BU514" s="23" t="str">
        <f>IF(OR(B514="骷髅战士",B514="骷髅法师"),-0.9,"")</f>
        <v/>
      </c>
      <c r="BV514" s="21"/>
      <c r="BW514" s="21"/>
      <c r="BX514" s="21"/>
      <c r="BY514" s="21"/>
      <c r="BZ514" s="21"/>
      <c r="CA514" s="21"/>
      <c r="CB514" s="21"/>
      <c r="CC514" s="21"/>
      <c r="CD514" s="21"/>
      <c r="CE514" s="21"/>
      <c r="CF514" s="21"/>
      <c r="CG514" s="21" t="str">
        <f t="shared" si="113"/>
        <v/>
      </c>
      <c r="CH514" s="21" t="str">
        <f t="shared" si="113"/>
        <v/>
      </c>
      <c r="CI514" s="21" t="str">
        <f t="shared" si="113"/>
        <v/>
      </c>
      <c r="CJ514" s="21" t="str">
        <f t="shared" si="113"/>
        <v/>
      </c>
      <c r="CK514" s="21" t="str">
        <f t="shared" si="113"/>
        <v/>
      </c>
      <c r="CL514" s="21" t="str">
        <f t="shared" si="113"/>
        <v/>
      </c>
      <c r="CM514" s="21" t="str">
        <f t="shared" si="113"/>
        <v/>
      </c>
      <c r="CN514" s="21" t="str">
        <f t="shared" si="113"/>
        <v/>
      </c>
      <c r="CO514" s="21" t="str">
        <f t="shared" si="113"/>
        <v/>
      </c>
    </row>
    <row r="515" spans="1:93" s="5" customFormat="1" ht="16.5" customHeight="1" x14ac:dyDescent="0.3">
      <c r="A515" s="60">
        <v>31040513</v>
      </c>
      <c r="B515" s="60" t="s">
        <v>92</v>
      </c>
      <c r="C515" s="21"/>
      <c r="D515" s="21">
        <f t="shared" si="104"/>
        <v>23</v>
      </c>
      <c r="E515" s="21" t="s">
        <v>105</v>
      </c>
      <c r="F515" s="21">
        <v>23</v>
      </c>
      <c r="G515" s="21" t="s">
        <v>110</v>
      </c>
      <c r="H515" s="21">
        <f>VLOOKUP($L515,怪物模板!$A:$N,MATCH(角色!H$1,模板表头,0),0)</f>
        <v>1</v>
      </c>
      <c r="I515" s="28" t="str">
        <f>VLOOKUP($L515,怪物模板!$A:$N,MATCH(角色!I$1,模板表头,0),0)</f>
        <v>phy</v>
      </c>
      <c r="J515" s="22"/>
      <c r="K515" s="21"/>
      <c r="L515" s="21" t="s">
        <v>248</v>
      </c>
      <c r="M515" s="28" t="str">
        <f>VLOOKUP($L515,怪物模板!$A:$N,MATCH(角色!M$1,模板表头,0),0)</f>
        <v>顶盾步兵</v>
      </c>
      <c r="N515" s="28" t="str">
        <f>VLOOKUP($L515,怪物模板!$A:$N,MATCH(角色!N$1,模板表头,0),0)</f>
        <v>统一模板</v>
      </c>
      <c r="O515" s="21" t="str">
        <f>VLOOKUP($L515,怪物模板!$A:$N,MATCH(角色!O$1,模板表头,0),0)</f>
        <v>male</v>
      </c>
      <c r="P515" s="22">
        <v>2</v>
      </c>
      <c r="Q515" s="21">
        <v>2</v>
      </c>
      <c r="R515" s="21">
        <f>VLOOKUP(P515,辅助表!$A$2:$B$10,2,FALSE)</f>
        <v>2</v>
      </c>
      <c r="S515" s="28" t="str">
        <f>VLOOKUP($L515,怪物模板!$A:$N,MATCH(角色!S$1,模板表头,0),0)</f>
        <v>alliance</v>
      </c>
      <c r="T515" s="21" t="s">
        <v>85</v>
      </c>
      <c r="U515" s="21"/>
      <c r="V515" s="21"/>
      <c r="W515" s="21"/>
      <c r="X515" s="21"/>
      <c r="Y515" s="21"/>
      <c r="Z515" s="21"/>
      <c r="AA515" s="21"/>
      <c r="AB515" s="21">
        <v>4</v>
      </c>
      <c r="AC515" s="21">
        <v>6</v>
      </c>
      <c r="AD515" s="21"/>
      <c r="AE515" s="21">
        <f t="shared" ref="AE515:AE578" si="115">VLOOKUP(G515,命能,2,0)</f>
        <v>10</v>
      </c>
      <c r="AF515" s="21">
        <f t="shared" si="99"/>
        <v>25</v>
      </c>
      <c r="AG515" s="28" t="str">
        <f>VLOOKUP($L515,怪物模板!$A:$N,MATCH(角色!AG$1,模板表头,0),0)</f>
        <v>misc.5skills_target_is_valid</v>
      </c>
      <c r="AH515" s="28">
        <f>VLOOKUP($L515,怪物模板!$A:$N,MATCH(角色!AH$1,模板表头,0),0)</f>
        <v>11980301</v>
      </c>
      <c r="AI515" s="28">
        <f>VLOOKUP($L515,怪物模板!$A:$N,MATCH(角色!AI$1,模板表头,0),0)</f>
        <v>11980302</v>
      </c>
      <c r="AJ515" s="28" t="str">
        <f>VLOOKUP($L515,怪物模板!$A:$N,MATCH(角色!AJ$1,模板表头,0),0)</f>
        <v/>
      </c>
      <c r="AK515" s="28" t="str">
        <f>VLOOKUP($L515,怪物模板!$A:$N,MATCH(角色!AK$1,模板表头,0),0)</f>
        <v/>
      </c>
      <c r="AL515" s="28" t="str">
        <f>IF(VLOOKUP($L515,[1]怪物模板!$A:$N,MATCH([1]角色!AL$1,模板表头,0),0)=0,"",VLOOKUP($L515,[1]怪物模板!$A:$N,MATCH([1]角色!AL$1,模板表头,0),0))</f>
        <v/>
      </c>
      <c r="AM515" s="28" t="str">
        <f>VLOOKUP($L515,怪物模板!$A:$N,MATCH(角色!AM$1,模板表头,0),0)</f>
        <v>shield_infantry_npc</v>
      </c>
      <c r="AN515" s="21">
        <f t="shared" si="114"/>
        <v>1</v>
      </c>
      <c r="AO515" s="21">
        <v>1</v>
      </c>
      <c r="AP515" s="21"/>
      <c r="AQ515" s="21"/>
      <c r="AR515" s="21"/>
      <c r="AS515" s="21"/>
      <c r="AT515" s="21"/>
      <c r="AU515" s="21">
        <v>230041</v>
      </c>
      <c r="AV515" s="21">
        <v>230242</v>
      </c>
      <c r="AW515" s="21"/>
      <c r="AX515" s="21"/>
      <c r="AY515" s="21"/>
      <c r="AZ515" s="21"/>
      <c r="BA515" s="21"/>
      <c r="BB515" s="22"/>
      <c r="BC515" s="22"/>
      <c r="BD515" s="22"/>
      <c r="BE515" s="22"/>
      <c r="BF515" s="22"/>
      <c r="BG515" s="22"/>
      <c r="BH515" s="22"/>
      <c r="BI515" s="22">
        <f t="shared" si="100"/>
        <v>10000</v>
      </c>
      <c r="BJ515" s="22">
        <f t="shared" si="101"/>
        <v>4000</v>
      </c>
      <c r="BK515" s="22">
        <f t="shared" si="101"/>
        <v>4000</v>
      </c>
      <c r="BL515" s="21"/>
      <c r="BM515" s="21"/>
      <c r="BN515" s="21"/>
      <c r="BO515" s="21"/>
      <c r="BP515" s="21"/>
      <c r="BQ515" s="21"/>
      <c r="BR515" s="21"/>
      <c r="BS515" s="21"/>
      <c r="BT515" s="21"/>
      <c r="BU515" s="23" t="str">
        <f>IF(OR(B515="骷髅战士",B515="骷髅法师"),-0.9,"")</f>
        <v/>
      </c>
      <c r="BV515" s="21"/>
      <c r="BW515" s="21"/>
      <c r="BX515" s="21"/>
      <c r="BY515" s="21"/>
      <c r="BZ515" s="21"/>
      <c r="CA515" s="21"/>
      <c r="CB515" s="21"/>
      <c r="CC515" s="21"/>
      <c r="CD515" s="21"/>
      <c r="CE515" s="21"/>
      <c r="CF515" s="21"/>
      <c r="CG515" s="21" t="str">
        <f t="shared" si="113"/>
        <v/>
      </c>
      <c r="CH515" s="21" t="str">
        <f t="shared" si="113"/>
        <v/>
      </c>
      <c r="CI515" s="21" t="str">
        <f t="shared" si="113"/>
        <v/>
      </c>
      <c r="CJ515" s="21" t="str">
        <f t="shared" si="113"/>
        <v/>
      </c>
      <c r="CK515" s="21" t="str">
        <f t="shared" si="113"/>
        <v/>
      </c>
      <c r="CL515" s="21" t="str">
        <f t="shared" si="113"/>
        <v/>
      </c>
      <c r="CM515" s="21" t="str">
        <f t="shared" si="113"/>
        <v/>
      </c>
      <c r="CN515" s="21" t="str">
        <f t="shared" si="113"/>
        <v/>
      </c>
      <c r="CO515" s="21" t="str">
        <f t="shared" si="113"/>
        <v/>
      </c>
    </row>
    <row r="516" spans="1:93" s="5" customFormat="1" ht="16.5" customHeight="1" x14ac:dyDescent="0.3">
      <c r="A516" s="60">
        <v>31040514</v>
      </c>
      <c r="B516" s="60" t="s">
        <v>90</v>
      </c>
      <c r="C516" s="21"/>
      <c r="D516" s="21">
        <f t="shared" si="104"/>
        <v>23</v>
      </c>
      <c r="E516" s="21" t="s">
        <v>105</v>
      </c>
      <c r="F516" s="21">
        <v>23</v>
      </c>
      <c r="G516" s="21" t="s">
        <v>111</v>
      </c>
      <c r="H516" s="21">
        <f>VLOOKUP($L516,怪物模板!$A:$N,MATCH(角色!H$1,模板表头,0),0)</f>
        <v>3</v>
      </c>
      <c r="I516" s="28" t="str">
        <f>VLOOKUP($L516,怪物模板!$A:$N,MATCH(角色!I$1,模板表头,0),0)</f>
        <v>mag</v>
      </c>
      <c r="J516" s="22"/>
      <c r="K516" s="21"/>
      <c r="L516" s="21" t="s">
        <v>275</v>
      </c>
      <c r="M516" s="28" t="str">
        <f>VLOOKUP($L516,怪物模板!$A:$N,MATCH(角色!M$1,模板表头,0),0)</f>
        <v>火焰术士</v>
      </c>
      <c r="N516" s="28" t="str">
        <f>VLOOKUP($L516,怪物模板!$A:$N,MATCH(角色!N$1,模板表头,0),0)</f>
        <v>大招加引导版，加酒利用</v>
      </c>
      <c r="O516" s="21" t="str">
        <f>VLOOKUP($L516,怪物模板!$A:$N,MATCH(角色!O$1,模板表头,0),0)</f>
        <v>female</v>
      </c>
      <c r="P516" s="22">
        <v>3</v>
      </c>
      <c r="Q516" s="21">
        <v>2</v>
      </c>
      <c r="R516" s="21">
        <f>VLOOKUP(P516,辅助表!$A$2:$B$10,2,FALSE)</f>
        <v>2</v>
      </c>
      <c r="S516" s="28" t="str">
        <f>VLOOKUP($L516,怪物模板!$A:$N,MATCH(角色!S$1,模板表头,0),0)</f>
        <v>alliance</v>
      </c>
      <c r="T516" s="21" t="s">
        <v>85</v>
      </c>
      <c r="U516" s="21"/>
      <c r="V516" s="21"/>
      <c r="W516" s="21"/>
      <c r="X516" s="21"/>
      <c r="Y516" s="21"/>
      <c r="Z516" s="21"/>
      <c r="AA516" s="21"/>
      <c r="AB516" s="21">
        <v>4</v>
      </c>
      <c r="AC516" s="21">
        <v>6</v>
      </c>
      <c r="AD516" s="21"/>
      <c r="AE516" s="21">
        <f t="shared" si="115"/>
        <v>40</v>
      </c>
      <c r="AF516" s="21">
        <f t="shared" si="99"/>
        <v>100</v>
      </c>
      <c r="AG516" s="28" t="str">
        <f>VLOOKUP($L516,怪物模板!$A:$N,MATCH(角色!AG$1,模板表头,0),0)</f>
        <v>misc.5skills</v>
      </c>
      <c r="AH516" s="28">
        <f>VLOOKUP($L516,怪物模板!$A:$N,MATCH(角色!AH$1,模板表头,0),0)</f>
        <v>11980401</v>
      </c>
      <c r="AI516" s="28">
        <f>VLOOKUP($L516,怪物模板!$A:$N,MATCH(角色!AI$1,模板表头,0),0)</f>
        <v>11980402</v>
      </c>
      <c r="AJ516" s="28">
        <f>VLOOKUP($L516,怪物模板!$A:$N,MATCH(角色!AJ$1,模板表头,0),0)</f>
        <v>11999535</v>
      </c>
      <c r="AK516" s="28" t="str">
        <f>VLOOKUP($L516,怪物模板!$A:$N,MATCH(角色!AK$1,模板表头,0),0)</f>
        <v/>
      </c>
      <c r="AL516" s="28" t="str">
        <f>IF(VLOOKUP($L516,[1]怪物模板!$A:$N,MATCH([1]角色!AL$1,模板表头,0),0)=0,"",VLOOKUP($L516,[1]怪物模板!$A:$N,MATCH([1]角色!AL$1,模板表头,0),0))</f>
        <v/>
      </c>
      <c r="AM516" s="28" t="str">
        <f>VLOOKUP($L516,怪物模板!$A:$N,MATCH(角色!AM$1,模板表头,0),0)</f>
        <v>flame_npc</v>
      </c>
      <c r="AN516" s="21">
        <f t="shared" si="114"/>
        <v>1</v>
      </c>
      <c r="AO516" s="21">
        <v>1</v>
      </c>
      <c r="AP516" s="21"/>
      <c r="AQ516" s="21"/>
      <c r="AR516" s="21"/>
      <c r="AS516" s="21"/>
      <c r="AT516" s="21"/>
      <c r="AU516" s="21">
        <v>230011</v>
      </c>
      <c r="AV516" s="21">
        <v>230302</v>
      </c>
      <c r="AW516" s="21"/>
      <c r="AX516" s="21"/>
      <c r="AY516" s="21"/>
      <c r="AZ516" s="21"/>
      <c r="BA516" s="21"/>
      <c r="BB516" s="22"/>
      <c r="BC516" s="22"/>
      <c r="BD516" s="22"/>
      <c r="BE516" s="22"/>
      <c r="BF516" s="22"/>
      <c r="BG516" s="22"/>
      <c r="BH516" s="22"/>
      <c r="BI516" s="22">
        <f t="shared" si="100"/>
        <v>10000</v>
      </c>
      <c r="BJ516" s="22">
        <f t="shared" si="101"/>
        <v>4000</v>
      </c>
      <c r="BK516" s="22">
        <f t="shared" si="101"/>
        <v>4000</v>
      </c>
      <c r="BL516" s="21"/>
      <c r="BM516" s="21"/>
      <c r="BN516" s="21"/>
      <c r="BO516" s="21"/>
      <c r="BP516" s="21"/>
      <c r="BQ516" s="21"/>
      <c r="BR516" s="21"/>
      <c r="BS516" s="21"/>
      <c r="BT516" s="21"/>
      <c r="BU516" s="23" t="str">
        <f>IF(OR(B516="骷髅战士",B516="骷髅法师"),-0.9,"")</f>
        <v/>
      </c>
      <c r="BV516" s="21"/>
      <c r="BW516" s="21"/>
      <c r="BX516" s="21"/>
      <c r="BY516" s="21"/>
      <c r="BZ516" s="21"/>
      <c r="CA516" s="21"/>
      <c r="CB516" s="21"/>
      <c r="CC516" s="21"/>
      <c r="CD516" s="21"/>
      <c r="CE516" s="21"/>
      <c r="CF516" s="21"/>
      <c r="CG516" s="21" t="str">
        <f t="shared" si="113"/>
        <v/>
      </c>
      <c r="CH516" s="21" t="str">
        <f t="shared" si="113"/>
        <v/>
      </c>
      <c r="CI516" s="21" t="str">
        <f t="shared" si="113"/>
        <v/>
      </c>
      <c r="CJ516" s="21" t="str">
        <f t="shared" si="113"/>
        <v/>
      </c>
      <c r="CK516" s="21" t="str">
        <f t="shared" si="113"/>
        <v/>
      </c>
      <c r="CL516" s="21" t="str">
        <f t="shared" si="113"/>
        <v/>
      </c>
      <c r="CM516" s="21" t="str">
        <f t="shared" si="113"/>
        <v/>
      </c>
      <c r="CN516" s="21" t="str">
        <f t="shared" si="113"/>
        <v/>
      </c>
      <c r="CO516" s="21" t="str">
        <f t="shared" si="113"/>
        <v/>
      </c>
    </row>
    <row r="517" spans="1:93" s="5" customFormat="1" ht="16.5" customHeight="1" x14ac:dyDescent="0.3">
      <c r="A517" s="60">
        <v>31040515</v>
      </c>
      <c r="B517" s="60" t="s">
        <v>91</v>
      </c>
      <c r="C517" s="21"/>
      <c r="D517" s="21">
        <f t="shared" si="104"/>
        <v>23</v>
      </c>
      <c r="E517" s="21" t="s">
        <v>105</v>
      </c>
      <c r="F517" s="21">
        <v>23</v>
      </c>
      <c r="G517" s="21" t="s">
        <v>110</v>
      </c>
      <c r="H517" s="21">
        <f>VLOOKUP($L517,怪物模板!$A:$N,MATCH(角色!H$1,模板表头,0),0)</f>
        <v>3</v>
      </c>
      <c r="I517" s="28" t="str">
        <f>VLOOKUP($L517,怪物模板!$A:$N,MATCH(角色!I$1,模板表头,0),0)</f>
        <v>mag</v>
      </c>
      <c r="J517" s="22"/>
      <c r="K517" s="21"/>
      <c r="L517" s="21" t="s">
        <v>275</v>
      </c>
      <c r="M517" s="28" t="str">
        <f>VLOOKUP($L517,怪物模板!$A:$N,MATCH(角色!M$1,模板表头,0),0)</f>
        <v>火焰术士</v>
      </c>
      <c r="N517" s="28" t="str">
        <f>VLOOKUP($L517,怪物模板!$A:$N,MATCH(角色!N$1,模板表头,0),0)</f>
        <v>大招加引导版，加酒利用</v>
      </c>
      <c r="O517" s="21" t="str">
        <f>VLOOKUP($L517,怪物模板!$A:$N,MATCH(角色!O$1,模板表头,0),0)</f>
        <v>female</v>
      </c>
      <c r="P517" s="22">
        <v>3</v>
      </c>
      <c r="Q517" s="21">
        <v>3</v>
      </c>
      <c r="R517" s="21">
        <f>VLOOKUP(P517,辅助表!$A$2:$B$10,2,FALSE)</f>
        <v>2</v>
      </c>
      <c r="S517" s="28" t="str">
        <f>VLOOKUP($L517,怪物模板!$A:$N,MATCH(角色!S$1,模板表头,0),0)</f>
        <v>alliance</v>
      </c>
      <c r="T517" s="21" t="s">
        <v>85</v>
      </c>
      <c r="U517" s="21"/>
      <c r="V517" s="21"/>
      <c r="W517" s="21"/>
      <c r="X517" s="21"/>
      <c r="Y517" s="21"/>
      <c r="Z517" s="21"/>
      <c r="AA517" s="21"/>
      <c r="AB517" s="21">
        <v>4</v>
      </c>
      <c r="AC517" s="21">
        <v>6</v>
      </c>
      <c r="AD517" s="21"/>
      <c r="AE517" s="21">
        <f t="shared" si="115"/>
        <v>10</v>
      </c>
      <c r="AF517" s="21">
        <f t="shared" si="99"/>
        <v>25</v>
      </c>
      <c r="AG517" s="28" t="str">
        <f>VLOOKUP($L517,怪物模板!$A:$N,MATCH(角色!AG$1,模板表头,0),0)</f>
        <v>misc.5skills</v>
      </c>
      <c r="AH517" s="28">
        <f>VLOOKUP($L517,怪物模板!$A:$N,MATCH(角色!AH$1,模板表头,0),0)</f>
        <v>11980401</v>
      </c>
      <c r="AI517" s="28">
        <f>VLOOKUP($L517,怪物模板!$A:$N,MATCH(角色!AI$1,模板表头,0),0)</f>
        <v>11980402</v>
      </c>
      <c r="AJ517" s="28">
        <f>VLOOKUP($L517,怪物模板!$A:$N,MATCH(角色!AJ$1,模板表头,0),0)</f>
        <v>11999535</v>
      </c>
      <c r="AK517" s="28" t="str">
        <f>VLOOKUP($L517,怪物模板!$A:$N,MATCH(角色!AK$1,模板表头,0),0)</f>
        <v/>
      </c>
      <c r="AL517" s="28" t="str">
        <f>IF(VLOOKUP($L517,[1]怪物模板!$A:$N,MATCH([1]角色!AL$1,模板表头,0),0)=0,"",VLOOKUP($L517,[1]怪物模板!$A:$N,MATCH([1]角色!AL$1,模板表头,0),0))</f>
        <v/>
      </c>
      <c r="AM517" s="28" t="str">
        <f>VLOOKUP($L517,怪物模板!$A:$N,MATCH(角色!AM$1,模板表头,0),0)</f>
        <v>flame_npc</v>
      </c>
      <c r="AN517" s="21">
        <f t="shared" si="114"/>
        <v>1</v>
      </c>
      <c r="AO517" s="21">
        <v>1</v>
      </c>
      <c r="AP517" s="21"/>
      <c r="AQ517" s="21"/>
      <c r="AR517" s="21"/>
      <c r="AS517" s="21"/>
      <c r="AT517" s="21"/>
      <c r="AU517" s="21">
        <v>230011</v>
      </c>
      <c r="AV517" s="21">
        <v>230302</v>
      </c>
      <c r="AW517" s="21"/>
      <c r="AX517" s="21"/>
      <c r="AY517" s="21"/>
      <c r="AZ517" s="21"/>
      <c r="BA517" s="21"/>
      <c r="BB517" s="22"/>
      <c r="BC517" s="22"/>
      <c r="BD517" s="22"/>
      <c r="BE517" s="22"/>
      <c r="BF517" s="22"/>
      <c r="BG517" s="22"/>
      <c r="BH517" s="22"/>
      <c r="BI517" s="22">
        <f t="shared" si="100"/>
        <v>10000</v>
      </c>
      <c r="BJ517" s="22">
        <f t="shared" si="101"/>
        <v>4000</v>
      </c>
      <c r="BK517" s="22">
        <f t="shared" si="101"/>
        <v>4000</v>
      </c>
      <c r="BL517" s="21"/>
      <c r="BM517" s="21"/>
      <c r="BN517" s="21"/>
      <c r="BO517" s="21"/>
      <c r="BP517" s="21"/>
      <c r="BQ517" s="21"/>
      <c r="BR517" s="21"/>
      <c r="BS517" s="21"/>
      <c r="BT517" s="21"/>
      <c r="BU517" s="23" t="str">
        <f>IF(OR(B517="骷髅战士",B517="骷髅法师"),-0.9,"")</f>
        <v/>
      </c>
      <c r="BV517" s="21"/>
      <c r="BW517" s="21"/>
      <c r="BX517" s="21"/>
      <c r="BY517" s="21"/>
      <c r="BZ517" s="21"/>
      <c r="CA517" s="21"/>
      <c r="CB517" s="21"/>
      <c r="CC517" s="21"/>
      <c r="CD517" s="21"/>
      <c r="CE517" s="21"/>
      <c r="CF517" s="21"/>
      <c r="CG517" s="21" t="str">
        <f t="shared" si="113"/>
        <v/>
      </c>
      <c r="CH517" s="21" t="str">
        <f t="shared" si="113"/>
        <v/>
      </c>
      <c r="CI517" s="21" t="str">
        <f t="shared" si="113"/>
        <v/>
      </c>
      <c r="CJ517" s="21" t="str">
        <f t="shared" si="113"/>
        <v/>
      </c>
      <c r="CK517" s="21" t="str">
        <f t="shared" si="113"/>
        <v/>
      </c>
      <c r="CL517" s="21" t="str">
        <f t="shared" si="113"/>
        <v/>
      </c>
      <c r="CM517" s="21" t="str">
        <f t="shared" si="113"/>
        <v/>
      </c>
      <c r="CN517" s="21" t="str">
        <f t="shared" si="113"/>
        <v/>
      </c>
      <c r="CO517" s="21" t="str">
        <f t="shared" si="113"/>
        <v/>
      </c>
    </row>
    <row r="518" spans="1:93" s="3" customFormat="1" ht="16.5" customHeight="1" x14ac:dyDescent="0.3">
      <c r="A518" s="60">
        <v>31040516</v>
      </c>
      <c r="B518" s="60" t="s">
        <v>246</v>
      </c>
      <c r="C518" s="21"/>
      <c r="D518" s="21">
        <f t="shared" si="104"/>
        <v>24</v>
      </c>
      <c r="E518" s="21" t="s">
        <v>105</v>
      </c>
      <c r="F518" s="21">
        <v>24</v>
      </c>
      <c r="G518" s="21" t="s">
        <v>111</v>
      </c>
      <c r="H518" s="21">
        <f>VLOOKUP($L518,怪物模板!$A:$N,MATCH(角色!H$1,模板表头,0),0)</f>
        <v>3</v>
      </c>
      <c r="I518" s="28" t="str">
        <f>VLOOKUP($L518,怪物模板!$A:$N,MATCH(角色!I$1,模板表头,0),0)</f>
        <v>mag</v>
      </c>
      <c r="J518" s="22"/>
      <c r="K518" s="21"/>
      <c r="L518" s="21" t="s">
        <v>278</v>
      </c>
      <c r="M518" s="28" t="str">
        <f>VLOOKUP($L518,怪物模板!$A:$N,MATCH(角色!M$1,模板表头,0),0)</f>
        <v>无对应英雄</v>
      </c>
      <c r="N518" s="28" t="str">
        <f>VLOOKUP($L518,怪物模板!$A:$N,MATCH(角色!N$1,模板表头,0),0)</f>
        <v>统一BOSS模板</v>
      </c>
      <c r="O518" s="21" t="str">
        <f>VLOOKUP($L518,怪物模板!$A:$N,MATCH(角色!O$1,模板表头,0),0)</f>
        <v>male</v>
      </c>
      <c r="P518" s="22">
        <v>4</v>
      </c>
      <c r="Q518" s="21">
        <v>3</v>
      </c>
      <c r="R518" s="21">
        <v>3</v>
      </c>
      <c r="S518" s="28" t="str">
        <f>VLOOKUP($L518,怪物模板!$A:$N,MATCH(角色!S$1,模板表头,0),0)</f>
        <v>alliance</v>
      </c>
      <c r="T518" s="21" t="s">
        <v>199</v>
      </c>
      <c r="U518" s="21"/>
      <c r="V518" s="21"/>
      <c r="W518" s="21"/>
      <c r="X518" s="21"/>
      <c r="Y518" s="21"/>
      <c r="Z518" s="21"/>
      <c r="AA518" s="21"/>
      <c r="AB518" s="21">
        <v>4</v>
      </c>
      <c r="AC518" s="21">
        <v>6</v>
      </c>
      <c r="AD518" s="21"/>
      <c r="AE518" s="21">
        <f t="shared" si="115"/>
        <v>40</v>
      </c>
      <c r="AF518" s="21">
        <f t="shared" si="99"/>
        <v>100</v>
      </c>
      <c r="AG518" s="28" t="str">
        <f>VLOOKUP($L518,怪物模板!$A:$N,MATCH(角色!AG$1,模板表头,0),0)</f>
        <v>misc.5skills</v>
      </c>
      <c r="AH518" s="28">
        <f>VLOOKUP($L518,怪物模板!$A:$N,MATCH(角色!AH$1,模板表头,0),0)</f>
        <v>11960401</v>
      </c>
      <c r="AI518" s="28">
        <f>VLOOKUP($L518,怪物模板!$A:$N,MATCH(角色!AI$1,模板表头,0),0)</f>
        <v>11960403</v>
      </c>
      <c r="AJ518" s="28">
        <f>VLOOKUP($L518,怪物模板!$A:$N,MATCH(角色!AJ$1,模板表头,0),0)</f>
        <v>11999509</v>
      </c>
      <c r="AK518" s="28">
        <f>VLOOKUP($L518,怪物模板!$A:$N,MATCH(角色!AK$1,模板表头,0),0)</f>
        <v>11999527</v>
      </c>
      <c r="AL518" s="28" t="str">
        <f>IF(VLOOKUP($L518,[1]怪物模板!$A:$N,MATCH([1]角色!AL$1,模板表头,0),0)=0,"",VLOOKUP($L518,[1]怪物模板!$A:$N,MATCH([1]角色!AL$1,模板表头,0),0))</f>
        <v/>
      </c>
      <c r="AM518" s="28" t="str">
        <f>VLOOKUP($L518,怪物模板!$A:$N,MATCH(角色!AM$1,模板表头,0),0)</f>
        <v>mekkatorque_boss</v>
      </c>
      <c r="AN518" s="21">
        <v>1.2</v>
      </c>
      <c r="AO518" s="21">
        <v>1</v>
      </c>
      <c r="AP518" s="21" t="s">
        <v>261</v>
      </c>
      <c r="AQ518" s="21"/>
      <c r="AR518" s="21" t="s">
        <v>201</v>
      </c>
      <c r="AS518" s="21"/>
      <c r="AT518" s="21"/>
      <c r="AU518" s="21"/>
      <c r="AV518" s="21"/>
      <c r="AW518" s="21"/>
      <c r="AX518" s="21"/>
      <c r="AY518" s="21"/>
      <c r="AZ518" s="21"/>
      <c r="BA518" s="21"/>
      <c r="BB518" s="22"/>
      <c r="BC518" s="22"/>
      <c r="BD518" s="22"/>
      <c r="BE518" s="22"/>
      <c r="BF518" s="22"/>
      <c r="BG518" s="22"/>
      <c r="BH518" s="22"/>
      <c r="BI518" s="22">
        <f t="shared" si="100"/>
        <v>10000</v>
      </c>
      <c r="BJ518" s="22">
        <f t="shared" si="101"/>
        <v>4000</v>
      </c>
      <c r="BK518" s="22">
        <f t="shared" si="101"/>
        <v>4000</v>
      </c>
      <c r="BL518" s="21"/>
      <c r="BM518" s="21"/>
      <c r="BN518" s="21"/>
      <c r="BO518" s="21"/>
      <c r="BP518" s="21"/>
      <c r="BQ518" s="21"/>
      <c r="BR518" s="21"/>
      <c r="BS518" s="21"/>
      <c r="BT518" s="21"/>
      <c r="BU518" s="23" t="s">
        <v>200</v>
      </c>
      <c r="BV518" s="21"/>
      <c r="BW518" s="21"/>
      <c r="BX518" s="21"/>
      <c r="BY518" s="21"/>
      <c r="BZ518" s="21"/>
      <c r="CA518" s="21"/>
      <c r="CB518" s="21"/>
      <c r="CC518" s="21"/>
      <c r="CD518" s="21"/>
      <c r="CE518" s="21"/>
      <c r="CF518" s="21"/>
      <c r="CG518" s="21" t="s">
        <v>200</v>
      </c>
      <c r="CH518" s="21" t="s">
        <v>200</v>
      </c>
      <c r="CI518" s="21" t="s">
        <v>200</v>
      </c>
      <c r="CJ518" s="21" t="s">
        <v>200</v>
      </c>
      <c r="CK518" s="21" t="s">
        <v>200</v>
      </c>
      <c r="CL518" s="21" t="s">
        <v>200</v>
      </c>
      <c r="CM518" s="21" t="s">
        <v>200</v>
      </c>
      <c r="CN518" s="21" t="s">
        <v>200</v>
      </c>
      <c r="CO518" s="21" t="s">
        <v>200</v>
      </c>
    </row>
    <row r="519" spans="1:93" ht="16.5" customHeight="1" x14ac:dyDescent="0.3">
      <c r="A519" s="60">
        <v>31040517</v>
      </c>
      <c r="B519" s="60" t="s">
        <v>361</v>
      </c>
      <c r="C519" s="21"/>
      <c r="D519" s="21">
        <f t="shared" si="104"/>
        <v>24</v>
      </c>
      <c r="E519" s="21" t="s">
        <v>105</v>
      </c>
      <c r="F519" s="21">
        <v>24</v>
      </c>
      <c r="G519" s="21" t="s">
        <v>111</v>
      </c>
      <c r="H519" s="21">
        <f>VLOOKUP($L519,怪物模板!$A:$N,MATCH(角色!H$1,模板表头,0),0)</f>
        <v>1</v>
      </c>
      <c r="I519" s="28" t="str">
        <f>VLOOKUP($L519,怪物模板!$A:$N,MATCH(角色!I$1,模板表头,0),0)</f>
        <v>mag</v>
      </c>
      <c r="J519" s="22"/>
      <c r="K519" s="21"/>
      <c r="L519" s="21" t="s">
        <v>346</v>
      </c>
      <c r="M519" s="28" t="str">
        <f>VLOOKUP($L519,怪物模板!$A:$N,MATCH(角色!M$1,模板表头,0),0)</f>
        <v>美队</v>
      </c>
      <c r="N519" s="28" t="str">
        <f>VLOOKUP($L519,怪物模板!$A:$N,MATCH(角色!N$1,模板表头,0),0)</f>
        <v>BOSS特别3技能版</v>
      </c>
      <c r="O519" s="21" t="str">
        <f>VLOOKUP($L519,怪物模板!$A:$N,MATCH(角色!O$1,模板表头,0),0)</f>
        <v>male</v>
      </c>
      <c r="P519" s="22">
        <v>4</v>
      </c>
      <c r="Q519" s="21">
        <v>2</v>
      </c>
      <c r="R519" s="21">
        <v>3</v>
      </c>
      <c r="S519" s="28" t="str">
        <f>VLOOKUP($L519,怪物模板!$A:$N,MATCH(角色!S$1,模板表头,0),0)</f>
        <v>alliance</v>
      </c>
      <c r="T519" s="21" t="s">
        <v>199</v>
      </c>
      <c r="U519" s="21"/>
      <c r="V519" s="21"/>
      <c r="W519" s="21"/>
      <c r="X519" s="21"/>
      <c r="Y519" s="21"/>
      <c r="Z519" s="21"/>
      <c r="AA519" s="21"/>
      <c r="AB519" s="21">
        <v>4</v>
      </c>
      <c r="AC519" s="21">
        <v>6</v>
      </c>
      <c r="AD519" s="21"/>
      <c r="AE519" s="21">
        <f t="shared" si="115"/>
        <v>40</v>
      </c>
      <c r="AF519" s="21">
        <f t="shared" si="99"/>
        <v>100</v>
      </c>
      <c r="AG519" s="28" t="str">
        <f>VLOOKUP($L519,怪物模板!$A:$N,MATCH(角色!AG$1,模板表头,0),0)</f>
        <v>misc.5skills_target_is_valid</v>
      </c>
      <c r="AH519" s="28">
        <f>VLOOKUP($L519,怪物模板!$A:$N,MATCH(角色!AH$1,模板表头,0),0)</f>
        <v>11960301</v>
      </c>
      <c r="AI519" s="28">
        <f>VLOOKUP($L519,怪物模板!$A:$N,MATCH(角色!AI$1,模板表头,0),0)</f>
        <v>11960302</v>
      </c>
      <c r="AJ519" s="28">
        <f>VLOOKUP($L519,怪物模板!$A:$N,MATCH(角色!AJ$1,模板表头,0),0)</f>
        <v>11960303</v>
      </c>
      <c r="AK519" s="28">
        <f>VLOOKUP($L519,怪物模板!$A:$N,MATCH(角色!AK$1,模板表头,0),0)</f>
        <v>11960304</v>
      </c>
      <c r="AL519" s="28" t="str">
        <f>IF(VLOOKUP($L519,[1]怪物模板!$A:$N,MATCH([1]角色!AL$1,模板表头,0),0)=0,"",VLOOKUP($L519,[1]怪物模板!$A:$N,MATCH([1]角色!AL$1,模板表头,0),0))</f>
        <v/>
      </c>
      <c r="AM519" s="28" t="str">
        <f>VLOOKUP($L519,怪物模板!$A:$N,MATCH(角色!AM$1,模板表头,0),0)</f>
        <v>varian_new</v>
      </c>
      <c r="AN519" s="21">
        <v>1</v>
      </c>
      <c r="AO519" s="21">
        <v>1</v>
      </c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2"/>
      <c r="BC519" s="22"/>
      <c r="BD519" s="22"/>
      <c r="BE519" s="22"/>
      <c r="BF519" s="22"/>
      <c r="BG519" s="22"/>
      <c r="BH519" s="22"/>
      <c r="BI519" s="22">
        <f t="shared" si="100"/>
        <v>10000</v>
      </c>
      <c r="BJ519" s="22">
        <f t="shared" si="101"/>
        <v>4000</v>
      </c>
      <c r="BK519" s="22">
        <f t="shared" si="101"/>
        <v>4000</v>
      </c>
      <c r="BL519" s="21"/>
      <c r="BM519" s="21"/>
      <c r="BN519" s="21"/>
      <c r="BO519" s="21"/>
      <c r="BP519" s="21"/>
      <c r="BQ519" s="21"/>
      <c r="BR519" s="21"/>
      <c r="BS519" s="21"/>
      <c r="BT519" s="21"/>
      <c r="BU519" s="23"/>
      <c r="BV519" s="21"/>
      <c r="BW519" s="21"/>
      <c r="BX519" s="21"/>
      <c r="BY519" s="21"/>
      <c r="BZ519" s="21"/>
      <c r="CA519" s="21"/>
      <c r="CB519" s="21"/>
      <c r="CC519" s="21"/>
      <c r="CD519" s="21"/>
      <c r="CE519" s="21"/>
      <c r="CF519" s="21"/>
      <c r="CG519" s="21" t="s">
        <v>200</v>
      </c>
      <c r="CH519" s="21" t="s">
        <v>200</v>
      </c>
      <c r="CI519" s="21" t="s">
        <v>200</v>
      </c>
      <c r="CJ519" s="21" t="s">
        <v>200</v>
      </c>
      <c r="CK519" s="21" t="s">
        <v>200</v>
      </c>
      <c r="CL519" s="21" t="s">
        <v>200</v>
      </c>
      <c r="CM519" s="21" t="s">
        <v>200</v>
      </c>
      <c r="CN519" s="21" t="s">
        <v>200</v>
      </c>
      <c r="CO519" s="21" t="s">
        <v>200</v>
      </c>
    </row>
    <row r="520" spans="1:93" ht="16.5" customHeight="1" x14ac:dyDescent="0.3">
      <c r="A520" s="60">
        <v>31040518</v>
      </c>
      <c r="B520" s="60" t="s">
        <v>207</v>
      </c>
      <c r="C520" s="21"/>
      <c r="D520" s="21">
        <f t="shared" si="104"/>
        <v>24</v>
      </c>
      <c r="E520" s="21" t="s">
        <v>105</v>
      </c>
      <c r="F520" s="21">
        <v>24</v>
      </c>
      <c r="G520" s="21" t="s">
        <v>110</v>
      </c>
      <c r="H520" s="21">
        <f>VLOOKUP($L520,怪物模板!$A:$N,MATCH(角色!H$1,模板表头,0),0)</f>
        <v>1</v>
      </c>
      <c r="I520" s="28" t="str">
        <f>VLOOKUP($L520,怪物模板!$A:$N,MATCH(角色!I$1,模板表头,0),0)</f>
        <v>mag</v>
      </c>
      <c r="J520" s="22"/>
      <c r="K520" s="21"/>
      <c r="L520" s="21" t="s">
        <v>207</v>
      </c>
      <c r="M520" s="28" t="str">
        <f>VLOOKUP($L520,怪物模板!$A:$N,MATCH(角色!M$1,模板表头,0),0)</f>
        <v>无对应英雄</v>
      </c>
      <c r="N520" s="28" t="str">
        <f>VLOOKUP($L520,怪物模板!$A:$N,MATCH(角色!N$1,模板表头,0),0)</f>
        <v>统一模板</v>
      </c>
      <c r="O520" s="21" t="str">
        <f>VLOOKUP($L520,怪物模板!$A:$N,MATCH(角色!O$1,模板表头,0),0)</f>
        <v>male</v>
      </c>
      <c r="P520" s="22">
        <v>4</v>
      </c>
      <c r="Q520" s="21">
        <v>2</v>
      </c>
      <c r="R520" s="21">
        <v>3</v>
      </c>
      <c r="S520" s="28" t="str">
        <f>VLOOKUP($L520,怪物模板!$A:$N,MATCH(角色!S$1,模板表头,0),0)</f>
        <v>horde</v>
      </c>
      <c r="T520" s="21" t="s">
        <v>199</v>
      </c>
      <c r="U520" s="21"/>
      <c r="V520" s="21"/>
      <c r="W520" s="21"/>
      <c r="X520" s="21"/>
      <c r="Y520" s="21"/>
      <c r="Z520" s="21"/>
      <c r="AA520" s="21"/>
      <c r="AB520" s="21">
        <v>4</v>
      </c>
      <c r="AC520" s="21">
        <v>6</v>
      </c>
      <c r="AD520" s="21"/>
      <c r="AE520" s="21">
        <f t="shared" si="115"/>
        <v>10</v>
      </c>
      <c r="AF520" s="21">
        <f t="shared" si="99"/>
        <v>25</v>
      </c>
      <c r="AG520" s="28" t="str">
        <f>VLOOKUP($L520,怪物模板!$A:$N,MATCH(角色!AG$1,模板表头,0),0)</f>
        <v>misc.5skills_third_target_is_valid</v>
      </c>
      <c r="AH520" s="28">
        <f>VLOOKUP($L520,怪物模板!$A:$N,MATCH(角色!AH$1,模板表头,0),0)</f>
        <v>11870101</v>
      </c>
      <c r="AI520" s="28">
        <f>VLOOKUP($L520,怪物模板!$A:$N,MATCH(角色!AI$1,模板表头,0),0)</f>
        <v>11999518</v>
      </c>
      <c r="AJ520" s="28">
        <f>VLOOKUP($L520,怪物模板!$A:$N,MATCH(角色!AJ$1,模板表头,0),0)</f>
        <v>11870103</v>
      </c>
      <c r="AK520" s="28" t="str">
        <f>VLOOKUP($L520,怪物模板!$A:$N,MATCH(角色!AK$1,模板表头,0),0)</f>
        <v/>
      </c>
      <c r="AL520" s="28" t="str">
        <f>IF(VLOOKUP($L520,[1]怪物模板!$A:$N,MATCH([1]角色!AL$1,模板表头,0),0)=0,"",VLOOKUP($L520,[1]怪物模板!$A:$N,MATCH([1]角色!AL$1,模板表头,0),0))</f>
        <v/>
      </c>
      <c r="AM520" s="28" t="str">
        <f>VLOOKUP($L520,怪物模板!$A:$N,MATCH(角色!AM$1,模板表头,0),0)</f>
        <v>senjin_shieldman_boss</v>
      </c>
      <c r="AN520" s="21">
        <v>1</v>
      </c>
      <c r="AO520" s="21">
        <v>1</v>
      </c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2"/>
      <c r="BC520" s="22"/>
      <c r="BD520" s="22"/>
      <c r="BE520" s="22"/>
      <c r="BF520" s="22"/>
      <c r="BG520" s="22"/>
      <c r="BH520" s="22"/>
      <c r="BI520" s="22">
        <f t="shared" si="100"/>
        <v>10000</v>
      </c>
      <c r="BJ520" s="22">
        <f t="shared" si="101"/>
        <v>4000</v>
      </c>
      <c r="BK520" s="22">
        <f t="shared" si="101"/>
        <v>4000</v>
      </c>
      <c r="BL520" s="21"/>
      <c r="BM520" s="21"/>
      <c r="BN520" s="21"/>
      <c r="BO520" s="21"/>
      <c r="BP520" s="21"/>
      <c r="BQ520" s="21"/>
      <c r="BR520" s="21"/>
      <c r="BS520" s="21"/>
      <c r="BT520" s="21"/>
      <c r="BU520" s="23"/>
      <c r="BV520" s="21"/>
      <c r="BW520" s="21"/>
      <c r="BX520" s="21"/>
      <c r="BY520" s="21"/>
      <c r="BZ520" s="21"/>
      <c r="CA520" s="21"/>
      <c r="CB520" s="21"/>
      <c r="CC520" s="21"/>
      <c r="CD520" s="21"/>
      <c r="CE520" s="21"/>
      <c r="CF520" s="21"/>
      <c r="CG520" s="21" t="s">
        <v>200</v>
      </c>
      <c r="CH520" s="21" t="s">
        <v>200</v>
      </c>
      <c r="CI520" s="21" t="s">
        <v>200</v>
      </c>
      <c r="CJ520" s="21" t="s">
        <v>200</v>
      </c>
      <c r="CK520" s="21" t="s">
        <v>200</v>
      </c>
      <c r="CL520" s="21" t="s">
        <v>200</v>
      </c>
      <c r="CM520" s="21" t="s">
        <v>200</v>
      </c>
      <c r="CN520" s="21" t="s">
        <v>200</v>
      </c>
      <c r="CO520" s="21" t="s">
        <v>200</v>
      </c>
    </row>
    <row r="521" spans="1:93" ht="16.5" customHeight="1" x14ac:dyDescent="0.3">
      <c r="A521" s="60">
        <v>31040519</v>
      </c>
      <c r="B521" s="60" t="s">
        <v>257</v>
      </c>
      <c r="C521" s="21"/>
      <c r="D521" s="21">
        <f t="shared" si="104"/>
        <v>24</v>
      </c>
      <c r="E521" s="21" t="s">
        <v>105</v>
      </c>
      <c r="F521" s="21">
        <v>24</v>
      </c>
      <c r="G521" s="21" t="s">
        <v>110</v>
      </c>
      <c r="H521" s="21">
        <f>VLOOKUP($L521,怪物模板!$A:$N,MATCH(角色!H$1,模板表头,0),0)</f>
        <v>2</v>
      </c>
      <c r="I521" s="28" t="str">
        <f>VLOOKUP($L521,怪物模板!$A:$N,MATCH(角色!I$1,模板表头,0),0)</f>
        <v>phy</v>
      </c>
      <c r="J521" s="22"/>
      <c r="K521" s="21"/>
      <c r="L521" s="21" t="s">
        <v>257</v>
      </c>
      <c r="M521" s="28" t="str">
        <f>VLOOKUP($L521,怪物模板!$A:$N,MATCH(角色!M$1,模板表头,0),0)</f>
        <v>无对应英雄</v>
      </c>
      <c r="N521" s="28" t="str">
        <f>VLOOKUP($L521,怪物模板!$A:$N,MATCH(角色!N$1,模板表头,0),0)</f>
        <v>统一模板</v>
      </c>
      <c r="O521" s="21" t="str">
        <f>VLOOKUP($L521,怪物模板!$A:$N,MATCH(角色!O$1,模板表头,0),0)</f>
        <v>male</v>
      </c>
      <c r="P521" s="22">
        <v>3</v>
      </c>
      <c r="Q521" s="21">
        <v>3</v>
      </c>
      <c r="R521" s="21">
        <v>2</v>
      </c>
      <c r="S521" s="28" t="str">
        <f>VLOOKUP($L521,怪物模板!$A:$N,MATCH(角色!S$1,模板表头,0),0)</f>
        <v>chaos</v>
      </c>
      <c r="T521" s="21" t="s">
        <v>199</v>
      </c>
      <c r="U521" s="21"/>
      <c r="V521" s="21"/>
      <c r="W521" s="21"/>
      <c r="X521" s="21"/>
      <c r="Y521" s="21"/>
      <c r="Z521" s="21"/>
      <c r="AA521" s="21"/>
      <c r="AB521" s="21">
        <v>4</v>
      </c>
      <c r="AC521" s="21">
        <v>6</v>
      </c>
      <c r="AD521" s="21"/>
      <c r="AE521" s="21">
        <f t="shared" si="115"/>
        <v>10</v>
      </c>
      <c r="AF521" s="21">
        <f t="shared" si="99"/>
        <v>25</v>
      </c>
      <c r="AG521" s="28" t="str">
        <f>VLOOKUP($L521,怪物模板!$A:$N,MATCH(角色!AG$1,模板表头,0),0)</f>
        <v>misc.5skills</v>
      </c>
      <c r="AH521" s="28">
        <f>VLOOKUP($L521,怪物模板!$A:$N,MATCH(角色!AH$1,模板表头,0),0)</f>
        <v>11999026</v>
      </c>
      <c r="AI521" s="28">
        <f>VLOOKUP($L521,怪物模板!$A:$N,MATCH(角色!AI$1,模板表头,0),0)</f>
        <v>11999027</v>
      </c>
      <c r="AJ521" s="28" t="str">
        <f>VLOOKUP($L521,怪物模板!$A:$N,MATCH(角色!AJ$1,模板表头,0),0)</f>
        <v/>
      </c>
      <c r="AK521" s="28" t="str">
        <f>VLOOKUP($L521,怪物模板!$A:$N,MATCH(角色!AK$1,模板表头,0),0)</f>
        <v/>
      </c>
      <c r="AL521" s="28" t="str">
        <f>IF(VLOOKUP($L521,[1]怪物模板!$A:$N,MATCH([1]角色!AL$1,模板表头,0),0)=0,"",VLOOKUP($L521,[1]怪物模板!$A:$N,MATCH([1]角色!AL$1,模板表头,0),0))</f>
        <v/>
      </c>
      <c r="AM521" s="28" t="str">
        <f>VLOOKUP($L521,怪物模板!$A:$N,MATCH(角色!AM$1,模板表头,0),0)</f>
        <v>spider</v>
      </c>
      <c r="AN521" s="21">
        <v>0.8</v>
      </c>
      <c r="AO521" s="21">
        <v>1</v>
      </c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2"/>
      <c r="BC521" s="22"/>
      <c r="BD521" s="22"/>
      <c r="BE521" s="22"/>
      <c r="BF521" s="22"/>
      <c r="BG521" s="22"/>
      <c r="BH521" s="22"/>
      <c r="BI521" s="22">
        <f t="shared" si="100"/>
        <v>10000</v>
      </c>
      <c r="BJ521" s="22">
        <f t="shared" si="101"/>
        <v>4000</v>
      </c>
      <c r="BK521" s="22">
        <f t="shared" si="101"/>
        <v>4000</v>
      </c>
      <c r="BL521" s="21"/>
      <c r="BM521" s="21"/>
      <c r="BN521" s="21"/>
      <c r="BO521" s="21"/>
      <c r="BP521" s="21"/>
      <c r="BQ521" s="21"/>
      <c r="BR521" s="21"/>
      <c r="BS521" s="21"/>
      <c r="BT521" s="21"/>
      <c r="BU521" s="23"/>
      <c r="BV521" s="21"/>
      <c r="BW521" s="21"/>
      <c r="BX521" s="21"/>
      <c r="BY521" s="21"/>
      <c r="BZ521" s="21"/>
      <c r="CA521" s="21"/>
      <c r="CB521" s="21"/>
      <c r="CC521" s="21"/>
      <c r="CD521" s="21"/>
      <c r="CE521" s="21"/>
      <c r="CF521" s="21"/>
      <c r="CG521" s="21" t="s">
        <v>200</v>
      </c>
      <c r="CH521" s="21" t="s">
        <v>200</v>
      </c>
      <c r="CI521" s="21" t="s">
        <v>200</v>
      </c>
      <c r="CJ521" s="21" t="s">
        <v>200</v>
      </c>
      <c r="CK521" s="21" t="s">
        <v>200</v>
      </c>
      <c r="CL521" s="21" t="s">
        <v>200</v>
      </c>
      <c r="CM521" s="21" t="s">
        <v>200</v>
      </c>
      <c r="CN521" s="21" t="s">
        <v>200</v>
      </c>
      <c r="CO521" s="21" t="s">
        <v>200</v>
      </c>
    </row>
    <row r="522" spans="1:93" ht="16.5" customHeight="1" x14ac:dyDescent="0.3">
      <c r="A522" s="60">
        <v>31040520</v>
      </c>
      <c r="B522" s="60" t="s">
        <v>363</v>
      </c>
      <c r="C522" s="21"/>
      <c r="D522" s="21">
        <f t="shared" si="104"/>
        <v>24</v>
      </c>
      <c r="E522" s="21" t="s">
        <v>105</v>
      </c>
      <c r="F522" s="21">
        <v>24</v>
      </c>
      <c r="G522" s="21" t="s">
        <v>110</v>
      </c>
      <c r="H522" s="21">
        <f>VLOOKUP($L522,怪物模板!$A:$N,MATCH(角色!H$1,模板表头,0),0)</f>
        <v>4</v>
      </c>
      <c r="I522" s="28" t="str">
        <f>VLOOKUP($L522,怪物模板!$A:$N,MATCH(角色!I$1,模板表头,0),0)</f>
        <v>mag</v>
      </c>
      <c r="J522" s="22"/>
      <c r="K522" s="21"/>
      <c r="L522" s="21" t="s">
        <v>362</v>
      </c>
      <c r="M522" s="28" t="str">
        <f>VLOOKUP($L522,怪物模板!$A:$N,MATCH(角色!M$1,模板表头,0),0)</f>
        <v>娅美蝶</v>
      </c>
      <c r="N522" s="28" t="str">
        <f>VLOOKUP($L522,怪物模板!$A:$N,MATCH(角色!N$1,模板表头,0),0)</f>
        <v>剧情关卡专用，增加光标记</v>
      </c>
      <c r="O522" s="21" t="str">
        <f>VLOOKUP($L522,怪物模板!$A:$N,MATCH(角色!O$1,模板表头,0),0)</f>
        <v>female</v>
      </c>
      <c r="P522" s="22">
        <v>3</v>
      </c>
      <c r="Q522" s="21">
        <v>3</v>
      </c>
      <c r="R522" s="21">
        <v>2</v>
      </c>
      <c r="S522" s="28" t="str">
        <f>VLOOKUP($L522,怪物模板!$A:$N,MATCH(角色!S$1,模板表头,0),0)</f>
        <v>order</v>
      </c>
      <c r="T522" s="21" t="s">
        <v>199</v>
      </c>
      <c r="U522" s="21"/>
      <c r="V522" s="21"/>
      <c r="W522" s="21"/>
      <c r="X522" s="21"/>
      <c r="Y522" s="21"/>
      <c r="Z522" s="21"/>
      <c r="AA522" s="21"/>
      <c r="AB522" s="21">
        <v>4</v>
      </c>
      <c r="AC522" s="21">
        <v>6</v>
      </c>
      <c r="AD522" s="21"/>
      <c r="AE522" s="21">
        <f t="shared" si="115"/>
        <v>10</v>
      </c>
      <c r="AF522" s="21">
        <f t="shared" si="99"/>
        <v>25</v>
      </c>
      <c r="AG522" s="28" t="str">
        <f>VLOOKUP($L522,怪物模板!$A:$N,MATCH(角色!AG$1,模板表头,0),0)</f>
        <v>healer.butterfly</v>
      </c>
      <c r="AH522" s="28">
        <f>VLOOKUP($L522,怪物模板!$A:$N,MATCH(角色!AH$1,模板表头,0),0)</f>
        <v>11961301</v>
      </c>
      <c r="AI522" s="28">
        <f>VLOOKUP($L522,怪物模板!$A:$N,MATCH(角色!AI$1,模板表头,0),0)</f>
        <v>11961302</v>
      </c>
      <c r="AJ522" s="28">
        <f>VLOOKUP($L522,怪物模板!$A:$N,MATCH(角色!AJ$1,模板表头,0),0)</f>
        <v>11961303</v>
      </c>
      <c r="AK522" s="28">
        <f>VLOOKUP($L522,怪物模板!$A:$N,MATCH(角色!AK$1,模板表头,0),0)</f>
        <v>11961304</v>
      </c>
      <c r="AL522" s="28" t="str">
        <f>IF(VLOOKUP($L522,[1]怪物模板!$A:$N,MATCH([1]角色!AL$1,模板表头,0),0)=0,"",VLOOKUP($L522,[1]怪物模板!$A:$N,MATCH([1]角色!AL$1,模板表头,0),0))</f>
        <v/>
      </c>
      <c r="AM522" s="28" t="str">
        <f>VLOOKUP($L522,怪物模板!$A:$N,MATCH(角色!AM$1,模板表头,0),0)</f>
        <v>butterfly</v>
      </c>
      <c r="AN522" s="21">
        <v>0.8</v>
      </c>
      <c r="AO522" s="21">
        <v>1</v>
      </c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2"/>
      <c r="BC522" s="22"/>
      <c r="BD522" s="22"/>
      <c r="BE522" s="22"/>
      <c r="BF522" s="22"/>
      <c r="BG522" s="22"/>
      <c r="BH522" s="22"/>
      <c r="BI522" s="22">
        <f t="shared" si="100"/>
        <v>10000</v>
      </c>
      <c r="BJ522" s="22">
        <f t="shared" si="101"/>
        <v>4000</v>
      </c>
      <c r="BK522" s="22">
        <f t="shared" si="101"/>
        <v>4000</v>
      </c>
      <c r="BL522" s="21"/>
      <c r="BM522" s="21"/>
      <c r="BN522" s="21"/>
      <c r="BO522" s="21"/>
      <c r="BP522" s="21"/>
      <c r="BQ522" s="21"/>
      <c r="BR522" s="21"/>
      <c r="BS522" s="21"/>
      <c r="BT522" s="21"/>
      <c r="BU522" s="23"/>
      <c r="BV522" s="21"/>
      <c r="BW522" s="21"/>
      <c r="BX522" s="21"/>
      <c r="BY522" s="21"/>
      <c r="BZ522" s="21"/>
      <c r="CA522" s="21"/>
      <c r="CB522" s="21"/>
      <c r="CC522" s="21"/>
      <c r="CD522" s="21"/>
      <c r="CE522" s="21"/>
      <c r="CF522" s="21"/>
      <c r="CG522" s="21" t="s">
        <v>200</v>
      </c>
      <c r="CH522" s="21" t="s">
        <v>200</v>
      </c>
      <c r="CI522" s="21" t="s">
        <v>200</v>
      </c>
      <c r="CJ522" s="21" t="s">
        <v>200</v>
      </c>
      <c r="CK522" s="21" t="s">
        <v>200</v>
      </c>
      <c r="CL522" s="21" t="s">
        <v>200</v>
      </c>
      <c r="CM522" s="21" t="s">
        <v>200</v>
      </c>
      <c r="CN522" s="21" t="s">
        <v>200</v>
      </c>
      <c r="CO522" s="21" t="s">
        <v>200</v>
      </c>
    </row>
    <row r="523" spans="1:93" s="14" customFormat="1" ht="16.5" customHeight="1" x14ac:dyDescent="0.3">
      <c r="A523" s="60">
        <v>31040521</v>
      </c>
      <c r="B523" s="60" t="s">
        <v>262</v>
      </c>
      <c r="C523" s="21"/>
      <c r="D523" s="21">
        <v>25</v>
      </c>
      <c r="E523" s="21" t="s">
        <v>105</v>
      </c>
      <c r="F523" s="21">
        <v>25</v>
      </c>
      <c r="G523" s="21" t="s">
        <v>111</v>
      </c>
      <c r="H523" s="21">
        <f>VLOOKUP($L523,怪物模板!$A:$N,MATCH(角色!H$1,模板表头,0),0)</f>
        <v>3</v>
      </c>
      <c r="I523" s="28" t="str">
        <f>VLOOKUP($L523,怪物模板!$A:$N,MATCH(角色!I$1,模板表头,0),0)</f>
        <v>phy</v>
      </c>
      <c r="J523" s="22"/>
      <c r="K523" s="21"/>
      <c r="L523" s="21" t="s">
        <v>287</v>
      </c>
      <c r="M523" s="28" t="str">
        <f>VLOOKUP($L523,怪物模板!$A:$N,MATCH(角色!M$1,模板表头,0),0)</f>
        <v>无对应英雄</v>
      </c>
      <c r="N523" s="28" t="str">
        <f>VLOOKUP($L523,怪物模板!$A:$N,MATCH(角色!N$1,模板表头,0),0)</f>
        <v>统一模板</v>
      </c>
      <c r="O523" s="21" t="str">
        <f>VLOOKUP($L523,怪物模板!$A:$N,MATCH(角色!O$1,模板表头,0),0)</f>
        <v>male</v>
      </c>
      <c r="P523" s="22">
        <v>1</v>
      </c>
      <c r="Q523" s="21">
        <v>1</v>
      </c>
      <c r="R523" s="21">
        <v>1</v>
      </c>
      <c r="S523" s="28" t="str">
        <f>VLOOKUP($L523,怪物模板!$A:$N,MATCH(角色!S$1,模板表头,0),0)</f>
        <v>horde</v>
      </c>
      <c r="T523" s="21" t="s">
        <v>199</v>
      </c>
      <c r="U523" s="21"/>
      <c r="V523" s="21"/>
      <c r="W523" s="21"/>
      <c r="X523" s="21"/>
      <c r="Y523" s="21"/>
      <c r="Z523" s="21"/>
      <c r="AA523" s="21"/>
      <c r="AB523" s="21">
        <v>4</v>
      </c>
      <c r="AC523" s="21">
        <v>6</v>
      </c>
      <c r="AD523" s="21"/>
      <c r="AE523" s="21">
        <f t="shared" si="115"/>
        <v>40</v>
      </c>
      <c r="AF523" s="21">
        <f t="shared" si="99"/>
        <v>100</v>
      </c>
      <c r="AG523" s="28" t="str">
        <f>VLOOKUP($L523,怪物模板!$A:$N,MATCH(角色!AG$1,模板表头,0),0)</f>
        <v>misc.5skills</v>
      </c>
      <c r="AH523" s="28">
        <f>VLOOKUP($L523,怪物模板!$A:$N,MATCH(角色!AH$1,模板表头,0),0)</f>
        <v>11999024</v>
      </c>
      <c r="AI523" s="28">
        <f>VLOOKUP($L523,怪物模板!$A:$N,MATCH(角色!AI$1,模板表头,0),0)</f>
        <v>11999025</v>
      </c>
      <c r="AJ523" s="28" t="str">
        <f>VLOOKUP($L523,怪物模板!$A:$N,MATCH(角色!AJ$1,模板表头,0),0)</f>
        <v/>
      </c>
      <c r="AK523" s="28" t="str">
        <f>VLOOKUP($L523,怪物模板!$A:$N,MATCH(角色!AK$1,模板表头,0),0)</f>
        <v/>
      </c>
      <c r="AL523" s="28" t="str">
        <f>IF(VLOOKUP($L523,[1]怪物模板!$A:$N,MATCH([1]角色!AL$1,模板表头,0),0)=0,"",VLOOKUP($L523,[1]怪物模板!$A:$N,MATCH([1]角色!AL$1,模板表头,0),0))</f>
        <v/>
      </c>
      <c r="AM523" s="28" t="str">
        <f>VLOOKUP($L523,怪物模板!$A:$N,MATCH(角色!AM$1,模板表头,0),0)</f>
        <v>goblin_slaves</v>
      </c>
      <c r="AN523" s="21">
        <f t="shared" ref="AN523:AN524" si="116">IF(T523="monster",1,IF(T523="boss",1.3,IF(T523="entity",1,IF(T523="guard",1.5,1))))</f>
        <v>1</v>
      </c>
      <c r="AO523" s="21">
        <v>1</v>
      </c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2">
        <f t="shared" si="100"/>
        <v>10000</v>
      </c>
      <c r="BJ523" s="22">
        <f t="shared" si="101"/>
        <v>4000</v>
      </c>
      <c r="BK523" s="22">
        <f t="shared" si="101"/>
        <v>4000</v>
      </c>
      <c r="BL523" s="21"/>
      <c r="BM523" s="21"/>
      <c r="BN523" s="21"/>
      <c r="BO523" s="21"/>
      <c r="BP523" s="21"/>
      <c r="BQ523" s="21"/>
      <c r="BR523" s="21"/>
      <c r="BS523" s="21"/>
      <c r="BT523" s="21"/>
      <c r="BU523" s="23"/>
      <c r="BV523" s="21"/>
      <c r="BW523" s="21"/>
      <c r="BX523" s="21"/>
      <c r="BY523" s="21"/>
      <c r="BZ523" s="21"/>
      <c r="CA523" s="21"/>
      <c r="CB523" s="21"/>
      <c r="CC523" s="21"/>
      <c r="CD523" s="21"/>
      <c r="CE523" s="21"/>
      <c r="CF523" s="21"/>
      <c r="CG523" s="21" t="s">
        <v>200</v>
      </c>
      <c r="CH523" s="21" t="s">
        <v>200</v>
      </c>
      <c r="CI523" s="21" t="s">
        <v>200</v>
      </c>
      <c r="CJ523" s="21" t="s">
        <v>200</v>
      </c>
      <c r="CK523" s="21" t="s">
        <v>200</v>
      </c>
      <c r="CL523" s="21" t="s">
        <v>200</v>
      </c>
      <c r="CM523" s="21" t="s">
        <v>200</v>
      </c>
      <c r="CN523" s="21" t="s">
        <v>200</v>
      </c>
      <c r="CO523" s="21" t="s">
        <v>200</v>
      </c>
    </row>
    <row r="524" spans="1:93" s="5" customFormat="1" ht="16.5" customHeight="1" x14ac:dyDescent="0.3">
      <c r="A524" s="60">
        <v>31040522</v>
      </c>
      <c r="B524" s="60" t="s">
        <v>262</v>
      </c>
      <c r="C524" s="21"/>
      <c r="D524" s="21">
        <v>25</v>
      </c>
      <c r="E524" s="21" t="s">
        <v>105</v>
      </c>
      <c r="F524" s="21">
        <v>25</v>
      </c>
      <c r="G524" s="21" t="s">
        <v>110</v>
      </c>
      <c r="H524" s="21">
        <f>VLOOKUP($L524,怪物模板!$A:$N,MATCH(角色!H$1,模板表头,0),0)</f>
        <v>3</v>
      </c>
      <c r="I524" s="28" t="str">
        <f>VLOOKUP($L524,怪物模板!$A:$N,MATCH(角色!I$1,模板表头,0),0)</f>
        <v>phy</v>
      </c>
      <c r="J524" s="22"/>
      <c r="K524" s="21"/>
      <c r="L524" s="21" t="s">
        <v>287</v>
      </c>
      <c r="M524" s="28" t="str">
        <f>VLOOKUP($L524,怪物模板!$A:$N,MATCH(角色!M$1,模板表头,0),0)</f>
        <v>无对应英雄</v>
      </c>
      <c r="N524" s="28" t="str">
        <f>VLOOKUP($L524,怪物模板!$A:$N,MATCH(角色!N$1,模板表头,0),0)</f>
        <v>统一模板</v>
      </c>
      <c r="O524" s="21" t="str">
        <f>VLOOKUP($L524,怪物模板!$A:$N,MATCH(角色!O$1,模板表头,0),0)</f>
        <v>male</v>
      </c>
      <c r="P524" s="22">
        <v>1</v>
      </c>
      <c r="Q524" s="21">
        <v>1</v>
      </c>
      <c r="R524" s="21">
        <v>1</v>
      </c>
      <c r="S524" s="28" t="str">
        <f>VLOOKUP($L524,怪物模板!$A:$N,MATCH(角色!S$1,模板表头,0),0)</f>
        <v>horde</v>
      </c>
      <c r="T524" s="21" t="s">
        <v>199</v>
      </c>
      <c r="U524" s="21"/>
      <c r="V524" s="21"/>
      <c r="W524" s="21"/>
      <c r="X524" s="21"/>
      <c r="Y524" s="21"/>
      <c r="Z524" s="21"/>
      <c r="AA524" s="21"/>
      <c r="AB524" s="21">
        <v>4</v>
      </c>
      <c r="AC524" s="21">
        <v>6</v>
      </c>
      <c r="AD524" s="21"/>
      <c r="AE524" s="21">
        <f t="shared" si="115"/>
        <v>10</v>
      </c>
      <c r="AF524" s="21">
        <f t="shared" si="99"/>
        <v>25</v>
      </c>
      <c r="AG524" s="28" t="str">
        <f>VLOOKUP($L524,怪物模板!$A:$N,MATCH(角色!AG$1,模板表头,0),0)</f>
        <v>misc.5skills</v>
      </c>
      <c r="AH524" s="28">
        <f>VLOOKUP($L524,怪物模板!$A:$N,MATCH(角色!AH$1,模板表头,0),0)</f>
        <v>11999024</v>
      </c>
      <c r="AI524" s="28">
        <f>VLOOKUP($L524,怪物模板!$A:$N,MATCH(角色!AI$1,模板表头,0),0)</f>
        <v>11999025</v>
      </c>
      <c r="AJ524" s="28" t="str">
        <f>VLOOKUP($L524,怪物模板!$A:$N,MATCH(角色!AJ$1,模板表头,0),0)</f>
        <v/>
      </c>
      <c r="AK524" s="28" t="str">
        <f>VLOOKUP($L524,怪物模板!$A:$N,MATCH(角色!AK$1,模板表头,0),0)</f>
        <v/>
      </c>
      <c r="AL524" s="28" t="str">
        <f>IF(VLOOKUP($L524,[1]怪物模板!$A:$N,MATCH([1]角色!AL$1,模板表头,0),0)=0,"",VLOOKUP($L524,[1]怪物模板!$A:$N,MATCH([1]角色!AL$1,模板表头,0),0))</f>
        <v/>
      </c>
      <c r="AM524" s="28" t="str">
        <f>VLOOKUP($L524,怪物模板!$A:$N,MATCH(角色!AM$1,模板表头,0),0)</f>
        <v>goblin_slaves</v>
      </c>
      <c r="AN524" s="21">
        <f t="shared" si="116"/>
        <v>1</v>
      </c>
      <c r="AO524" s="21">
        <v>1</v>
      </c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2"/>
      <c r="BC524" s="22"/>
      <c r="BD524" s="22"/>
      <c r="BE524" s="22"/>
      <c r="BF524" s="22"/>
      <c r="BG524" s="22"/>
      <c r="BH524" s="22"/>
      <c r="BI524" s="22">
        <f t="shared" si="100"/>
        <v>10000</v>
      </c>
      <c r="BJ524" s="22">
        <f t="shared" si="101"/>
        <v>4000</v>
      </c>
      <c r="BK524" s="22">
        <f t="shared" si="101"/>
        <v>4000</v>
      </c>
      <c r="BL524" s="21"/>
      <c r="BM524" s="21"/>
      <c r="BN524" s="21"/>
      <c r="BO524" s="21"/>
      <c r="BP524" s="21"/>
      <c r="BQ524" s="21"/>
      <c r="BR524" s="21"/>
      <c r="BS524" s="21"/>
      <c r="BT524" s="21"/>
      <c r="BU524" s="23"/>
      <c r="BV524" s="21"/>
      <c r="BW524" s="21"/>
      <c r="BX524" s="21"/>
      <c r="BY524" s="21"/>
      <c r="BZ524" s="21"/>
      <c r="CA524" s="21"/>
      <c r="CB524" s="21"/>
      <c r="CC524" s="21"/>
      <c r="CD524" s="21"/>
      <c r="CE524" s="21"/>
      <c r="CF524" s="21"/>
      <c r="CG524" s="21" t="s">
        <v>200</v>
      </c>
      <c r="CH524" s="21" t="s">
        <v>200</v>
      </c>
      <c r="CI524" s="21" t="s">
        <v>200</v>
      </c>
      <c r="CJ524" s="21" t="s">
        <v>200</v>
      </c>
      <c r="CK524" s="21" t="s">
        <v>200</v>
      </c>
      <c r="CL524" s="21" t="s">
        <v>200</v>
      </c>
      <c r="CM524" s="21" t="s">
        <v>200</v>
      </c>
      <c r="CN524" s="21" t="s">
        <v>200</v>
      </c>
      <c r="CO524" s="21" t="s">
        <v>200</v>
      </c>
    </row>
    <row r="525" spans="1:93" s="5" customFormat="1" ht="16.5" customHeight="1" x14ac:dyDescent="0.3">
      <c r="A525" s="60">
        <v>31040523</v>
      </c>
      <c r="B525" s="60" t="s">
        <v>257</v>
      </c>
      <c r="C525" s="21"/>
      <c r="D525" s="21">
        <v>25</v>
      </c>
      <c r="E525" s="21" t="s">
        <v>105</v>
      </c>
      <c r="F525" s="21">
        <v>25</v>
      </c>
      <c r="G525" s="21" t="s">
        <v>110</v>
      </c>
      <c r="H525" s="21">
        <f>VLOOKUP($L525,怪物模板!$A:$N,MATCH(角色!H$1,模板表头,0),0)</f>
        <v>2</v>
      </c>
      <c r="I525" s="28" t="str">
        <f>VLOOKUP($L525,怪物模板!$A:$N,MATCH(角色!I$1,模板表头,0),0)</f>
        <v>phy</v>
      </c>
      <c r="J525" s="22"/>
      <c r="K525" s="21"/>
      <c r="L525" s="21" t="s">
        <v>257</v>
      </c>
      <c r="M525" s="28" t="str">
        <f>VLOOKUP($L525,怪物模板!$A:$N,MATCH(角色!M$1,模板表头,0),0)</f>
        <v>无对应英雄</v>
      </c>
      <c r="N525" s="28" t="str">
        <f>VLOOKUP($L525,怪物模板!$A:$N,MATCH(角色!N$1,模板表头,0),0)</f>
        <v>统一模板</v>
      </c>
      <c r="O525" s="21" t="str">
        <f>VLOOKUP($L525,怪物模板!$A:$N,MATCH(角色!O$1,模板表头,0),0)</f>
        <v>male</v>
      </c>
      <c r="P525" s="22">
        <v>3</v>
      </c>
      <c r="Q525" s="21">
        <v>3</v>
      </c>
      <c r="R525" s="21">
        <v>2</v>
      </c>
      <c r="S525" s="28" t="str">
        <f>VLOOKUP($L525,怪物模板!$A:$N,MATCH(角色!S$1,模板表头,0),0)</f>
        <v>chaos</v>
      </c>
      <c r="T525" s="21" t="s">
        <v>199</v>
      </c>
      <c r="U525" s="21"/>
      <c r="V525" s="21"/>
      <c r="W525" s="21"/>
      <c r="X525" s="21"/>
      <c r="Y525" s="21"/>
      <c r="Z525" s="21"/>
      <c r="AA525" s="21"/>
      <c r="AB525" s="21">
        <v>4</v>
      </c>
      <c r="AC525" s="21">
        <v>6</v>
      </c>
      <c r="AD525" s="21"/>
      <c r="AE525" s="21">
        <f t="shared" si="115"/>
        <v>10</v>
      </c>
      <c r="AF525" s="21">
        <f t="shared" si="99"/>
        <v>25</v>
      </c>
      <c r="AG525" s="28" t="str">
        <f>VLOOKUP($L525,怪物模板!$A:$N,MATCH(角色!AG$1,模板表头,0),0)</f>
        <v>misc.5skills</v>
      </c>
      <c r="AH525" s="28">
        <f>VLOOKUP($L525,怪物模板!$A:$N,MATCH(角色!AH$1,模板表头,0),0)</f>
        <v>11999026</v>
      </c>
      <c r="AI525" s="28">
        <f>VLOOKUP($L525,怪物模板!$A:$N,MATCH(角色!AI$1,模板表头,0),0)</f>
        <v>11999027</v>
      </c>
      <c r="AJ525" s="28" t="str">
        <f>VLOOKUP($L525,怪物模板!$A:$N,MATCH(角色!AJ$1,模板表头,0),0)</f>
        <v/>
      </c>
      <c r="AK525" s="28" t="str">
        <f>VLOOKUP($L525,怪物模板!$A:$N,MATCH(角色!AK$1,模板表头,0),0)</f>
        <v/>
      </c>
      <c r="AL525" s="28" t="str">
        <f>IF(VLOOKUP($L525,[1]怪物模板!$A:$N,MATCH([1]角色!AL$1,模板表头,0),0)=0,"",VLOOKUP($L525,[1]怪物模板!$A:$N,MATCH([1]角色!AL$1,模板表头,0),0))</f>
        <v/>
      </c>
      <c r="AM525" s="28" t="str">
        <f>VLOOKUP($L525,怪物模板!$A:$N,MATCH(角色!AM$1,模板表头,0),0)</f>
        <v>spider</v>
      </c>
      <c r="AN525" s="21">
        <v>0.8</v>
      </c>
      <c r="AO525" s="21">
        <v>1</v>
      </c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2"/>
      <c r="BC525" s="22"/>
      <c r="BD525" s="22"/>
      <c r="BE525" s="22"/>
      <c r="BF525" s="22"/>
      <c r="BG525" s="22"/>
      <c r="BH525" s="22"/>
      <c r="BI525" s="22">
        <f t="shared" si="100"/>
        <v>10000</v>
      </c>
      <c r="BJ525" s="22">
        <f t="shared" si="101"/>
        <v>4000</v>
      </c>
      <c r="BK525" s="22">
        <f t="shared" si="101"/>
        <v>4000</v>
      </c>
      <c r="BL525" s="21"/>
      <c r="BM525" s="21"/>
      <c r="BN525" s="21"/>
      <c r="BO525" s="21"/>
      <c r="BP525" s="21"/>
      <c r="BQ525" s="21"/>
      <c r="BR525" s="21"/>
      <c r="BS525" s="21"/>
      <c r="BT525" s="21"/>
      <c r="BU525" s="23"/>
      <c r="BV525" s="21"/>
      <c r="BW525" s="21"/>
      <c r="BX525" s="21"/>
      <c r="BY525" s="21"/>
      <c r="BZ525" s="21"/>
      <c r="CA525" s="21"/>
      <c r="CB525" s="21"/>
      <c r="CC525" s="21"/>
      <c r="CD525" s="21"/>
      <c r="CE525" s="21"/>
      <c r="CF525" s="21"/>
      <c r="CG525" s="21" t="s">
        <v>200</v>
      </c>
      <c r="CH525" s="21" t="s">
        <v>200</v>
      </c>
      <c r="CI525" s="21" t="s">
        <v>200</v>
      </c>
      <c r="CJ525" s="21" t="s">
        <v>200</v>
      </c>
      <c r="CK525" s="21" t="s">
        <v>200</v>
      </c>
      <c r="CL525" s="21" t="s">
        <v>200</v>
      </c>
      <c r="CM525" s="21" t="s">
        <v>200</v>
      </c>
      <c r="CN525" s="21" t="s">
        <v>200</v>
      </c>
      <c r="CO525" s="21" t="s">
        <v>200</v>
      </c>
    </row>
    <row r="526" spans="1:93" s="5" customFormat="1" x14ac:dyDescent="0.3">
      <c r="A526" s="60">
        <v>31040524</v>
      </c>
      <c r="B526" s="60" t="s">
        <v>257</v>
      </c>
      <c r="C526" s="21"/>
      <c r="D526" s="21">
        <v>25</v>
      </c>
      <c r="E526" s="21" t="s">
        <v>105</v>
      </c>
      <c r="F526" s="21">
        <v>25</v>
      </c>
      <c r="G526" s="21" t="s">
        <v>111</v>
      </c>
      <c r="H526" s="21">
        <f>VLOOKUP($L526,怪物模板!$A:$N,MATCH(角色!H$1,模板表头,0),0)</f>
        <v>2</v>
      </c>
      <c r="I526" s="28" t="str">
        <f>VLOOKUP($L526,怪物模板!$A:$N,MATCH(角色!I$1,模板表头,0),0)</f>
        <v>phy</v>
      </c>
      <c r="J526" s="22"/>
      <c r="K526" s="21"/>
      <c r="L526" s="21" t="s">
        <v>257</v>
      </c>
      <c r="M526" s="28" t="str">
        <f>VLOOKUP($L526,怪物模板!$A:$N,MATCH(角色!M$1,模板表头,0),0)</f>
        <v>无对应英雄</v>
      </c>
      <c r="N526" s="28" t="str">
        <f>VLOOKUP($L526,怪物模板!$A:$N,MATCH(角色!N$1,模板表头,0),0)</f>
        <v>统一模板</v>
      </c>
      <c r="O526" s="21" t="str">
        <f>VLOOKUP($L526,怪物模板!$A:$N,MATCH(角色!O$1,模板表头,0),0)</f>
        <v>male</v>
      </c>
      <c r="P526" s="21">
        <v>3</v>
      </c>
      <c r="Q526" s="21">
        <v>3</v>
      </c>
      <c r="R526" s="21">
        <v>2</v>
      </c>
      <c r="S526" s="28" t="str">
        <f>VLOOKUP($L526,怪物模板!$A:$N,MATCH(角色!S$1,模板表头,0),0)</f>
        <v>chaos</v>
      </c>
      <c r="T526" s="21" t="s">
        <v>199</v>
      </c>
      <c r="U526" s="21"/>
      <c r="V526" s="21"/>
      <c r="W526" s="21"/>
      <c r="X526" s="21"/>
      <c r="Y526" s="21"/>
      <c r="Z526" s="21"/>
      <c r="AA526" s="21"/>
      <c r="AB526" s="21">
        <v>4</v>
      </c>
      <c r="AC526" s="21">
        <v>6</v>
      </c>
      <c r="AD526" s="21"/>
      <c r="AE526" s="21">
        <f t="shared" si="115"/>
        <v>40</v>
      </c>
      <c r="AF526" s="21">
        <f t="shared" si="99"/>
        <v>100</v>
      </c>
      <c r="AG526" s="28" t="str">
        <f>VLOOKUP($L526,怪物模板!$A:$N,MATCH(角色!AG$1,模板表头,0),0)</f>
        <v>misc.5skills</v>
      </c>
      <c r="AH526" s="28">
        <f>VLOOKUP($L526,怪物模板!$A:$N,MATCH(角色!AH$1,模板表头,0),0)</f>
        <v>11999026</v>
      </c>
      <c r="AI526" s="28">
        <f>VLOOKUP($L526,怪物模板!$A:$N,MATCH(角色!AI$1,模板表头,0),0)</f>
        <v>11999027</v>
      </c>
      <c r="AJ526" s="28" t="str">
        <f>VLOOKUP($L526,怪物模板!$A:$N,MATCH(角色!AJ$1,模板表头,0),0)</f>
        <v/>
      </c>
      <c r="AK526" s="28" t="str">
        <f>VLOOKUP($L526,怪物模板!$A:$N,MATCH(角色!AK$1,模板表头,0),0)</f>
        <v/>
      </c>
      <c r="AL526" s="28" t="str">
        <f>IF(VLOOKUP($L526,[1]怪物模板!$A:$N,MATCH([1]角色!AL$1,模板表头,0),0)=0,"",VLOOKUP($L526,[1]怪物模板!$A:$N,MATCH([1]角色!AL$1,模板表头,0),0))</f>
        <v/>
      </c>
      <c r="AM526" s="28" t="str">
        <f>VLOOKUP($L526,怪物模板!$A:$N,MATCH(角色!AM$1,模板表头,0),0)</f>
        <v>spider</v>
      </c>
      <c r="AN526" s="21">
        <v>0.8</v>
      </c>
      <c r="AO526" s="21">
        <v>1</v>
      </c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2"/>
      <c r="BC526" s="22"/>
      <c r="BD526" s="22"/>
      <c r="BE526" s="22"/>
      <c r="BF526" s="22"/>
      <c r="BG526" s="22"/>
      <c r="BH526" s="22"/>
      <c r="BI526" s="22">
        <f t="shared" si="100"/>
        <v>10000</v>
      </c>
      <c r="BJ526" s="22">
        <f t="shared" si="101"/>
        <v>4000</v>
      </c>
      <c r="BK526" s="22">
        <f t="shared" si="101"/>
        <v>4000</v>
      </c>
      <c r="BL526" s="21"/>
      <c r="BM526" s="21"/>
      <c r="BN526" s="21"/>
      <c r="BO526" s="21"/>
      <c r="BP526" s="21"/>
      <c r="BQ526" s="21"/>
      <c r="BR526" s="21"/>
      <c r="BS526" s="21"/>
      <c r="BT526" s="21"/>
      <c r="BU526" s="23"/>
      <c r="BV526" s="21"/>
      <c r="BW526" s="21"/>
      <c r="BX526" s="21"/>
      <c r="BY526" s="21"/>
      <c r="BZ526" s="21"/>
      <c r="CA526" s="21"/>
      <c r="CB526" s="21"/>
      <c r="CC526" s="21"/>
      <c r="CD526" s="21"/>
      <c r="CE526" s="21"/>
      <c r="CF526" s="21"/>
      <c r="CG526" s="21" t="s">
        <v>200</v>
      </c>
      <c r="CH526" s="21" t="s">
        <v>200</v>
      </c>
      <c r="CI526" s="21" t="s">
        <v>200</v>
      </c>
      <c r="CJ526" s="21" t="s">
        <v>200</v>
      </c>
      <c r="CK526" s="21" t="s">
        <v>200</v>
      </c>
      <c r="CL526" s="21" t="s">
        <v>200</v>
      </c>
      <c r="CM526" s="21" t="s">
        <v>200</v>
      </c>
      <c r="CN526" s="21" t="s">
        <v>200</v>
      </c>
      <c r="CO526" s="21" t="s">
        <v>200</v>
      </c>
    </row>
    <row r="527" spans="1:93" s="15" customFormat="1" x14ac:dyDescent="0.3">
      <c r="A527" s="60">
        <v>31040525</v>
      </c>
      <c r="B527" s="60" t="s">
        <v>244</v>
      </c>
      <c r="C527" s="21"/>
      <c r="D527" s="21">
        <v>25</v>
      </c>
      <c r="E527" s="21" t="s">
        <v>105</v>
      </c>
      <c r="F527" s="21">
        <v>25</v>
      </c>
      <c r="G527" s="21" t="s">
        <v>101</v>
      </c>
      <c r="H527" s="21">
        <f>VLOOKUP($L527,怪物模板!$A:$N,MATCH(角色!H$1,模板表头,0),0)</f>
        <v>3</v>
      </c>
      <c r="I527" s="28" t="str">
        <f>VLOOKUP($L527,怪物模板!$A:$N,MATCH(角色!I$1,模板表头,0),0)</f>
        <v>mag</v>
      </c>
      <c r="J527" s="22"/>
      <c r="K527" s="21"/>
      <c r="L527" s="21" t="s">
        <v>288</v>
      </c>
      <c r="M527" s="28" t="str">
        <f>VLOOKUP($L527,怪物模板!$A:$N,MATCH(角色!M$1,模板表头,0),0)</f>
        <v>哥布林亲王</v>
      </c>
      <c r="N527" s="28" t="str">
        <f>VLOOKUP($L527,怪物模板!$A:$N,MATCH(角色!N$1,模板表头,0),0)</f>
        <v>统一模板，boss</v>
      </c>
      <c r="O527" s="21" t="str">
        <f>VLOOKUP($L527,怪物模板!$A:$N,MATCH(角色!O$1,模板表头,0),0)</f>
        <v>male</v>
      </c>
      <c r="P527" s="21">
        <v>6</v>
      </c>
      <c r="Q527" s="21">
        <v>3</v>
      </c>
      <c r="R527" s="21">
        <v>4</v>
      </c>
      <c r="S527" s="28" t="str">
        <f>VLOOKUP($L527,怪物模板!$A:$N,MATCH(角色!S$1,模板表头,0),0)</f>
        <v>horde</v>
      </c>
      <c r="T527" s="21" t="s">
        <v>101</v>
      </c>
      <c r="U527" s="21"/>
      <c r="V527" s="21"/>
      <c r="W527" s="21"/>
      <c r="X527" s="21"/>
      <c r="Y527" s="21"/>
      <c r="Z527" s="21"/>
      <c r="AA527" s="21"/>
      <c r="AB527" s="21">
        <v>4</v>
      </c>
      <c r="AC527" s="21">
        <v>6</v>
      </c>
      <c r="AD527" s="21"/>
      <c r="AE527" s="21">
        <f t="shared" si="115"/>
        <v>100</v>
      </c>
      <c r="AF527" s="21">
        <f t="shared" si="99"/>
        <v>250</v>
      </c>
      <c r="AG527" s="28" t="str">
        <f>VLOOKUP($L527,怪物模板!$A:$N,MATCH(角色!AG$1,模板表头,0),0)</f>
        <v>range.gallywix</v>
      </c>
      <c r="AH527" s="28">
        <f>VLOOKUP($L527,怪物模板!$A:$N,MATCH(角色!AH$1,模板表头,0),0)</f>
        <v>11860401</v>
      </c>
      <c r="AI527" s="28">
        <f>VLOOKUP($L527,怪物模板!$A:$N,MATCH(角色!AI$1,模板表头,0),0)</f>
        <v>11860402</v>
      </c>
      <c r="AJ527" s="28">
        <f>VLOOKUP($L527,怪物模板!$A:$N,MATCH(角色!AJ$1,模板表头,0),0)</f>
        <v>11860403</v>
      </c>
      <c r="AK527" s="28" t="str">
        <f>VLOOKUP($L527,怪物模板!$A:$N,MATCH(角色!AK$1,模板表头,0),0)</f>
        <v/>
      </c>
      <c r="AL527" s="28" t="str">
        <f>IF(VLOOKUP($L527,[1]怪物模板!$A:$N,MATCH([1]角色!AL$1,模板表头,0),0)=0,"",VLOOKUP($L527,[1]怪物模板!$A:$N,MATCH([1]角色!AL$1,模板表头,0),0))</f>
        <v/>
      </c>
      <c r="AM527" s="28" t="str">
        <f>VLOOKUP($L527,怪物模板!$A:$N,MATCH(角色!AM$1,模板表头,0),0)</f>
        <v>gallywix_boss</v>
      </c>
      <c r="AN527" s="21">
        <v>1.5</v>
      </c>
      <c r="AO527" s="21">
        <v>1</v>
      </c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2"/>
      <c r="BC527" s="22"/>
      <c r="BD527" s="22"/>
      <c r="BE527" s="22"/>
      <c r="BF527" s="22"/>
      <c r="BG527" s="22"/>
      <c r="BH527" s="22"/>
      <c r="BI527" s="22">
        <f t="shared" si="100"/>
        <v>0</v>
      </c>
      <c r="BJ527" s="22">
        <f t="shared" si="101"/>
        <v>0</v>
      </c>
      <c r="BK527" s="22">
        <f t="shared" si="101"/>
        <v>0</v>
      </c>
      <c r="BL527" s="21"/>
      <c r="BM527" s="21"/>
      <c r="BN527" s="21"/>
      <c r="BO527" s="21"/>
      <c r="BP527" s="21"/>
      <c r="BQ527" s="21"/>
      <c r="BR527" s="21"/>
      <c r="BS527" s="21"/>
      <c r="BT527" s="21"/>
      <c r="BU527" s="23" t="s">
        <v>200</v>
      </c>
      <c r="BV527" s="21"/>
      <c r="BW527" s="21"/>
      <c r="BX527" s="21"/>
      <c r="BY527" s="21"/>
      <c r="BZ527" s="21"/>
      <c r="CA527" s="21"/>
      <c r="CB527" s="21"/>
      <c r="CC527" s="21"/>
      <c r="CD527" s="21"/>
      <c r="CE527" s="21"/>
      <c r="CF527" s="21"/>
      <c r="CG527" s="21" t="s">
        <v>200</v>
      </c>
      <c r="CH527" s="21" t="s">
        <v>200</v>
      </c>
      <c r="CI527" s="21" t="s">
        <v>200</v>
      </c>
      <c r="CJ527" s="21" t="s">
        <v>200</v>
      </c>
      <c r="CK527" s="21" t="s">
        <v>200</v>
      </c>
      <c r="CL527" s="21" t="s">
        <v>200</v>
      </c>
      <c r="CM527" s="21" t="s">
        <v>200</v>
      </c>
      <c r="CN527" s="21" t="s">
        <v>200</v>
      </c>
      <c r="CO527" s="21" t="s">
        <v>200</v>
      </c>
    </row>
    <row r="528" spans="1:93" ht="16.5" customHeight="1" x14ac:dyDescent="0.3">
      <c r="A528" s="60">
        <v>31040526</v>
      </c>
      <c r="B528" s="60" t="s">
        <v>97</v>
      </c>
      <c r="C528" s="21" t="s">
        <v>254</v>
      </c>
      <c r="D528" s="21">
        <f t="shared" si="104"/>
        <v>26</v>
      </c>
      <c r="E528" s="21" t="s">
        <v>105</v>
      </c>
      <c r="F528" s="21">
        <v>26</v>
      </c>
      <c r="G528" s="21" t="s">
        <v>111</v>
      </c>
      <c r="H528" s="21">
        <f>VLOOKUP($L528,怪物模板!$A:$N,MATCH(角色!H$1,模板表头,0),0)</f>
        <v>2</v>
      </c>
      <c r="I528" s="28" t="str">
        <f>VLOOKUP($L528,怪物模板!$A:$N,MATCH(角色!I$1,模板表头,0),0)</f>
        <v>phy</v>
      </c>
      <c r="J528" s="22"/>
      <c r="K528" s="21"/>
      <c r="L528" s="21" t="s">
        <v>97</v>
      </c>
      <c r="M528" s="28" t="str">
        <f>VLOOKUP($L528,怪物模板!$A:$N,MATCH(角色!M$1,模板表头,0),0)</f>
        <v>无对应英雄</v>
      </c>
      <c r="N528" s="28" t="str">
        <f>VLOOKUP($L528,怪物模板!$A:$N,MATCH(角色!N$1,模板表头,0),0)</f>
        <v>统一模板</v>
      </c>
      <c r="O528" s="21" t="str">
        <f>VLOOKUP($L528,怪物模板!$A:$N,MATCH(角色!O$1,模板表头,0),0)</f>
        <v>male</v>
      </c>
      <c r="P528" s="22">
        <v>5</v>
      </c>
      <c r="Q528" s="21">
        <v>3</v>
      </c>
      <c r="R528" s="21">
        <v>3</v>
      </c>
      <c r="S528" s="28" t="str">
        <f>VLOOKUP($L528,怪物模板!$A:$N,MATCH(角色!S$1,模板表头,0),0)</f>
        <v>chaos</v>
      </c>
      <c r="T528" s="21" t="s">
        <v>85</v>
      </c>
      <c r="U528" s="21"/>
      <c r="V528" s="21"/>
      <c r="W528" s="21"/>
      <c r="X528" s="21"/>
      <c r="Y528" s="21"/>
      <c r="Z528" s="21"/>
      <c r="AA528" s="21"/>
      <c r="AB528" s="21">
        <v>4</v>
      </c>
      <c r="AC528" s="21">
        <v>6</v>
      </c>
      <c r="AD528" s="21"/>
      <c r="AE528" s="21">
        <f t="shared" si="115"/>
        <v>40</v>
      </c>
      <c r="AF528" s="21">
        <f t="shared" si="99"/>
        <v>100</v>
      </c>
      <c r="AG528" s="28" t="str">
        <f>VLOOKUP($L528,怪物模板!$A:$N,MATCH(角色!AG$1,模板表头,0),0)</f>
        <v>misc.5skills</v>
      </c>
      <c r="AH528" s="28">
        <f>VLOOKUP($L528,怪物模板!$A:$N,MATCH(角色!AH$1,模板表头,0),0)</f>
        <v>11980601</v>
      </c>
      <c r="AI528" s="28">
        <f>VLOOKUP($L528,怪物模板!$A:$N,MATCH(角色!AI$1,模板表头,0),0)</f>
        <v>11999526</v>
      </c>
      <c r="AJ528" s="28" t="str">
        <f>VLOOKUP($L528,怪物模板!$A:$N,MATCH(角色!AJ$1,模板表头,0),0)</f>
        <v/>
      </c>
      <c r="AK528" s="28" t="str">
        <f>VLOOKUP($L528,怪物模板!$A:$N,MATCH(角色!AK$1,模板表头,0),0)</f>
        <v/>
      </c>
      <c r="AL528" s="28" t="str">
        <f>IF(VLOOKUP($L528,[1]怪物模板!$A:$N,MATCH([1]角色!AL$1,模板表头,0),0)=0,"",VLOOKUP($L528,[1]怪物模板!$A:$N,MATCH([1]角色!AL$1,模板表头,0),0))</f>
        <v/>
      </c>
      <c r="AM528" s="28" t="str">
        <f>VLOOKUP($L528,怪物模板!$A:$N,MATCH(角色!AM$1,模板表头,0),0)</f>
        <v>scarlet_crusade_boss</v>
      </c>
      <c r="AN528" s="21">
        <v>1.2</v>
      </c>
      <c r="AO528" s="21">
        <v>1</v>
      </c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2"/>
      <c r="BC528" s="22"/>
      <c r="BD528" s="22"/>
      <c r="BE528" s="22"/>
      <c r="BF528" s="22"/>
      <c r="BG528" s="22"/>
      <c r="BH528" s="22"/>
      <c r="BI528" s="22">
        <f t="shared" si="100"/>
        <v>10000</v>
      </c>
      <c r="BJ528" s="22">
        <f t="shared" si="101"/>
        <v>4000</v>
      </c>
      <c r="BK528" s="22">
        <f t="shared" si="101"/>
        <v>4000</v>
      </c>
      <c r="BL528" s="21"/>
      <c r="BM528" s="21"/>
      <c r="BN528" s="21"/>
      <c r="BO528" s="21"/>
      <c r="BP528" s="21"/>
      <c r="BQ528" s="21"/>
      <c r="BR528" s="21"/>
      <c r="BS528" s="21"/>
      <c r="BT528" s="21"/>
      <c r="BU528" s="23" t="s">
        <v>200</v>
      </c>
      <c r="BV528" s="21"/>
      <c r="BW528" s="21"/>
      <c r="BX528" s="21"/>
      <c r="BY528" s="21"/>
      <c r="BZ528" s="21"/>
      <c r="CA528" s="21"/>
      <c r="CB528" s="21"/>
      <c r="CC528" s="21"/>
      <c r="CD528" s="21"/>
      <c r="CE528" s="21"/>
      <c r="CF528" s="21"/>
      <c r="CG528" s="21" t="s">
        <v>200</v>
      </c>
      <c r="CH528" s="21" t="s">
        <v>200</v>
      </c>
      <c r="CI528" s="21" t="s">
        <v>200</v>
      </c>
      <c r="CJ528" s="21" t="s">
        <v>200</v>
      </c>
      <c r="CK528" s="21" t="s">
        <v>200</v>
      </c>
      <c r="CL528" s="21" t="s">
        <v>200</v>
      </c>
      <c r="CM528" s="21" t="s">
        <v>200</v>
      </c>
      <c r="CN528" s="21" t="s">
        <v>200</v>
      </c>
      <c r="CO528" s="21" t="s">
        <v>200</v>
      </c>
    </row>
    <row r="529" spans="1:93" ht="16.5" customHeight="1" x14ac:dyDescent="0.3">
      <c r="A529" s="60">
        <v>31040527</v>
      </c>
      <c r="B529" s="60" t="s">
        <v>92</v>
      </c>
      <c r="C529" s="21"/>
      <c r="D529" s="21">
        <f t="shared" si="104"/>
        <v>26</v>
      </c>
      <c r="E529" s="21" t="s">
        <v>105</v>
      </c>
      <c r="F529" s="21">
        <v>26</v>
      </c>
      <c r="G529" s="21" t="s">
        <v>110</v>
      </c>
      <c r="H529" s="21">
        <f>VLOOKUP($L529,怪物模板!$A:$N,MATCH(角色!H$1,模板表头,0),0)</f>
        <v>1</v>
      </c>
      <c r="I529" s="28" t="str">
        <f>VLOOKUP($L529,怪物模板!$A:$N,MATCH(角色!I$1,模板表头,0),0)</f>
        <v>phy</v>
      </c>
      <c r="J529" s="22"/>
      <c r="K529" s="21"/>
      <c r="L529" s="21" t="s">
        <v>248</v>
      </c>
      <c r="M529" s="28" t="str">
        <f>VLOOKUP($L529,怪物模板!$A:$N,MATCH(角色!M$1,模板表头,0),0)</f>
        <v>顶盾步兵</v>
      </c>
      <c r="N529" s="28" t="str">
        <f>VLOOKUP($L529,怪物模板!$A:$N,MATCH(角色!N$1,模板表头,0),0)</f>
        <v>统一模板</v>
      </c>
      <c r="O529" s="21" t="str">
        <f>VLOOKUP($L529,怪物模板!$A:$N,MATCH(角色!O$1,模板表头,0),0)</f>
        <v>male</v>
      </c>
      <c r="P529" s="22">
        <v>2</v>
      </c>
      <c r="Q529" s="21">
        <v>3</v>
      </c>
      <c r="R529" s="21">
        <f>VLOOKUP(P529,辅助表!$A$2:$B$10,2,FALSE)</f>
        <v>2</v>
      </c>
      <c r="S529" s="28" t="str">
        <f>VLOOKUP($L529,怪物模板!$A:$N,MATCH(角色!S$1,模板表头,0),0)</f>
        <v>alliance</v>
      </c>
      <c r="T529" s="21" t="s">
        <v>85</v>
      </c>
      <c r="U529" s="21"/>
      <c r="V529" s="21"/>
      <c r="W529" s="21"/>
      <c r="X529" s="21"/>
      <c r="Y529" s="21"/>
      <c r="Z529" s="21"/>
      <c r="AA529" s="21"/>
      <c r="AB529" s="21">
        <v>4</v>
      </c>
      <c r="AC529" s="21">
        <v>6</v>
      </c>
      <c r="AD529" s="21"/>
      <c r="AE529" s="21">
        <f t="shared" si="115"/>
        <v>10</v>
      </c>
      <c r="AF529" s="21">
        <f t="shared" si="99"/>
        <v>25</v>
      </c>
      <c r="AG529" s="28" t="str">
        <f>VLOOKUP($L529,怪物模板!$A:$N,MATCH(角色!AG$1,模板表头,0),0)</f>
        <v>misc.5skills_target_is_valid</v>
      </c>
      <c r="AH529" s="28">
        <f>VLOOKUP($L529,怪物模板!$A:$N,MATCH(角色!AH$1,模板表头,0),0)</f>
        <v>11980301</v>
      </c>
      <c r="AI529" s="28">
        <f>VLOOKUP($L529,怪物模板!$A:$N,MATCH(角色!AI$1,模板表头,0),0)</f>
        <v>11980302</v>
      </c>
      <c r="AJ529" s="28" t="str">
        <f>VLOOKUP($L529,怪物模板!$A:$N,MATCH(角色!AJ$1,模板表头,0),0)</f>
        <v/>
      </c>
      <c r="AK529" s="28" t="str">
        <f>VLOOKUP($L529,怪物模板!$A:$N,MATCH(角色!AK$1,模板表头,0),0)</f>
        <v/>
      </c>
      <c r="AL529" s="28" t="str">
        <f>IF(VLOOKUP($L529,[1]怪物模板!$A:$N,MATCH([1]角色!AL$1,模板表头,0),0)=0,"",VLOOKUP($L529,[1]怪物模板!$A:$N,MATCH([1]角色!AL$1,模板表头,0),0))</f>
        <v/>
      </c>
      <c r="AM529" s="28" t="str">
        <f>VLOOKUP($L529,怪物模板!$A:$N,MATCH(角色!AM$1,模板表头,0),0)</f>
        <v>shield_infantry_npc</v>
      </c>
      <c r="AN529" s="21">
        <f t="shared" ref="AN529:AN542" si="117">IF(T529="monster",1,IF(T529="boss",1.3,IF(T529="entity",1,IF(T529="guard",1.5,1))))</f>
        <v>1</v>
      </c>
      <c r="AO529" s="21">
        <v>1</v>
      </c>
      <c r="AP529" s="21"/>
      <c r="AQ529" s="21"/>
      <c r="AR529" s="21"/>
      <c r="AS529" s="21"/>
      <c r="AT529" s="21"/>
      <c r="AU529" s="21">
        <v>230041</v>
      </c>
      <c r="AV529" s="21">
        <v>230242</v>
      </c>
      <c r="AW529" s="21"/>
      <c r="AX529" s="21"/>
      <c r="AY529" s="21"/>
      <c r="AZ529" s="21"/>
      <c r="BA529" s="21"/>
      <c r="BB529" s="22"/>
      <c r="BC529" s="22"/>
      <c r="BD529" s="22"/>
      <c r="BE529" s="22"/>
      <c r="BF529" s="22"/>
      <c r="BG529" s="22"/>
      <c r="BH529" s="22"/>
      <c r="BI529" s="22">
        <f t="shared" si="100"/>
        <v>10000</v>
      </c>
      <c r="BJ529" s="22">
        <f t="shared" si="101"/>
        <v>4000</v>
      </c>
      <c r="BK529" s="22">
        <f t="shared" si="101"/>
        <v>4000</v>
      </c>
      <c r="BL529" s="21"/>
      <c r="BM529" s="21"/>
      <c r="BN529" s="21"/>
      <c r="BO529" s="21"/>
      <c r="BP529" s="21"/>
      <c r="BQ529" s="21"/>
      <c r="BR529" s="21"/>
      <c r="BS529" s="21"/>
      <c r="BT529" s="21"/>
      <c r="BU529" s="23" t="str">
        <f t="shared" ref="BU529:BU542" si="118">IF(OR(B529="骷髅战士",B529="骷髅法师"),-0.9,"")</f>
        <v/>
      </c>
      <c r="BV529" s="21"/>
      <c r="BW529" s="21"/>
      <c r="BX529" s="21"/>
      <c r="BY529" s="21"/>
      <c r="BZ529" s="21"/>
      <c r="CA529" s="21"/>
      <c r="CB529" s="21"/>
      <c r="CC529" s="21"/>
      <c r="CD529" s="21"/>
      <c r="CE529" s="21"/>
      <c r="CF529" s="21"/>
      <c r="CG529" s="21" t="str">
        <f t="shared" si="113"/>
        <v/>
      </c>
      <c r="CH529" s="21" t="str">
        <f t="shared" si="113"/>
        <v/>
      </c>
      <c r="CI529" s="21" t="str">
        <f t="shared" si="113"/>
        <v/>
      </c>
      <c r="CJ529" s="21" t="str">
        <f t="shared" si="113"/>
        <v/>
      </c>
      <c r="CK529" s="21" t="str">
        <f t="shared" si="113"/>
        <v/>
      </c>
      <c r="CL529" s="21" t="str">
        <f t="shared" si="113"/>
        <v/>
      </c>
      <c r="CM529" s="21" t="str">
        <f t="shared" si="113"/>
        <v/>
      </c>
      <c r="CN529" s="21" t="str">
        <f t="shared" si="113"/>
        <v/>
      </c>
      <c r="CO529" s="21" t="str">
        <f t="shared" si="113"/>
        <v/>
      </c>
    </row>
    <row r="530" spans="1:93" ht="16.5" customHeight="1" x14ac:dyDescent="0.3">
      <c r="A530" s="60">
        <v>31040528</v>
      </c>
      <c r="B530" s="60" t="s">
        <v>92</v>
      </c>
      <c r="C530" s="21"/>
      <c r="D530" s="21">
        <f t="shared" si="104"/>
        <v>26</v>
      </c>
      <c r="E530" s="21" t="s">
        <v>105</v>
      </c>
      <c r="F530" s="21">
        <v>26</v>
      </c>
      <c r="G530" s="21" t="s">
        <v>110</v>
      </c>
      <c r="H530" s="21">
        <f>VLOOKUP($L530,怪物模板!$A:$N,MATCH(角色!H$1,模板表头,0),0)</f>
        <v>1</v>
      </c>
      <c r="I530" s="28" t="str">
        <f>VLOOKUP($L530,怪物模板!$A:$N,MATCH(角色!I$1,模板表头,0),0)</f>
        <v>phy</v>
      </c>
      <c r="J530" s="22"/>
      <c r="K530" s="21"/>
      <c r="L530" s="21" t="s">
        <v>248</v>
      </c>
      <c r="M530" s="28" t="str">
        <f>VLOOKUP($L530,怪物模板!$A:$N,MATCH(角色!M$1,模板表头,0),0)</f>
        <v>顶盾步兵</v>
      </c>
      <c r="N530" s="28" t="str">
        <f>VLOOKUP($L530,怪物模板!$A:$N,MATCH(角色!N$1,模板表头,0),0)</f>
        <v>统一模板</v>
      </c>
      <c r="O530" s="21" t="str">
        <f>VLOOKUP($L530,怪物模板!$A:$N,MATCH(角色!O$1,模板表头,0),0)</f>
        <v>male</v>
      </c>
      <c r="P530" s="22">
        <v>2</v>
      </c>
      <c r="Q530" s="21">
        <v>2</v>
      </c>
      <c r="R530" s="21">
        <f>VLOOKUP(P530,辅助表!$A$2:$B$10,2,FALSE)</f>
        <v>2</v>
      </c>
      <c r="S530" s="28" t="str">
        <f>VLOOKUP($L530,怪物模板!$A:$N,MATCH(角色!S$1,模板表头,0),0)</f>
        <v>alliance</v>
      </c>
      <c r="T530" s="21" t="s">
        <v>85</v>
      </c>
      <c r="U530" s="21"/>
      <c r="V530" s="21"/>
      <c r="W530" s="21"/>
      <c r="X530" s="21"/>
      <c r="Y530" s="21"/>
      <c r="Z530" s="21"/>
      <c r="AA530" s="21"/>
      <c r="AB530" s="21">
        <v>4</v>
      </c>
      <c r="AC530" s="21">
        <v>6</v>
      </c>
      <c r="AD530" s="21"/>
      <c r="AE530" s="21">
        <f t="shared" si="115"/>
        <v>10</v>
      </c>
      <c r="AF530" s="21">
        <f t="shared" si="99"/>
        <v>25</v>
      </c>
      <c r="AG530" s="28" t="str">
        <f>VLOOKUP($L530,怪物模板!$A:$N,MATCH(角色!AG$1,模板表头,0),0)</f>
        <v>misc.5skills_target_is_valid</v>
      </c>
      <c r="AH530" s="28">
        <f>VLOOKUP($L530,怪物模板!$A:$N,MATCH(角色!AH$1,模板表头,0),0)</f>
        <v>11980301</v>
      </c>
      <c r="AI530" s="28">
        <f>VLOOKUP($L530,怪物模板!$A:$N,MATCH(角色!AI$1,模板表头,0),0)</f>
        <v>11980302</v>
      </c>
      <c r="AJ530" s="28" t="str">
        <f>VLOOKUP($L530,怪物模板!$A:$N,MATCH(角色!AJ$1,模板表头,0),0)</f>
        <v/>
      </c>
      <c r="AK530" s="28" t="str">
        <f>VLOOKUP($L530,怪物模板!$A:$N,MATCH(角色!AK$1,模板表头,0),0)</f>
        <v/>
      </c>
      <c r="AL530" s="28" t="str">
        <f>IF(VLOOKUP($L530,[1]怪物模板!$A:$N,MATCH([1]角色!AL$1,模板表头,0),0)=0,"",VLOOKUP($L530,[1]怪物模板!$A:$N,MATCH([1]角色!AL$1,模板表头,0),0))</f>
        <v/>
      </c>
      <c r="AM530" s="28" t="str">
        <f>VLOOKUP($L530,怪物模板!$A:$N,MATCH(角色!AM$1,模板表头,0),0)</f>
        <v>shield_infantry_npc</v>
      </c>
      <c r="AN530" s="21">
        <f t="shared" si="117"/>
        <v>1</v>
      </c>
      <c r="AO530" s="21">
        <v>1</v>
      </c>
      <c r="AP530" s="21"/>
      <c r="AQ530" s="21"/>
      <c r="AR530" s="21"/>
      <c r="AS530" s="21"/>
      <c r="AT530" s="21"/>
      <c r="AU530" s="21">
        <v>230041</v>
      </c>
      <c r="AV530" s="21">
        <v>230242</v>
      </c>
      <c r="AW530" s="21"/>
      <c r="AX530" s="21"/>
      <c r="AY530" s="21"/>
      <c r="AZ530" s="21"/>
      <c r="BA530" s="21"/>
      <c r="BB530" s="22"/>
      <c r="BC530" s="22"/>
      <c r="BD530" s="22"/>
      <c r="BE530" s="22"/>
      <c r="BF530" s="22"/>
      <c r="BG530" s="22"/>
      <c r="BH530" s="22"/>
      <c r="BI530" s="22">
        <f t="shared" si="100"/>
        <v>10000</v>
      </c>
      <c r="BJ530" s="22">
        <f t="shared" si="101"/>
        <v>4000</v>
      </c>
      <c r="BK530" s="22">
        <f t="shared" si="101"/>
        <v>4000</v>
      </c>
      <c r="BL530" s="21"/>
      <c r="BM530" s="21"/>
      <c r="BN530" s="21"/>
      <c r="BO530" s="21"/>
      <c r="BP530" s="21"/>
      <c r="BQ530" s="21"/>
      <c r="BR530" s="21"/>
      <c r="BS530" s="21"/>
      <c r="BT530" s="21"/>
      <c r="BU530" s="23" t="str">
        <f t="shared" si="118"/>
        <v/>
      </c>
      <c r="BV530" s="21"/>
      <c r="BW530" s="21"/>
      <c r="BX530" s="21"/>
      <c r="BY530" s="21"/>
      <c r="BZ530" s="21"/>
      <c r="CA530" s="21"/>
      <c r="CB530" s="21"/>
      <c r="CC530" s="21"/>
      <c r="CD530" s="21"/>
      <c r="CE530" s="21"/>
      <c r="CF530" s="21"/>
      <c r="CG530" s="21" t="str">
        <f t="shared" si="113"/>
        <v/>
      </c>
      <c r="CH530" s="21" t="str">
        <f t="shared" si="113"/>
        <v/>
      </c>
      <c r="CI530" s="21" t="str">
        <f t="shared" si="113"/>
        <v/>
      </c>
      <c r="CJ530" s="21" t="str">
        <f t="shared" si="113"/>
        <v/>
      </c>
      <c r="CK530" s="21" t="str">
        <f t="shared" si="113"/>
        <v/>
      </c>
      <c r="CL530" s="21" t="str">
        <f t="shared" si="113"/>
        <v/>
      </c>
      <c r="CM530" s="21" t="str">
        <f t="shared" si="113"/>
        <v/>
      </c>
      <c r="CN530" s="21" t="str">
        <f t="shared" si="113"/>
        <v/>
      </c>
      <c r="CO530" s="21" t="str">
        <f t="shared" si="113"/>
        <v/>
      </c>
    </row>
    <row r="531" spans="1:93" ht="16.5" customHeight="1" x14ac:dyDescent="0.3">
      <c r="A531" s="60">
        <v>31040529</v>
      </c>
      <c r="B531" s="60" t="s">
        <v>98</v>
      </c>
      <c r="C531" s="21"/>
      <c r="D531" s="21">
        <f t="shared" si="104"/>
        <v>26</v>
      </c>
      <c r="E531" s="21" t="s">
        <v>105</v>
      </c>
      <c r="F531" s="21">
        <v>26</v>
      </c>
      <c r="G531" s="21" t="s">
        <v>110</v>
      </c>
      <c r="H531" s="21">
        <f>VLOOKUP($L531,怪物模板!$A:$N,MATCH(角色!H$1,模板表头,0),0)</f>
        <v>4</v>
      </c>
      <c r="I531" s="28" t="str">
        <f>VLOOKUP($L531,怪物模板!$A:$N,MATCH(角色!I$1,模板表头,0),0)</f>
        <v>mag</v>
      </c>
      <c r="J531" s="22"/>
      <c r="K531" s="21"/>
      <c r="L531" s="21" t="s">
        <v>98</v>
      </c>
      <c r="M531" s="28" t="str">
        <f>VLOOKUP($L531,怪物模板!$A:$N,MATCH(角色!M$1,模板表头,0),0)</f>
        <v>无对应英雄</v>
      </c>
      <c r="N531" s="28" t="str">
        <f>VLOOKUP($L531,怪物模板!$A:$N,MATCH(角色!N$1,模板表头,0),0)</f>
        <v>统一模板</v>
      </c>
      <c r="O531" s="21" t="str">
        <f>VLOOKUP($L531,怪物模板!$A:$N,MATCH(角色!O$1,模板表头,0),0)</f>
        <v>female</v>
      </c>
      <c r="P531" s="21">
        <v>4</v>
      </c>
      <c r="Q531" s="21">
        <v>3</v>
      </c>
      <c r="R531" s="21">
        <f>VLOOKUP(P531,辅助表!$A$2:$B$10,2,FALSE)</f>
        <v>3</v>
      </c>
      <c r="S531" s="28" t="str">
        <f>VLOOKUP($L531,怪物模板!$A:$N,MATCH(角色!S$1,模板表头,0),0)</f>
        <v>chaos</v>
      </c>
      <c r="T531" s="21" t="s">
        <v>85</v>
      </c>
      <c r="U531" s="21"/>
      <c r="V531" s="21"/>
      <c r="W531" s="21"/>
      <c r="X531" s="21"/>
      <c r="Y531" s="21"/>
      <c r="Z531" s="21"/>
      <c r="AA531" s="21"/>
      <c r="AB531" s="21">
        <v>4</v>
      </c>
      <c r="AC531" s="21">
        <v>6</v>
      </c>
      <c r="AD531" s="21"/>
      <c r="AE531" s="21">
        <f t="shared" si="115"/>
        <v>10</v>
      </c>
      <c r="AF531" s="21">
        <f t="shared" si="99"/>
        <v>25</v>
      </c>
      <c r="AG531" s="28" t="str">
        <f>VLOOKUP($L531,怪物模板!$A:$N,MATCH(角色!AG$1,模板表头,0),0)</f>
        <v>misc.5skills_friendly_ratio</v>
      </c>
      <c r="AH531" s="28">
        <f>VLOOKUP($L531,怪物模板!$A:$N,MATCH(角色!AH$1,模板表头,0),0)</f>
        <v>11670201</v>
      </c>
      <c r="AI531" s="28">
        <f>VLOOKUP($L531,怪物模板!$A:$N,MATCH(角色!AI$1,模板表头,0),0)</f>
        <v>11670202</v>
      </c>
      <c r="AJ531" s="28">
        <f>VLOOKUP($L531,怪物模板!$A:$N,MATCH(角色!AJ$1,模板表头,0),0)</f>
        <v>11670203</v>
      </c>
      <c r="AK531" s="28" t="str">
        <f>VLOOKUP($L531,怪物模板!$A:$N,MATCH(角色!AK$1,模板表头,0),0)</f>
        <v/>
      </c>
      <c r="AL531" s="28" t="str">
        <f>IF(VLOOKUP($L531,[1]怪物模板!$A:$N,MATCH([1]角色!AL$1,模板表头,0),0)=0,"",VLOOKUP($L531,[1]怪物模板!$A:$N,MATCH([1]角色!AL$1,模板表头,0),0))</f>
        <v/>
      </c>
      <c r="AM531" s="28" t="str">
        <f>VLOOKUP($L531,怪物模板!$A:$N,MATCH(角色!AM$1,模板表头,0),0)</f>
        <v>scarlet_priest</v>
      </c>
      <c r="AN531" s="21">
        <f t="shared" si="117"/>
        <v>1</v>
      </c>
      <c r="AO531" s="21">
        <v>1</v>
      </c>
      <c r="AP531" s="21"/>
      <c r="AQ531" s="21"/>
      <c r="AR531" s="21"/>
      <c r="AS531" s="21"/>
      <c r="AT531" s="21"/>
      <c r="AU531" s="21">
        <v>230031</v>
      </c>
      <c r="AV531" s="21">
        <v>230242</v>
      </c>
      <c r="AW531" s="21"/>
      <c r="AX531" s="21"/>
      <c r="AY531" s="21"/>
      <c r="AZ531" s="21"/>
      <c r="BA531" s="21"/>
      <c r="BB531" s="22"/>
      <c r="BC531" s="22"/>
      <c r="BD531" s="22"/>
      <c r="BE531" s="22"/>
      <c r="BF531" s="22"/>
      <c r="BG531" s="22"/>
      <c r="BH531" s="22"/>
      <c r="BI531" s="22">
        <f t="shared" si="100"/>
        <v>10000</v>
      </c>
      <c r="BJ531" s="22">
        <f t="shared" si="101"/>
        <v>4000</v>
      </c>
      <c r="BK531" s="22">
        <f t="shared" si="101"/>
        <v>4000</v>
      </c>
      <c r="BL531" s="21"/>
      <c r="BM531" s="21"/>
      <c r="BN531" s="21"/>
      <c r="BO531" s="21"/>
      <c r="BP531" s="21"/>
      <c r="BQ531" s="21"/>
      <c r="BR531" s="21"/>
      <c r="BS531" s="21"/>
      <c r="BT531" s="21"/>
      <c r="BU531" s="23" t="str">
        <f t="shared" si="118"/>
        <v/>
      </c>
      <c r="BV531" s="21"/>
      <c r="BW531" s="21"/>
      <c r="BX531" s="21"/>
      <c r="BY531" s="21"/>
      <c r="BZ531" s="21"/>
      <c r="CA531" s="21"/>
      <c r="CB531" s="21"/>
      <c r="CC531" s="21"/>
      <c r="CD531" s="21"/>
      <c r="CE531" s="21"/>
      <c r="CF531" s="21"/>
      <c r="CG531" s="21" t="str">
        <f t="shared" si="113"/>
        <v/>
      </c>
      <c r="CH531" s="21" t="str">
        <f t="shared" si="113"/>
        <v/>
      </c>
      <c r="CI531" s="21" t="str">
        <f t="shared" si="113"/>
        <v/>
      </c>
      <c r="CJ531" s="21" t="str">
        <f t="shared" si="113"/>
        <v/>
      </c>
      <c r="CK531" s="21" t="str">
        <f t="shared" si="113"/>
        <v/>
      </c>
      <c r="CL531" s="21" t="str">
        <f t="shared" si="113"/>
        <v/>
      </c>
      <c r="CM531" s="21" t="str">
        <f t="shared" si="113"/>
        <v/>
      </c>
      <c r="CN531" s="21" t="str">
        <f t="shared" si="113"/>
        <v/>
      </c>
      <c r="CO531" s="21" t="str">
        <f t="shared" si="113"/>
        <v/>
      </c>
    </row>
    <row r="532" spans="1:93" ht="16.5" customHeight="1" x14ac:dyDescent="0.3">
      <c r="A532" s="60">
        <v>31040530</v>
      </c>
      <c r="B532" s="60" t="s">
        <v>91</v>
      </c>
      <c r="C532" s="21"/>
      <c r="D532" s="21">
        <f t="shared" si="104"/>
        <v>26</v>
      </c>
      <c r="E532" s="21" t="s">
        <v>105</v>
      </c>
      <c r="F532" s="21">
        <v>26</v>
      </c>
      <c r="G532" s="21" t="s">
        <v>111</v>
      </c>
      <c r="H532" s="21">
        <f>VLOOKUP($L532,怪物模板!$A:$N,MATCH(角色!H$1,模板表头,0),0)</f>
        <v>3</v>
      </c>
      <c r="I532" s="28" t="str">
        <f>VLOOKUP($L532,怪物模板!$A:$N,MATCH(角色!I$1,模板表头,0),0)</f>
        <v>mag</v>
      </c>
      <c r="J532" s="22"/>
      <c r="K532" s="21"/>
      <c r="L532" s="21" t="s">
        <v>275</v>
      </c>
      <c r="M532" s="28" t="str">
        <f>VLOOKUP($L532,怪物模板!$A:$N,MATCH(角色!M$1,模板表头,0),0)</f>
        <v>火焰术士</v>
      </c>
      <c r="N532" s="28" t="str">
        <f>VLOOKUP($L532,怪物模板!$A:$N,MATCH(角色!N$1,模板表头,0),0)</f>
        <v>大招加引导版，加酒利用</v>
      </c>
      <c r="O532" s="21" t="str">
        <f>VLOOKUP($L532,怪物模板!$A:$N,MATCH(角色!O$1,模板表头,0),0)</f>
        <v>female</v>
      </c>
      <c r="P532" s="22">
        <v>3</v>
      </c>
      <c r="Q532" s="21">
        <v>3</v>
      </c>
      <c r="R532" s="21">
        <f>VLOOKUP(P532,辅助表!$A$2:$B$10,2,FALSE)</f>
        <v>2</v>
      </c>
      <c r="S532" s="28" t="str">
        <f>VLOOKUP($L532,怪物模板!$A:$N,MATCH(角色!S$1,模板表头,0),0)</f>
        <v>alliance</v>
      </c>
      <c r="T532" s="21" t="s">
        <v>85</v>
      </c>
      <c r="U532" s="21"/>
      <c r="V532" s="21"/>
      <c r="W532" s="21"/>
      <c r="X532" s="21"/>
      <c r="Y532" s="21"/>
      <c r="Z532" s="21"/>
      <c r="AA532" s="21"/>
      <c r="AB532" s="21">
        <v>4</v>
      </c>
      <c r="AC532" s="21">
        <v>6</v>
      </c>
      <c r="AD532" s="21"/>
      <c r="AE532" s="21">
        <f t="shared" si="115"/>
        <v>40</v>
      </c>
      <c r="AF532" s="21">
        <f t="shared" ref="AF532:AF595" si="119">INT(AE532*2.5)</f>
        <v>100</v>
      </c>
      <c r="AG532" s="28" t="str">
        <f>VLOOKUP($L532,怪物模板!$A:$N,MATCH(角色!AG$1,模板表头,0),0)</f>
        <v>misc.5skills</v>
      </c>
      <c r="AH532" s="28">
        <f>VLOOKUP($L532,怪物模板!$A:$N,MATCH(角色!AH$1,模板表头,0),0)</f>
        <v>11980401</v>
      </c>
      <c r="AI532" s="28">
        <f>VLOOKUP($L532,怪物模板!$A:$N,MATCH(角色!AI$1,模板表头,0),0)</f>
        <v>11980402</v>
      </c>
      <c r="AJ532" s="28">
        <f>VLOOKUP($L532,怪物模板!$A:$N,MATCH(角色!AJ$1,模板表头,0),0)</f>
        <v>11999535</v>
      </c>
      <c r="AK532" s="28" t="str">
        <f>VLOOKUP($L532,怪物模板!$A:$N,MATCH(角色!AK$1,模板表头,0),0)</f>
        <v/>
      </c>
      <c r="AL532" s="28" t="str">
        <f>IF(VLOOKUP($L532,[1]怪物模板!$A:$N,MATCH([1]角色!AL$1,模板表头,0),0)=0,"",VLOOKUP($L532,[1]怪物模板!$A:$N,MATCH([1]角色!AL$1,模板表头,0),0))</f>
        <v/>
      </c>
      <c r="AM532" s="28" t="str">
        <f>VLOOKUP($L532,怪物模板!$A:$N,MATCH(角色!AM$1,模板表头,0),0)</f>
        <v>flame_npc</v>
      </c>
      <c r="AN532" s="21">
        <f t="shared" si="117"/>
        <v>1</v>
      </c>
      <c r="AO532" s="21">
        <v>1</v>
      </c>
      <c r="AP532" s="21"/>
      <c r="AQ532" s="21"/>
      <c r="AR532" s="21"/>
      <c r="AS532" s="21"/>
      <c r="AT532" s="21"/>
      <c r="AU532" s="21">
        <v>230011</v>
      </c>
      <c r="AV532" s="21">
        <v>230302</v>
      </c>
      <c r="AW532" s="21"/>
      <c r="AX532" s="21"/>
      <c r="AY532" s="21"/>
      <c r="AZ532" s="21"/>
      <c r="BA532" s="21"/>
      <c r="BB532" s="22"/>
      <c r="BC532" s="22"/>
      <c r="BD532" s="22"/>
      <c r="BE532" s="22"/>
      <c r="BF532" s="22"/>
      <c r="BG532" s="22"/>
      <c r="BH532" s="22"/>
      <c r="BI532" s="22">
        <f t="shared" ref="BI532:BI595" si="120">IF($G532="boss",0,10000)</f>
        <v>10000</v>
      </c>
      <c r="BJ532" s="22">
        <f t="shared" ref="BJ532:BK595" si="121">IF($G532="boss",0,4000)</f>
        <v>4000</v>
      </c>
      <c r="BK532" s="22">
        <f t="shared" si="121"/>
        <v>4000</v>
      </c>
      <c r="BL532" s="21"/>
      <c r="BM532" s="21"/>
      <c r="BN532" s="21"/>
      <c r="BO532" s="21"/>
      <c r="BP532" s="21"/>
      <c r="BQ532" s="21"/>
      <c r="BR532" s="21"/>
      <c r="BS532" s="21"/>
      <c r="BT532" s="21"/>
      <c r="BU532" s="23" t="str">
        <f t="shared" si="118"/>
        <v/>
      </c>
      <c r="BV532" s="21"/>
      <c r="BW532" s="21"/>
      <c r="BX532" s="21"/>
      <c r="BY532" s="21"/>
      <c r="BZ532" s="21"/>
      <c r="CA532" s="21"/>
      <c r="CB532" s="21"/>
      <c r="CC532" s="21"/>
      <c r="CD532" s="21"/>
      <c r="CE532" s="21"/>
      <c r="CF532" s="21"/>
      <c r="CG532" s="21" t="str">
        <f t="shared" si="113"/>
        <v/>
      </c>
      <c r="CH532" s="21" t="str">
        <f t="shared" si="113"/>
        <v/>
      </c>
      <c r="CI532" s="21" t="str">
        <f t="shared" si="113"/>
        <v/>
      </c>
      <c r="CJ532" s="21" t="str">
        <f t="shared" si="113"/>
        <v/>
      </c>
      <c r="CK532" s="21" t="str">
        <f t="shared" si="113"/>
        <v/>
      </c>
      <c r="CL532" s="21" t="str">
        <f t="shared" si="113"/>
        <v/>
      </c>
      <c r="CM532" s="21" t="str">
        <f t="shared" si="113"/>
        <v/>
      </c>
      <c r="CN532" s="21" t="str">
        <f t="shared" si="113"/>
        <v/>
      </c>
      <c r="CO532" s="21" t="str">
        <f t="shared" si="113"/>
        <v/>
      </c>
    </row>
    <row r="533" spans="1:93" s="5" customFormat="1" ht="16.5" customHeight="1" x14ac:dyDescent="0.3">
      <c r="A533" s="60">
        <v>31040531</v>
      </c>
      <c r="B533" s="60" t="s">
        <v>86</v>
      </c>
      <c r="C533" s="21"/>
      <c r="D533" s="21">
        <f t="shared" si="104"/>
        <v>27</v>
      </c>
      <c r="E533" s="21" t="s">
        <v>105</v>
      </c>
      <c r="F533" s="21">
        <v>27</v>
      </c>
      <c r="G533" s="21" t="s">
        <v>110</v>
      </c>
      <c r="H533" s="21">
        <f>VLOOKUP($L533,怪物模板!$A:$N,MATCH(角色!H$1,模板表头,0),0)</f>
        <v>2</v>
      </c>
      <c r="I533" s="28" t="str">
        <f>VLOOKUP($L533,怪物模板!$A:$N,MATCH(角色!I$1,模板表头,0),0)</f>
        <v>phy</v>
      </c>
      <c r="J533" s="22"/>
      <c r="K533" s="21"/>
      <c r="L533" s="21" t="s">
        <v>86</v>
      </c>
      <c r="M533" s="28" t="str">
        <f>VLOOKUP($L533,怪物模板!$A:$N,MATCH(角色!M$1,模板表头,0),0)</f>
        <v>无对应英雄</v>
      </c>
      <c r="N533" s="28" t="str">
        <f>VLOOKUP($L533,怪物模板!$A:$N,MATCH(角色!N$1,模板表头,0),0)</f>
        <v>新增突袭小招，大招改为引导</v>
      </c>
      <c r="O533" s="21" t="str">
        <f>VLOOKUP($L533,怪物模板!$A:$N,MATCH(角色!O$1,模板表头,0),0)</f>
        <v>male</v>
      </c>
      <c r="P533" s="22">
        <v>3</v>
      </c>
      <c r="Q533" s="21">
        <v>2</v>
      </c>
      <c r="R533" s="21">
        <f>VLOOKUP(P533,辅助表!$A$2:$B$10,2,FALSE)</f>
        <v>2</v>
      </c>
      <c r="S533" s="28" t="str">
        <f>VLOOKUP($L533,怪物模板!$A:$N,MATCH(角色!S$1,模板表头,0),0)</f>
        <v>horde</v>
      </c>
      <c r="T533" s="21" t="s">
        <v>85</v>
      </c>
      <c r="U533" s="21"/>
      <c r="V533" s="21"/>
      <c r="W533" s="21"/>
      <c r="X533" s="21"/>
      <c r="Y533" s="21"/>
      <c r="Z533" s="21"/>
      <c r="AA533" s="21"/>
      <c r="AB533" s="21">
        <v>4</v>
      </c>
      <c r="AC533" s="21">
        <v>6</v>
      </c>
      <c r="AD533" s="21"/>
      <c r="AE533" s="21">
        <f t="shared" si="115"/>
        <v>10</v>
      </c>
      <c r="AF533" s="21">
        <f t="shared" si="119"/>
        <v>25</v>
      </c>
      <c r="AG533" s="28" t="str">
        <f>VLOOKUP($L533,怪物模板!$A:$N,MATCH(角色!AG$1,模板表头,0),0)</f>
        <v>misc.5skills</v>
      </c>
      <c r="AH533" s="28">
        <f>VLOOKUP($L533,怪物模板!$A:$N,MATCH(角色!AH$1,模板表头,0),0)</f>
        <v>11980101</v>
      </c>
      <c r="AI533" s="28">
        <f>VLOOKUP($L533,怪物模板!$A:$N,MATCH(角色!AI$1,模板表头,0),0)</f>
        <v>11999536</v>
      </c>
      <c r="AJ533" s="28">
        <f>VLOOKUP($L533,怪物模板!$A:$N,MATCH(角色!AJ$1,模板表头,0),0)</f>
        <v>11999537</v>
      </c>
      <c r="AK533" s="28" t="str">
        <f>VLOOKUP($L533,怪物模板!$A:$N,MATCH(角色!AK$1,模板表头,0),0)</f>
        <v/>
      </c>
      <c r="AL533" s="28" t="str">
        <f>IF(VLOOKUP($L533,[1]怪物模板!$A:$N,MATCH([1]角色!AL$1,模板表头,0),0)=0,"",VLOOKUP($L533,[1]怪物模板!$A:$N,MATCH([1]角色!AL$1,模板表头,0),0))</f>
        <v/>
      </c>
      <c r="AM533" s="28" t="str">
        <f>VLOOKUP($L533,怪物模板!$A:$N,MATCH(角色!AM$1,模板表头,0),0)</f>
        <v>rogue</v>
      </c>
      <c r="AN533" s="21">
        <f t="shared" si="117"/>
        <v>1</v>
      </c>
      <c r="AO533" s="21">
        <v>1</v>
      </c>
      <c r="AP533" s="21"/>
      <c r="AQ533" s="21"/>
      <c r="AR533" s="21"/>
      <c r="AS533" s="21"/>
      <c r="AT533" s="21"/>
      <c r="AU533" s="21">
        <v>230011</v>
      </c>
      <c r="AV533" s="21">
        <v>230302</v>
      </c>
      <c r="AW533" s="21"/>
      <c r="AX533" s="21"/>
      <c r="AY533" s="21"/>
      <c r="AZ533" s="21"/>
      <c r="BA533" s="21"/>
      <c r="BB533" s="22"/>
      <c r="BC533" s="22"/>
      <c r="BD533" s="22"/>
      <c r="BE533" s="22"/>
      <c r="BF533" s="22"/>
      <c r="BG533" s="22"/>
      <c r="BH533" s="22"/>
      <c r="BI533" s="22">
        <f t="shared" si="120"/>
        <v>10000</v>
      </c>
      <c r="BJ533" s="22">
        <f t="shared" si="121"/>
        <v>4000</v>
      </c>
      <c r="BK533" s="22">
        <f t="shared" si="121"/>
        <v>4000</v>
      </c>
      <c r="BL533" s="21"/>
      <c r="BM533" s="21"/>
      <c r="BN533" s="21"/>
      <c r="BO533" s="21"/>
      <c r="BP533" s="21"/>
      <c r="BQ533" s="21"/>
      <c r="BR533" s="21"/>
      <c r="BS533" s="21"/>
      <c r="BT533" s="21"/>
      <c r="BU533" s="23" t="str">
        <f t="shared" si="118"/>
        <v/>
      </c>
      <c r="BV533" s="21"/>
      <c r="BW533" s="21"/>
      <c r="BX533" s="21"/>
      <c r="BY533" s="21"/>
      <c r="BZ533" s="21"/>
      <c r="CA533" s="21"/>
      <c r="CB533" s="21"/>
      <c r="CC533" s="21"/>
      <c r="CD533" s="21"/>
      <c r="CE533" s="21"/>
      <c r="CF533" s="21"/>
      <c r="CG533" s="21" t="str">
        <f t="shared" si="113"/>
        <v/>
      </c>
      <c r="CH533" s="21" t="str">
        <f t="shared" si="113"/>
        <v/>
      </c>
      <c r="CI533" s="21" t="str">
        <f t="shared" si="113"/>
        <v/>
      </c>
      <c r="CJ533" s="21" t="str">
        <f t="shared" si="113"/>
        <v/>
      </c>
      <c r="CK533" s="21" t="str">
        <f t="shared" si="113"/>
        <v/>
      </c>
      <c r="CL533" s="21" t="str">
        <f t="shared" si="113"/>
        <v/>
      </c>
      <c r="CM533" s="21" t="str">
        <f t="shared" si="113"/>
        <v/>
      </c>
      <c r="CN533" s="21" t="str">
        <f t="shared" si="113"/>
        <v/>
      </c>
      <c r="CO533" s="21" t="str">
        <f t="shared" si="113"/>
        <v/>
      </c>
    </row>
    <row r="534" spans="1:93" s="5" customFormat="1" ht="16.5" customHeight="1" x14ac:dyDescent="0.3">
      <c r="A534" s="60">
        <v>31040532</v>
      </c>
      <c r="B534" s="60" t="s">
        <v>93</v>
      </c>
      <c r="C534" s="21"/>
      <c r="D534" s="21">
        <f t="shared" si="104"/>
        <v>27</v>
      </c>
      <c r="E534" s="21" t="s">
        <v>105</v>
      </c>
      <c r="F534" s="21">
        <v>27</v>
      </c>
      <c r="G534" s="21" t="s">
        <v>111</v>
      </c>
      <c r="H534" s="21">
        <f>VLOOKUP($L534,怪物模板!$A:$N,MATCH(角色!H$1,模板表头,0),0)</f>
        <v>2</v>
      </c>
      <c r="I534" s="28" t="str">
        <f>VLOOKUP($L534,怪物模板!$A:$N,MATCH(角色!I$1,模板表头,0),0)</f>
        <v>phy</v>
      </c>
      <c r="J534" s="22"/>
      <c r="K534" s="21"/>
      <c r="L534" s="21" t="s">
        <v>93</v>
      </c>
      <c r="M534" s="28" t="str">
        <f>VLOOKUP($L534,怪物模板!$A:$N,MATCH(角色!M$1,模板表头,0),0)</f>
        <v>狂战士</v>
      </c>
      <c r="N534" s="28" t="str">
        <f>VLOOKUP($L534,怪物模板!$A:$N,MATCH(角色!N$1,模板表头,0),0)</f>
        <v>同英雄技能</v>
      </c>
      <c r="O534" s="21" t="str">
        <f>VLOOKUP($L534,怪物模板!$A:$N,MATCH(角色!O$1,模板表头,0),0)</f>
        <v>male</v>
      </c>
      <c r="P534" s="22">
        <v>5</v>
      </c>
      <c r="Q534" s="21">
        <v>3</v>
      </c>
      <c r="R534" s="21">
        <f>VLOOKUP(P534,辅助表!$A$2:$B$10,2,FALSE)</f>
        <v>3</v>
      </c>
      <c r="S534" s="28" t="str">
        <f>VLOOKUP($L534,怪物模板!$A:$N,MATCH(角色!S$1,模板表头,0),0)</f>
        <v>horde</v>
      </c>
      <c r="T534" s="21" t="s">
        <v>85</v>
      </c>
      <c r="U534" s="21"/>
      <c r="V534" s="21"/>
      <c r="W534" s="21"/>
      <c r="X534" s="21"/>
      <c r="Y534" s="21"/>
      <c r="Z534" s="21"/>
      <c r="AA534" s="21"/>
      <c r="AB534" s="21">
        <v>4</v>
      </c>
      <c r="AC534" s="21">
        <v>6</v>
      </c>
      <c r="AD534" s="21"/>
      <c r="AE534" s="21">
        <f t="shared" si="115"/>
        <v>40</v>
      </c>
      <c r="AF534" s="21">
        <f t="shared" si="119"/>
        <v>100</v>
      </c>
      <c r="AG534" s="28" t="str">
        <f>VLOOKUP($L534,怪物模板!$A:$N,MATCH(角色!AG$1,模板表头,0),0)</f>
        <v>misc.5skills_target_is_valid</v>
      </c>
      <c r="AH534" s="28">
        <f>VLOOKUP($L534,怪物模板!$A:$N,MATCH(角色!AH$1,模板表头,0),0)</f>
        <v>11970101</v>
      </c>
      <c r="AI534" s="28">
        <f>VLOOKUP($L534,怪物模板!$A:$N,MATCH(角色!AI$1,模板表头,0),0)</f>
        <v>11970102</v>
      </c>
      <c r="AJ534" s="28" t="str">
        <f>VLOOKUP($L534,怪物模板!$A:$N,MATCH(角色!AJ$1,模板表头,0),0)</f>
        <v/>
      </c>
      <c r="AK534" s="28" t="str">
        <f>VLOOKUP($L534,怪物模板!$A:$N,MATCH(角色!AK$1,模板表头,0),0)</f>
        <v/>
      </c>
      <c r="AL534" s="28" t="str">
        <f>IF(VLOOKUP($L534,[1]怪物模板!$A:$N,MATCH([1]角色!AL$1,模板表头,0),0)=0,"",VLOOKUP($L534,[1]怪物模板!$A:$N,MATCH([1]角色!AL$1,模板表头,0),0))</f>
        <v/>
      </c>
      <c r="AM534" s="28" t="str">
        <f>VLOOKUP($L534,怪物模板!$A:$N,MATCH(角色!AM$1,模板表头,0),0)</f>
        <v>berserk_npc</v>
      </c>
      <c r="AN534" s="21">
        <f t="shared" si="117"/>
        <v>1</v>
      </c>
      <c r="AO534" s="21">
        <v>1</v>
      </c>
      <c r="AP534" s="21"/>
      <c r="AQ534" s="21"/>
      <c r="AR534" s="21"/>
      <c r="AS534" s="21"/>
      <c r="AT534" s="21"/>
      <c r="AU534" s="21">
        <v>230051</v>
      </c>
      <c r="AV534" s="21">
        <v>230282</v>
      </c>
      <c r="AW534" s="21"/>
      <c r="AX534" s="21"/>
      <c r="AY534" s="21"/>
      <c r="AZ534" s="21"/>
      <c r="BA534" s="21"/>
      <c r="BB534" s="22"/>
      <c r="BC534" s="22"/>
      <c r="BD534" s="22"/>
      <c r="BE534" s="22"/>
      <c r="BF534" s="22"/>
      <c r="BG534" s="22"/>
      <c r="BH534" s="22"/>
      <c r="BI534" s="22">
        <f t="shared" si="120"/>
        <v>10000</v>
      </c>
      <c r="BJ534" s="22">
        <f t="shared" si="121"/>
        <v>4000</v>
      </c>
      <c r="BK534" s="22">
        <f t="shared" si="121"/>
        <v>4000</v>
      </c>
      <c r="BL534" s="21"/>
      <c r="BM534" s="21"/>
      <c r="BN534" s="21"/>
      <c r="BO534" s="21"/>
      <c r="BP534" s="21"/>
      <c r="BQ534" s="21"/>
      <c r="BR534" s="21"/>
      <c r="BS534" s="21"/>
      <c r="BT534" s="21"/>
      <c r="BU534" s="23" t="str">
        <f t="shared" si="118"/>
        <v/>
      </c>
      <c r="BV534" s="21"/>
      <c r="BW534" s="21"/>
      <c r="BX534" s="21"/>
      <c r="BY534" s="21"/>
      <c r="BZ534" s="21"/>
      <c r="CA534" s="21"/>
      <c r="CB534" s="21"/>
      <c r="CC534" s="21"/>
      <c r="CD534" s="21"/>
      <c r="CE534" s="21"/>
      <c r="CF534" s="21"/>
      <c r="CG534" s="21" t="str">
        <f t="shared" si="113"/>
        <v/>
      </c>
      <c r="CH534" s="21" t="str">
        <f t="shared" si="113"/>
        <v/>
      </c>
      <c r="CI534" s="21" t="str">
        <f t="shared" si="113"/>
        <v/>
      </c>
      <c r="CJ534" s="21" t="str">
        <f t="shared" si="113"/>
        <v/>
      </c>
      <c r="CK534" s="21" t="str">
        <f t="shared" si="113"/>
        <v/>
      </c>
      <c r="CL534" s="21" t="str">
        <f t="shared" si="113"/>
        <v/>
      </c>
      <c r="CM534" s="21" t="str">
        <f t="shared" si="113"/>
        <v/>
      </c>
      <c r="CN534" s="21" t="str">
        <f t="shared" si="113"/>
        <v/>
      </c>
      <c r="CO534" s="21" t="str">
        <f t="shared" si="113"/>
        <v/>
      </c>
    </row>
    <row r="535" spans="1:93" s="5" customFormat="1" ht="16.5" customHeight="1" x14ac:dyDescent="0.3">
      <c r="A535" s="60">
        <v>31040533</v>
      </c>
      <c r="B535" s="60" t="s">
        <v>93</v>
      </c>
      <c r="C535" s="21"/>
      <c r="D535" s="21">
        <f t="shared" si="104"/>
        <v>27</v>
      </c>
      <c r="E535" s="21" t="s">
        <v>105</v>
      </c>
      <c r="F535" s="21">
        <v>27</v>
      </c>
      <c r="G535" s="21" t="s">
        <v>110</v>
      </c>
      <c r="H535" s="21">
        <f>VLOOKUP($L535,怪物模板!$A:$N,MATCH(角色!H$1,模板表头,0),0)</f>
        <v>2</v>
      </c>
      <c r="I535" s="28" t="str">
        <f>VLOOKUP($L535,怪物模板!$A:$N,MATCH(角色!I$1,模板表头,0),0)</f>
        <v>phy</v>
      </c>
      <c r="J535" s="22"/>
      <c r="K535" s="21"/>
      <c r="L535" s="21" t="s">
        <v>93</v>
      </c>
      <c r="M535" s="28" t="str">
        <f>VLOOKUP($L535,怪物模板!$A:$N,MATCH(角色!M$1,模板表头,0),0)</f>
        <v>狂战士</v>
      </c>
      <c r="N535" s="28" t="str">
        <f>VLOOKUP($L535,怪物模板!$A:$N,MATCH(角色!N$1,模板表头,0),0)</f>
        <v>同英雄技能</v>
      </c>
      <c r="O535" s="21" t="str">
        <f>VLOOKUP($L535,怪物模板!$A:$N,MATCH(角色!O$1,模板表头,0),0)</f>
        <v>male</v>
      </c>
      <c r="P535" s="22">
        <v>5</v>
      </c>
      <c r="Q535" s="21">
        <v>2</v>
      </c>
      <c r="R535" s="21">
        <f>VLOOKUP(P535,辅助表!$A$2:$B$10,2,FALSE)</f>
        <v>3</v>
      </c>
      <c r="S535" s="28" t="str">
        <f>VLOOKUP($L535,怪物模板!$A:$N,MATCH(角色!S$1,模板表头,0),0)</f>
        <v>horde</v>
      </c>
      <c r="T535" s="21" t="s">
        <v>85</v>
      </c>
      <c r="U535" s="21"/>
      <c r="V535" s="21"/>
      <c r="W535" s="21"/>
      <c r="X535" s="21"/>
      <c r="Y535" s="21"/>
      <c r="Z535" s="21"/>
      <c r="AA535" s="21"/>
      <c r="AB535" s="21">
        <v>4</v>
      </c>
      <c r="AC535" s="21">
        <v>6</v>
      </c>
      <c r="AD535" s="21"/>
      <c r="AE535" s="21">
        <f t="shared" si="115"/>
        <v>10</v>
      </c>
      <c r="AF535" s="21">
        <f t="shared" si="119"/>
        <v>25</v>
      </c>
      <c r="AG535" s="28" t="str">
        <f>VLOOKUP($L535,怪物模板!$A:$N,MATCH(角色!AG$1,模板表头,0),0)</f>
        <v>misc.5skills_target_is_valid</v>
      </c>
      <c r="AH535" s="28">
        <f>VLOOKUP($L535,怪物模板!$A:$N,MATCH(角色!AH$1,模板表头,0),0)</f>
        <v>11970101</v>
      </c>
      <c r="AI535" s="28">
        <f>VLOOKUP($L535,怪物模板!$A:$N,MATCH(角色!AI$1,模板表头,0),0)</f>
        <v>11970102</v>
      </c>
      <c r="AJ535" s="28" t="str">
        <f>VLOOKUP($L535,怪物模板!$A:$N,MATCH(角色!AJ$1,模板表头,0),0)</f>
        <v/>
      </c>
      <c r="AK535" s="28" t="str">
        <f>VLOOKUP($L535,怪物模板!$A:$N,MATCH(角色!AK$1,模板表头,0),0)</f>
        <v/>
      </c>
      <c r="AL535" s="28" t="str">
        <f>IF(VLOOKUP($L535,[1]怪物模板!$A:$N,MATCH([1]角色!AL$1,模板表头,0),0)=0,"",VLOOKUP($L535,[1]怪物模板!$A:$N,MATCH([1]角色!AL$1,模板表头,0),0))</f>
        <v/>
      </c>
      <c r="AM535" s="28" t="str">
        <f>VLOOKUP($L535,怪物模板!$A:$N,MATCH(角色!AM$1,模板表头,0),0)</f>
        <v>berserk_npc</v>
      </c>
      <c r="AN535" s="21">
        <f t="shared" si="117"/>
        <v>1</v>
      </c>
      <c r="AO535" s="21">
        <v>1</v>
      </c>
      <c r="AP535" s="21"/>
      <c r="AQ535" s="21"/>
      <c r="AR535" s="21"/>
      <c r="AS535" s="21"/>
      <c r="AT535" s="21"/>
      <c r="AU535" s="21">
        <v>230051</v>
      </c>
      <c r="AV535" s="21">
        <v>230282</v>
      </c>
      <c r="AW535" s="21"/>
      <c r="AX535" s="21"/>
      <c r="AY535" s="21"/>
      <c r="AZ535" s="21"/>
      <c r="BA535" s="21"/>
      <c r="BB535" s="22"/>
      <c r="BC535" s="22"/>
      <c r="BD535" s="22"/>
      <c r="BE535" s="22"/>
      <c r="BF535" s="22"/>
      <c r="BG535" s="22"/>
      <c r="BH535" s="22"/>
      <c r="BI535" s="22">
        <f t="shared" si="120"/>
        <v>10000</v>
      </c>
      <c r="BJ535" s="22">
        <f t="shared" si="121"/>
        <v>4000</v>
      </c>
      <c r="BK535" s="22">
        <f t="shared" si="121"/>
        <v>4000</v>
      </c>
      <c r="BL535" s="21"/>
      <c r="BM535" s="21"/>
      <c r="BN535" s="21"/>
      <c r="BO535" s="21"/>
      <c r="BP535" s="21"/>
      <c r="BQ535" s="21"/>
      <c r="BR535" s="21"/>
      <c r="BS535" s="21"/>
      <c r="BT535" s="21"/>
      <c r="BU535" s="23" t="str">
        <f t="shared" si="118"/>
        <v/>
      </c>
      <c r="BV535" s="21"/>
      <c r="BW535" s="21"/>
      <c r="BX535" s="21"/>
      <c r="BY535" s="21"/>
      <c r="BZ535" s="21"/>
      <c r="CA535" s="21"/>
      <c r="CB535" s="21"/>
      <c r="CC535" s="21"/>
      <c r="CD535" s="21"/>
      <c r="CE535" s="21"/>
      <c r="CF535" s="21"/>
      <c r="CG535" s="21" t="str">
        <f t="shared" si="113"/>
        <v/>
      </c>
      <c r="CH535" s="21" t="str">
        <f t="shared" si="113"/>
        <v/>
      </c>
      <c r="CI535" s="21" t="str">
        <f t="shared" si="113"/>
        <v/>
      </c>
      <c r="CJ535" s="21" t="str">
        <f t="shared" si="113"/>
        <v/>
      </c>
      <c r="CK535" s="21" t="str">
        <f t="shared" si="113"/>
        <v/>
      </c>
      <c r="CL535" s="21" t="str">
        <f t="shared" si="113"/>
        <v/>
      </c>
      <c r="CM535" s="21" t="str">
        <f t="shared" si="113"/>
        <v/>
      </c>
      <c r="CN535" s="21" t="str">
        <f t="shared" si="113"/>
        <v/>
      </c>
      <c r="CO535" s="21" t="str">
        <f t="shared" si="113"/>
        <v/>
      </c>
    </row>
    <row r="536" spans="1:93" s="5" customFormat="1" ht="16.5" customHeight="1" x14ac:dyDescent="0.3">
      <c r="A536" s="60">
        <v>31040534</v>
      </c>
      <c r="B536" s="60" t="s">
        <v>365</v>
      </c>
      <c r="C536" s="21"/>
      <c r="D536" s="21">
        <f t="shared" si="104"/>
        <v>27</v>
      </c>
      <c r="E536" s="21" t="s">
        <v>105</v>
      </c>
      <c r="F536" s="21">
        <v>27</v>
      </c>
      <c r="G536" s="21" t="s">
        <v>111</v>
      </c>
      <c r="H536" s="21">
        <f>VLOOKUP($L536,怪物模板!$A:$N,MATCH(角色!H$1,模板表头,0),0)</f>
        <v>3</v>
      </c>
      <c r="I536" s="28" t="str">
        <f>VLOOKUP($L536,怪物模板!$A:$N,MATCH(角色!I$1,模板表头,0),0)</f>
        <v>mag</v>
      </c>
      <c r="J536" s="22"/>
      <c r="K536" s="21"/>
      <c r="L536" s="21" t="s">
        <v>364</v>
      </c>
      <c r="M536" s="28" t="str">
        <f>VLOOKUP($L536,怪物模板!$A:$N,MATCH(角色!M$1,模板表头,0),0)</f>
        <v>冰雪女王</v>
      </c>
      <c r="N536" s="28" t="str">
        <f>VLOOKUP($L536,怪物模板!$A:$N,MATCH(角色!N$1,模板表头,0),0)</f>
        <v>关卡10-3，4技能BOSS版</v>
      </c>
      <c r="O536" s="21" t="str">
        <f>VLOOKUP($L536,怪物模板!$A:$N,MATCH(角色!O$1,模板表头,0),0)</f>
        <v>female</v>
      </c>
      <c r="P536" s="22">
        <v>3</v>
      </c>
      <c r="Q536" s="21">
        <v>3</v>
      </c>
      <c r="R536" s="21">
        <f>VLOOKUP(P536,辅助表!$A$2:$B$10,2,FALSE)</f>
        <v>2</v>
      </c>
      <c r="S536" s="28" t="str">
        <f>VLOOKUP($L536,怪物模板!$A:$N,MATCH(角色!S$1,模板表头,0),0)</f>
        <v>alliance</v>
      </c>
      <c r="T536" s="21" t="s">
        <v>85</v>
      </c>
      <c r="U536" s="21"/>
      <c r="V536" s="21"/>
      <c r="W536" s="21"/>
      <c r="X536" s="21"/>
      <c r="Y536" s="21"/>
      <c r="Z536" s="21"/>
      <c r="AA536" s="21"/>
      <c r="AB536" s="21">
        <v>4</v>
      </c>
      <c r="AC536" s="21">
        <v>6</v>
      </c>
      <c r="AD536" s="21"/>
      <c r="AE536" s="21">
        <f t="shared" si="115"/>
        <v>40</v>
      </c>
      <c r="AF536" s="21">
        <f t="shared" si="119"/>
        <v>100</v>
      </c>
      <c r="AG536" s="28" t="str">
        <f>VLOOKUP($L536,怪物模板!$A:$N,MATCH(角色!AG$1,模板表头,0),0)</f>
        <v>misc.5skills_second_target_is_valid</v>
      </c>
      <c r="AH536" s="28">
        <f>VLOOKUP($L536,怪物模板!$A:$N,MATCH(角色!AH$1,模板表头,0),0)</f>
        <v>11960801</v>
      </c>
      <c r="AI536" s="28">
        <f>VLOOKUP($L536,怪物模板!$A:$N,MATCH(角色!AI$1,模板表头,0),0)</f>
        <v>11960802</v>
      </c>
      <c r="AJ536" s="28">
        <f>VLOOKUP($L536,怪物模板!$A:$N,MATCH(角色!AJ$1,模板表头,0),0)</f>
        <v>11960806</v>
      </c>
      <c r="AK536" s="28">
        <f>VLOOKUP($L536,怪物模板!$A:$N,MATCH(角色!AK$1,模板表头,0),0)</f>
        <v>11960804</v>
      </c>
      <c r="AL536" s="28" t="str">
        <f>IF(VLOOKUP($L536,[1]怪物模板!$A:$N,MATCH([1]角色!AL$1,模板表头,0),0)=0,"",VLOOKUP($L536,[1]怪物模板!$A:$N,MATCH([1]角色!AL$1,模板表头,0),0))</f>
        <v/>
      </c>
      <c r="AM536" s="28" t="str">
        <f>VLOOKUP($L536,怪物模板!$A:$N,MATCH(角色!AM$1,模板表头,0),0)</f>
        <v>ice_queen</v>
      </c>
      <c r="AN536" s="21">
        <f t="shared" si="117"/>
        <v>1</v>
      </c>
      <c r="AO536" s="21">
        <v>1</v>
      </c>
      <c r="AP536" s="21"/>
      <c r="AQ536" s="21"/>
      <c r="AR536" s="21"/>
      <c r="AS536" s="21"/>
      <c r="AT536" s="21"/>
      <c r="AU536" s="21">
        <v>230011</v>
      </c>
      <c r="AV536" s="21">
        <v>230302</v>
      </c>
      <c r="AW536" s="21"/>
      <c r="AX536" s="21"/>
      <c r="AY536" s="21"/>
      <c r="AZ536" s="21"/>
      <c r="BA536" s="21"/>
      <c r="BB536" s="22"/>
      <c r="BC536" s="22"/>
      <c r="BD536" s="22"/>
      <c r="BE536" s="22"/>
      <c r="BF536" s="22"/>
      <c r="BG536" s="22"/>
      <c r="BH536" s="22"/>
      <c r="BI536" s="22">
        <f t="shared" si="120"/>
        <v>10000</v>
      </c>
      <c r="BJ536" s="22">
        <f t="shared" si="121"/>
        <v>4000</v>
      </c>
      <c r="BK536" s="22">
        <f t="shared" si="121"/>
        <v>4000</v>
      </c>
      <c r="BL536" s="21"/>
      <c r="BM536" s="21"/>
      <c r="BN536" s="21"/>
      <c r="BO536" s="21"/>
      <c r="BP536" s="21"/>
      <c r="BQ536" s="21"/>
      <c r="BR536" s="21"/>
      <c r="BS536" s="21"/>
      <c r="BT536" s="21"/>
      <c r="BU536" s="23" t="str">
        <f t="shared" si="118"/>
        <v/>
      </c>
      <c r="BV536" s="21"/>
      <c r="BW536" s="21"/>
      <c r="BX536" s="21"/>
      <c r="BY536" s="21"/>
      <c r="BZ536" s="21"/>
      <c r="CA536" s="21"/>
      <c r="CB536" s="21"/>
      <c r="CC536" s="21"/>
      <c r="CD536" s="21"/>
      <c r="CE536" s="21"/>
      <c r="CF536" s="21"/>
      <c r="CG536" s="21" t="str">
        <f t="shared" si="113"/>
        <v/>
      </c>
      <c r="CH536" s="21" t="str">
        <f t="shared" si="113"/>
        <v/>
      </c>
      <c r="CI536" s="21" t="str">
        <f t="shared" si="113"/>
        <v/>
      </c>
      <c r="CJ536" s="21" t="str">
        <f t="shared" si="113"/>
        <v/>
      </c>
      <c r="CK536" s="21" t="str">
        <f t="shared" si="113"/>
        <v/>
      </c>
      <c r="CL536" s="21" t="str">
        <f t="shared" si="113"/>
        <v/>
      </c>
      <c r="CM536" s="21" t="str">
        <f t="shared" si="113"/>
        <v/>
      </c>
      <c r="CN536" s="21" t="str">
        <f t="shared" si="113"/>
        <v/>
      </c>
      <c r="CO536" s="21" t="str">
        <f t="shared" si="113"/>
        <v/>
      </c>
    </row>
    <row r="537" spans="1:93" s="5" customFormat="1" x14ac:dyDescent="0.3">
      <c r="A537" s="60">
        <v>31040535</v>
      </c>
      <c r="B537" s="60" t="s">
        <v>96</v>
      </c>
      <c r="C537" s="21"/>
      <c r="D537" s="21">
        <f t="shared" si="104"/>
        <v>27</v>
      </c>
      <c r="E537" s="21" t="s">
        <v>105</v>
      </c>
      <c r="F537" s="21">
        <v>27</v>
      </c>
      <c r="G537" s="21" t="s">
        <v>110</v>
      </c>
      <c r="H537" s="21">
        <f>VLOOKUP($L537,怪物模板!$A:$N,MATCH(角色!H$1,模板表头,0),0)</f>
        <v>3</v>
      </c>
      <c r="I537" s="28" t="str">
        <f>VLOOKUP($L537,怪物模板!$A:$N,MATCH(角色!I$1,模板表头,0),0)</f>
        <v>phy</v>
      </c>
      <c r="J537" s="22"/>
      <c r="K537" s="21"/>
      <c r="L537" s="21" t="s">
        <v>204</v>
      </c>
      <c r="M537" s="28" t="str">
        <f>VLOOKUP($L537,怪物模板!$A:$N,MATCH(角色!M$1,模板表头,0),0)</f>
        <v>骷髅射手</v>
      </c>
      <c r="N537" s="28" t="str">
        <f>VLOOKUP($L537,怪物模板!$A:$N,MATCH(角色!N$1,模板表头,0),0)</f>
        <v>统一模板</v>
      </c>
      <c r="O537" s="21" t="str">
        <f>VLOOKUP($L537,怪物模板!$A:$N,MATCH(角色!O$1,模板表头,0),0)</f>
        <v>male</v>
      </c>
      <c r="P537" s="21">
        <v>1</v>
      </c>
      <c r="Q537" s="21">
        <v>1</v>
      </c>
      <c r="R537" s="21">
        <f>VLOOKUP(P537,辅助表!$A$2:$B$10,2,FALSE)</f>
        <v>1</v>
      </c>
      <c r="S537" s="28" t="str">
        <f>VLOOKUP($L537,怪物模板!$A:$N,MATCH(角色!S$1,模板表头,0),0)</f>
        <v>horde</v>
      </c>
      <c r="T537" s="21" t="s">
        <v>85</v>
      </c>
      <c r="U537" s="21"/>
      <c r="V537" s="21"/>
      <c r="W537" s="21"/>
      <c r="X537" s="21"/>
      <c r="Y537" s="21"/>
      <c r="Z537" s="21"/>
      <c r="AA537" s="21"/>
      <c r="AB537" s="21">
        <v>4</v>
      </c>
      <c r="AC537" s="21">
        <v>6</v>
      </c>
      <c r="AD537" s="21"/>
      <c r="AE537" s="21">
        <f t="shared" si="115"/>
        <v>10</v>
      </c>
      <c r="AF537" s="21">
        <f t="shared" si="119"/>
        <v>25</v>
      </c>
      <c r="AG537" s="28" t="str">
        <f>VLOOKUP($L537,怪物模板!$A:$N,MATCH(角色!AG$1,模板表头,0),0)</f>
        <v>misc.5skills</v>
      </c>
      <c r="AH537" s="28">
        <f>VLOOKUP($L537,怪物模板!$A:$N,MATCH(角色!AH$1,模板表头,0),0)</f>
        <v>11690101</v>
      </c>
      <c r="AI537" s="28">
        <f>VLOOKUP($L537,怪物模板!$A:$N,MATCH(角色!AI$1,模板表头,0),0)</f>
        <v>11690102</v>
      </c>
      <c r="AJ537" s="28" t="str">
        <f>VLOOKUP($L537,怪物模板!$A:$N,MATCH(角色!AJ$1,模板表头,0),0)</f>
        <v/>
      </c>
      <c r="AK537" s="28" t="str">
        <f>VLOOKUP($L537,怪物模板!$A:$N,MATCH(角色!AK$1,模板表头,0),0)</f>
        <v/>
      </c>
      <c r="AL537" s="28" t="str">
        <f>IF(VLOOKUP($L537,[1]怪物模板!$A:$N,MATCH([1]角色!AL$1,模板表头,0),0)=0,"",VLOOKUP($L537,[1]怪物模板!$A:$N,MATCH([1]角色!AL$1,模板表头,0),0))</f>
        <v/>
      </c>
      <c r="AM537" s="28" t="str">
        <f>VLOOKUP($L537,怪物模板!$A:$N,MATCH(角色!AM$1,模板表头,0),0)</f>
        <v>skeleton_archer_npc</v>
      </c>
      <c r="AN537" s="21">
        <f t="shared" si="117"/>
        <v>1</v>
      </c>
      <c r="AO537" s="21">
        <v>1</v>
      </c>
      <c r="AP537" s="21"/>
      <c r="AQ537" s="21"/>
      <c r="AR537" s="21"/>
      <c r="AS537" s="21"/>
      <c r="AT537" s="21"/>
      <c r="AU537" s="21">
        <v>230051</v>
      </c>
      <c r="AV537" s="21">
        <v>230282</v>
      </c>
      <c r="AW537" s="21"/>
      <c r="AX537" s="21"/>
      <c r="AY537" s="21"/>
      <c r="AZ537" s="21"/>
      <c r="BA537" s="21"/>
      <c r="BB537" s="22"/>
      <c r="BC537" s="22"/>
      <c r="BD537" s="22"/>
      <c r="BE537" s="22"/>
      <c r="BF537" s="22"/>
      <c r="BG537" s="22"/>
      <c r="BH537" s="22"/>
      <c r="BI537" s="22">
        <f t="shared" si="120"/>
        <v>10000</v>
      </c>
      <c r="BJ537" s="22">
        <f t="shared" si="121"/>
        <v>4000</v>
      </c>
      <c r="BK537" s="22">
        <f t="shared" si="121"/>
        <v>4000</v>
      </c>
      <c r="BL537" s="21"/>
      <c r="BM537" s="21"/>
      <c r="BN537" s="21"/>
      <c r="BO537" s="21"/>
      <c r="BP537" s="21"/>
      <c r="BQ537" s="21"/>
      <c r="BR537" s="21"/>
      <c r="BS537" s="21"/>
      <c r="BT537" s="21"/>
      <c r="BU537" s="23" t="str">
        <f t="shared" si="118"/>
        <v/>
      </c>
      <c r="BV537" s="21"/>
      <c r="BW537" s="21"/>
      <c r="BX537" s="21"/>
      <c r="BY537" s="21"/>
      <c r="BZ537" s="21"/>
      <c r="CA537" s="21"/>
      <c r="CB537" s="21"/>
      <c r="CC537" s="21"/>
      <c r="CD537" s="21"/>
      <c r="CE537" s="21"/>
      <c r="CF537" s="21"/>
      <c r="CG537" s="21" t="str">
        <f t="shared" si="113"/>
        <v/>
      </c>
      <c r="CH537" s="21" t="str">
        <f t="shared" si="113"/>
        <v/>
      </c>
      <c r="CI537" s="21" t="str">
        <f t="shared" si="113"/>
        <v/>
      </c>
      <c r="CJ537" s="21" t="str">
        <f t="shared" si="113"/>
        <v/>
      </c>
      <c r="CK537" s="21" t="str">
        <f t="shared" si="113"/>
        <v/>
      </c>
      <c r="CL537" s="21" t="str">
        <f t="shared" si="113"/>
        <v/>
      </c>
      <c r="CM537" s="21" t="str">
        <f t="shared" si="113"/>
        <v/>
      </c>
      <c r="CN537" s="21" t="str">
        <f t="shared" si="113"/>
        <v/>
      </c>
      <c r="CO537" s="21" t="str">
        <f t="shared" si="113"/>
        <v/>
      </c>
    </row>
    <row r="538" spans="1:93" s="3" customFormat="1" ht="16.5" customHeight="1" x14ac:dyDescent="0.3">
      <c r="A538" s="60">
        <v>31040536</v>
      </c>
      <c r="B538" s="60" t="s">
        <v>340</v>
      </c>
      <c r="C538" s="21"/>
      <c r="D538" s="21">
        <f t="shared" si="104"/>
        <v>28</v>
      </c>
      <c r="E538" s="21" t="s">
        <v>105</v>
      </c>
      <c r="F538" s="21">
        <v>28</v>
      </c>
      <c r="G538" s="21" t="s">
        <v>111</v>
      </c>
      <c r="H538" s="21">
        <f>VLOOKUP($L538,怪物模板!$A:$N,MATCH(角色!H$1,模板表头,0),0)</f>
        <v>2</v>
      </c>
      <c r="I538" s="28" t="str">
        <f>VLOOKUP($L538,怪物模板!$A:$N,MATCH(角色!I$1,模板表头,0),0)</f>
        <v>phy</v>
      </c>
      <c r="J538" s="22"/>
      <c r="K538" s="21"/>
      <c r="L538" s="21" t="s">
        <v>347</v>
      </c>
      <c r="M538" s="28" t="str">
        <f>VLOOKUP($L538,怪物模板!$A:$N,MATCH(角色!M$1,模板表头,0),0)</f>
        <v>刀锋女皇</v>
      </c>
      <c r="N538" s="28" t="str">
        <f>VLOOKUP($L538,怪物模板!$A:$N,MATCH(角色!N$1,模板表头,0),0)</f>
        <v>关卡8-10，4技能BOSS版</v>
      </c>
      <c r="O538" s="21" t="str">
        <f>VLOOKUP($L538,怪物模板!$A:$N,MATCH(角色!O$1,模板表头,0),0)</f>
        <v>female</v>
      </c>
      <c r="P538" s="22">
        <v>1</v>
      </c>
      <c r="Q538" s="21">
        <v>1</v>
      </c>
      <c r="R538" s="21">
        <f>VLOOKUP(P538,辅助表!$A$2:$B$10,2,FALSE)</f>
        <v>1</v>
      </c>
      <c r="S538" s="28" t="str">
        <f>VLOOKUP($L538,怪物模板!$A:$N,MATCH(角色!S$1,模板表头,0),0)</f>
        <v>chaos</v>
      </c>
      <c r="T538" s="21" t="s">
        <v>85</v>
      </c>
      <c r="U538" s="21"/>
      <c r="V538" s="21"/>
      <c r="W538" s="21"/>
      <c r="X538" s="21"/>
      <c r="Y538" s="21"/>
      <c r="Z538" s="21"/>
      <c r="AA538" s="21"/>
      <c r="AB538" s="21">
        <v>4</v>
      </c>
      <c r="AC538" s="21">
        <v>6</v>
      </c>
      <c r="AD538" s="21"/>
      <c r="AE538" s="21">
        <f t="shared" si="115"/>
        <v>40</v>
      </c>
      <c r="AF538" s="21">
        <f t="shared" si="119"/>
        <v>100</v>
      </c>
      <c r="AG538" s="28" t="str">
        <f>VLOOKUP($L538,怪物模板!$A:$N,MATCH(角色!AG$1,模板表头,0),0)</f>
        <v>misc.5skills_is_enemy_there</v>
      </c>
      <c r="AH538" s="28">
        <f>VLOOKUP($L538,怪物模板!$A:$N,MATCH(角色!AH$1,模板表头,0),0)</f>
        <v>11660701</v>
      </c>
      <c r="AI538" s="28">
        <f>VLOOKUP($L538,怪物模板!$A:$N,MATCH(角色!AI$1,模板表头,0),0)</f>
        <v>11660702</v>
      </c>
      <c r="AJ538" s="28">
        <f>VLOOKUP($L538,怪物模板!$A:$N,MATCH(角色!AJ$1,模板表头,0),0)</f>
        <v>11660703</v>
      </c>
      <c r="AK538" s="28">
        <f>VLOOKUP($L538,怪物模板!$A:$N,MATCH(角色!AK$1,模板表头,0),0)</f>
        <v>11660704</v>
      </c>
      <c r="AL538" s="28" t="str">
        <f>IF(VLOOKUP($L538,[1]怪物模板!$A:$N,MATCH([1]角色!AL$1,模板表头,0),0)=0,"",VLOOKUP($L538,[1]怪物模板!$A:$N,MATCH([1]角色!AL$1,模板表头,0),0))</f>
        <v/>
      </c>
      <c r="AM538" s="28" t="str">
        <f>VLOOKUP($L538,怪物模板!$A:$N,MATCH(角色!AM$1,模板表头,0),0)</f>
        <v>queen_of_blades</v>
      </c>
      <c r="AN538" s="21">
        <f t="shared" si="117"/>
        <v>1</v>
      </c>
      <c r="AO538" s="21">
        <v>1</v>
      </c>
      <c r="AP538" s="21"/>
      <c r="AQ538" s="21"/>
      <c r="AR538" s="21"/>
      <c r="AS538" s="21"/>
      <c r="AT538" s="21"/>
      <c r="AU538" s="21">
        <v>230021</v>
      </c>
      <c r="AV538" s="21">
        <v>230292</v>
      </c>
      <c r="AW538" s="21"/>
      <c r="AX538" s="21"/>
      <c r="AY538" s="21"/>
      <c r="AZ538" s="21"/>
      <c r="BA538" s="21"/>
      <c r="BB538" s="22"/>
      <c r="BC538" s="22"/>
      <c r="BD538" s="22"/>
      <c r="BE538" s="22"/>
      <c r="BF538" s="22"/>
      <c r="BG538" s="22"/>
      <c r="BH538" s="22"/>
      <c r="BI538" s="22">
        <f t="shared" si="120"/>
        <v>10000</v>
      </c>
      <c r="BJ538" s="22">
        <f t="shared" si="121"/>
        <v>4000</v>
      </c>
      <c r="BK538" s="22">
        <f t="shared" si="121"/>
        <v>4000</v>
      </c>
      <c r="BL538" s="21"/>
      <c r="BM538" s="21"/>
      <c r="BN538" s="21"/>
      <c r="BO538" s="21"/>
      <c r="BP538" s="21"/>
      <c r="BQ538" s="21"/>
      <c r="BR538" s="21"/>
      <c r="BS538" s="21"/>
      <c r="BT538" s="21"/>
      <c r="BU538" s="23" t="str">
        <f t="shared" si="118"/>
        <v/>
      </c>
      <c r="BV538" s="21"/>
      <c r="BW538" s="21"/>
      <c r="BX538" s="21"/>
      <c r="BY538" s="21"/>
      <c r="BZ538" s="21"/>
      <c r="CA538" s="21"/>
      <c r="CB538" s="21"/>
      <c r="CC538" s="21"/>
      <c r="CD538" s="21"/>
      <c r="CE538" s="21"/>
      <c r="CF538" s="21"/>
      <c r="CG538" s="21" t="str">
        <f t="shared" si="113"/>
        <v/>
      </c>
      <c r="CH538" s="21" t="str">
        <f t="shared" si="113"/>
        <v/>
      </c>
      <c r="CI538" s="21" t="str">
        <f t="shared" si="113"/>
        <v/>
      </c>
      <c r="CJ538" s="21" t="str">
        <f t="shared" si="113"/>
        <v/>
      </c>
      <c r="CK538" s="21" t="str">
        <f t="shared" si="113"/>
        <v/>
      </c>
      <c r="CL538" s="21" t="str">
        <f t="shared" si="113"/>
        <v/>
      </c>
      <c r="CM538" s="21" t="str">
        <f t="shared" si="113"/>
        <v/>
      </c>
      <c r="CN538" s="21" t="str">
        <f t="shared" si="113"/>
        <v/>
      </c>
      <c r="CO538" s="21" t="str">
        <f t="shared" si="113"/>
        <v/>
      </c>
    </row>
    <row r="539" spans="1:93" s="3" customFormat="1" ht="16.5" customHeight="1" x14ac:dyDescent="0.3">
      <c r="A539" s="60">
        <v>31040537</v>
      </c>
      <c r="B539" s="60" t="s">
        <v>93</v>
      </c>
      <c r="C539" s="21"/>
      <c r="D539" s="21">
        <f t="shared" si="104"/>
        <v>28</v>
      </c>
      <c r="E539" s="21" t="s">
        <v>105</v>
      </c>
      <c r="F539" s="21">
        <v>28</v>
      </c>
      <c r="G539" s="21" t="s">
        <v>110</v>
      </c>
      <c r="H539" s="21">
        <f>VLOOKUP($L539,怪物模板!$A:$N,MATCH(角色!H$1,模板表头,0),0)</f>
        <v>2</v>
      </c>
      <c r="I539" s="28" t="str">
        <f>VLOOKUP($L539,怪物模板!$A:$N,MATCH(角色!I$1,模板表头,0),0)</f>
        <v>phy</v>
      </c>
      <c r="J539" s="22"/>
      <c r="K539" s="21"/>
      <c r="L539" s="21" t="s">
        <v>93</v>
      </c>
      <c r="M539" s="28" t="str">
        <f>VLOOKUP($L539,怪物模板!$A:$N,MATCH(角色!M$1,模板表头,0),0)</f>
        <v>狂战士</v>
      </c>
      <c r="N539" s="28" t="str">
        <f>VLOOKUP($L539,怪物模板!$A:$N,MATCH(角色!N$1,模板表头,0),0)</f>
        <v>同英雄技能</v>
      </c>
      <c r="O539" s="21" t="str">
        <f>VLOOKUP($L539,怪物模板!$A:$N,MATCH(角色!O$1,模板表头,0),0)</f>
        <v>male</v>
      </c>
      <c r="P539" s="22">
        <v>5</v>
      </c>
      <c r="Q539" s="21">
        <v>3</v>
      </c>
      <c r="R539" s="21">
        <f>VLOOKUP(P539,辅助表!$A$2:$B$10,2,FALSE)</f>
        <v>3</v>
      </c>
      <c r="S539" s="28" t="str">
        <f>VLOOKUP($L539,怪物模板!$A:$N,MATCH(角色!S$1,模板表头,0),0)</f>
        <v>horde</v>
      </c>
      <c r="T539" s="21" t="s">
        <v>85</v>
      </c>
      <c r="U539" s="21"/>
      <c r="V539" s="21"/>
      <c r="W539" s="21"/>
      <c r="X539" s="21"/>
      <c r="Y539" s="21"/>
      <c r="Z539" s="21"/>
      <c r="AA539" s="21"/>
      <c r="AB539" s="21">
        <v>4</v>
      </c>
      <c r="AC539" s="21">
        <v>6</v>
      </c>
      <c r="AD539" s="21"/>
      <c r="AE539" s="21">
        <f t="shared" si="115"/>
        <v>10</v>
      </c>
      <c r="AF539" s="21">
        <f t="shared" si="119"/>
        <v>25</v>
      </c>
      <c r="AG539" s="28" t="str">
        <f>VLOOKUP($L539,怪物模板!$A:$N,MATCH(角色!AG$1,模板表头,0),0)</f>
        <v>misc.5skills_target_is_valid</v>
      </c>
      <c r="AH539" s="28">
        <f>VLOOKUP($L539,怪物模板!$A:$N,MATCH(角色!AH$1,模板表头,0),0)</f>
        <v>11970101</v>
      </c>
      <c r="AI539" s="28">
        <f>VLOOKUP($L539,怪物模板!$A:$N,MATCH(角色!AI$1,模板表头,0),0)</f>
        <v>11970102</v>
      </c>
      <c r="AJ539" s="28" t="str">
        <f>VLOOKUP($L539,怪物模板!$A:$N,MATCH(角色!AJ$1,模板表头,0),0)</f>
        <v/>
      </c>
      <c r="AK539" s="28" t="str">
        <f>VLOOKUP($L539,怪物模板!$A:$N,MATCH(角色!AK$1,模板表头,0),0)</f>
        <v/>
      </c>
      <c r="AL539" s="28" t="str">
        <f>IF(VLOOKUP($L539,[1]怪物模板!$A:$N,MATCH([1]角色!AL$1,模板表头,0),0)=0,"",VLOOKUP($L539,[1]怪物模板!$A:$N,MATCH([1]角色!AL$1,模板表头,0),0))</f>
        <v/>
      </c>
      <c r="AM539" s="28" t="str">
        <f>VLOOKUP($L539,怪物模板!$A:$N,MATCH(角色!AM$1,模板表头,0),0)</f>
        <v>berserk_npc</v>
      </c>
      <c r="AN539" s="21">
        <f t="shared" si="117"/>
        <v>1</v>
      </c>
      <c r="AO539" s="21">
        <v>1</v>
      </c>
      <c r="AP539" s="21"/>
      <c r="AQ539" s="21"/>
      <c r="AR539" s="21"/>
      <c r="AS539" s="21"/>
      <c r="AT539" s="21"/>
      <c r="AU539" s="21">
        <v>230051</v>
      </c>
      <c r="AV539" s="21">
        <v>230282</v>
      </c>
      <c r="AW539" s="21"/>
      <c r="AX539" s="21"/>
      <c r="AY539" s="21"/>
      <c r="AZ539" s="21"/>
      <c r="BA539" s="21"/>
      <c r="BB539" s="22"/>
      <c r="BC539" s="22"/>
      <c r="BD539" s="22"/>
      <c r="BE539" s="22"/>
      <c r="BF539" s="22"/>
      <c r="BG539" s="22"/>
      <c r="BH539" s="22"/>
      <c r="BI539" s="22">
        <f t="shared" si="120"/>
        <v>10000</v>
      </c>
      <c r="BJ539" s="22">
        <f t="shared" si="121"/>
        <v>4000</v>
      </c>
      <c r="BK539" s="22">
        <f t="shared" si="121"/>
        <v>4000</v>
      </c>
      <c r="BL539" s="21"/>
      <c r="BM539" s="21"/>
      <c r="BN539" s="21"/>
      <c r="BO539" s="21"/>
      <c r="BP539" s="21"/>
      <c r="BQ539" s="21"/>
      <c r="BR539" s="21"/>
      <c r="BS539" s="21"/>
      <c r="BT539" s="21"/>
      <c r="BU539" s="23" t="str">
        <f t="shared" si="118"/>
        <v/>
      </c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 t="str">
        <f t="shared" si="113"/>
        <v/>
      </c>
      <c r="CH539" s="21" t="str">
        <f t="shared" si="113"/>
        <v/>
      </c>
      <c r="CI539" s="21" t="str">
        <f t="shared" si="113"/>
        <v/>
      </c>
      <c r="CJ539" s="21" t="str">
        <f t="shared" si="113"/>
        <v/>
      </c>
      <c r="CK539" s="21" t="str">
        <f t="shared" si="113"/>
        <v/>
      </c>
      <c r="CL539" s="21" t="str">
        <f t="shared" si="113"/>
        <v/>
      </c>
      <c r="CM539" s="21" t="str">
        <f t="shared" si="113"/>
        <v/>
      </c>
      <c r="CN539" s="21" t="str">
        <f t="shared" si="113"/>
        <v/>
      </c>
      <c r="CO539" s="21" t="str">
        <f t="shared" si="113"/>
        <v/>
      </c>
    </row>
    <row r="540" spans="1:93" s="3" customFormat="1" ht="16.5" customHeight="1" x14ac:dyDescent="0.3">
      <c r="A540" s="60">
        <v>31040538</v>
      </c>
      <c r="B540" s="60" t="s">
        <v>93</v>
      </c>
      <c r="C540" s="21"/>
      <c r="D540" s="21">
        <f t="shared" si="104"/>
        <v>28</v>
      </c>
      <c r="E540" s="21" t="s">
        <v>105</v>
      </c>
      <c r="F540" s="21">
        <v>28</v>
      </c>
      <c r="G540" s="21" t="s">
        <v>110</v>
      </c>
      <c r="H540" s="21">
        <f>VLOOKUP($L540,怪物模板!$A:$N,MATCH(角色!H$1,模板表头,0),0)</f>
        <v>2</v>
      </c>
      <c r="I540" s="28" t="str">
        <f>VLOOKUP($L540,怪物模板!$A:$N,MATCH(角色!I$1,模板表头,0),0)</f>
        <v>phy</v>
      </c>
      <c r="J540" s="22"/>
      <c r="K540" s="21"/>
      <c r="L540" s="21" t="s">
        <v>93</v>
      </c>
      <c r="M540" s="28" t="str">
        <f>VLOOKUP($L540,怪物模板!$A:$N,MATCH(角色!M$1,模板表头,0),0)</f>
        <v>狂战士</v>
      </c>
      <c r="N540" s="28" t="str">
        <f>VLOOKUP($L540,怪物模板!$A:$N,MATCH(角色!N$1,模板表头,0),0)</f>
        <v>同英雄技能</v>
      </c>
      <c r="O540" s="21" t="str">
        <f>VLOOKUP($L540,怪物模板!$A:$N,MATCH(角色!O$1,模板表头,0),0)</f>
        <v>male</v>
      </c>
      <c r="P540" s="22">
        <v>5</v>
      </c>
      <c r="Q540" s="21">
        <v>3</v>
      </c>
      <c r="R540" s="21">
        <f>VLOOKUP(P540,辅助表!$A$2:$B$10,2,FALSE)</f>
        <v>3</v>
      </c>
      <c r="S540" s="28" t="str">
        <f>VLOOKUP($L540,怪物模板!$A:$N,MATCH(角色!S$1,模板表头,0),0)</f>
        <v>horde</v>
      </c>
      <c r="T540" s="21" t="s">
        <v>85</v>
      </c>
      <c r="U540" s="21"/>
      <c r="V540" s="21"/>
      <c r="W540" s="21"/>
      <c r="X540" s="21"/>
      <c r="Y540" s="21"/>
      <c r="Z540" s="21"/>
      <c r="AA540" s="21"/>
      <c r="AB540" s="21">
        <v>4</v>
      </c>
      <c r="AC540" s="21">
        <v>6</v>
      </c>
      <c r="AD540" s="21"/>
      <c r="AE540" s="21">
        <f t="shared" si="115"/>
        <v>10</v>
      </c>
      <c r="AF540" s="21">
        <f t="shared" si="119"/>
        <v>25</v>
      </c>
      <c r="AG540" s="28" t="str">
        <f>VLOOKUP($L540,怪物模板!$A:$N,MATCH(角色!AG$1,模板表头,0),0)</f>
        <v>misc.5skills_target_is_valid</v>
      </c>
      <c r="AH540" s="28">
        <f>VLOOKUP($L540,怪物模板!$A:$N,MATCH(角色!AH$1,模板表头,0),0)</f>
        <v>11970101</v>
      </c>
      <c r="AI540" s="28">
        <f>VLOOKUP($L540,怪物模板!$A:$N,MATCH(角色!AI$1,模板表头,0),0)</f>
        <v>11970102</v>
      </c>
      <c r="AJ540" s="28" t="str">
        <f>VLOOKUP($L540,怪物模板!$A:$N,MATCH(角色!AJ$1,模板表头,0),0)</f>
        <v/>
      </c>
      <c r="AK540" s="28" t="str">
        <f>VLOOKUP($L540,怪物模板!$A:$N,MATCH(角色!AK$1,模板表头,0),0)</f>
        <v/>
      </c>
      <c r="AL540" s="28" t="str">
        <f>IF(VLOOKUP($L540,[1]怪物模板!$A:$N,MATCH([1]角色!AL$1,模板表头,0),0)=0,"",VLOOKUP($L540,[1]怪物模板!$A:$N,MATCH([1]角色!AL$1,模板表头,0),0))</f>
        <v/>
      </c>
      <c r="AM540" s="28" t="str">
        <f>VLOOKUP($L540,怪物模板!$A:$N,MATCH(角色!AM$1,模板表头,0),0)</f>
        <v>berserk_npc</v>
      </c>
      <c r="AN540" s="21">
        <f t="shared" si="117"/>
        <v>1</v>
      </c>
      <c r="AO540" s="21">
        <v>1</v>
      </c>
      <c r="AP540" s="21"/>
      <c r="AQ540" s="21"/>
      <c r="AR540" s="21"/>
      <c r="AS540" s="21"/>
      <c r="AT540" s="21"/>
      <c r="AU540" s="21">
        <v>230051</v>
      </c>
      <c r="AV540" s="21">
        <v>230282</v>
      </c>
      <c r="AW540" s="21"/>
      <c r="AX540" s="21"/>
      <c r="AY540" s="21"/>
      <c r="AZ540" s="21"/>
      <c r="BA540" s="21"/>
      <c r="BB540" s="22"/>
      <c r="BC540" s="22"/>
      <c r="BD540" s="22"/>
      <c r="BE540" s="22"/>
      <c r="BF540" s="22"/>
      <c r="BG540" s="22"/>
      <c r="BH540" s="22"/>
      <c r="BI540" s="22">
        <f t="shared" si="120"/>
        <v>10000</v>
      </c>
      <c r="BJ540" s="22">
        <f t="shared" si="121"/>
        <v>4000</v>
      </c>
      <c r="BK540" s="22">
        <f t="shared" si="121"/>
        <v>4000</v>
      </c>
      <c r="BL540" s="21"/>
      <c r="BM540" s="21"/>
      <c r="BN540" s="21"/>
      <c r="BO540" s="21"/>
      <c r="BP540" s="21"/>
      <c r="BQ540" s="21"/>
      <c r="BR540" s="21"/>
      <c r="BS540" s="21"/>
      <c r="BT540" s="21"/>
      <c r="BU540" s="23" t="str">
        <f t="shared" si="118"/>
        <v/>
      </c>
      <c r="BV540" s="21"/>
      <c r="BW540" s="21"/>
      <c r="BX540" s="21"/>
      <c r="BY540" s="21"/>
      <c r="BZ540" s="21"/>
      <c r="CA540" s="21"/>
      <c r="CB540" s="21"/>
      <c r="CC540" s="21"/>
      <c r="CD540" s="21"/>
      <c r="CE540" s="21"/>
      <c r="CF540" s="21"/>
      <c r="CG540" s="21" t="str">
        <f t="shared" si="113"/>
        <v/>
      </c>
      <c r="CH540" s="21" t="str">
        <f t="shared" si="113"/>
        <v/>
      </c>
      <c r="CI540" s="21" t="str">
        <f t="shared" si="113"/>
        <v/>
      </c>
      <c r="CJ540" s="21" t="str">
        <f t="shared" si="113"/>
        <v/>
      </c>
      <c r="CK540" s="21" t="str">
        <f t="shared" si="113"/>
        <v/>
      </c>
      <c r="CL540" s="21" t="str">
        <f t="shared" si="113"/>
        <v/>
      </c>
      <c r="CM540" s="21" t="str">
        <f t="shared" si="113"/>
        <v/>
      </c>
      <c r="CN540" s="21" t="str">
        <f t="shared" si="113"/>
        <v/>
      </c>
      <c r="CO540" s="21" t="str">
        <f t="shared" si="113"/>
        <v/>
      </c>
    </row>
    <row r="541" spans="1:93" s="3" customFormat="1" ht="16.5" customHeight="1" x14ac:dyDescent="0.3">
      <c r="A541" s="60">
        <v>31040539</v>
      </c>
      <c r="B541" s="60" t="s">
        <v>98</v>
      </c>
      <c r="C541" s="21"/>
      <c r="D541" s="21">
        <f t="shared" si="104"/>
        <v>28</v>
      </c>
      <c r="E541" s="21" t="s">
        <v>105</v>
      </c>
      <c r="F541" s="21">
        <v>28</v>
      </c>
      <c r="G541" s="21" t="s">
        <v>111</v>
      </c>
      <c r="H541" s="21">
        <f>VLOOKUP($L541,怪物模板!$A:$N,MATCH(角色!H$1,模板表头,0),0)</f>
        <v>4</v>
      </c>
      <c r="I541" s="28" t="str">
        <f>VLOOKUP($L541,怪物模板!$A:$N,MATCH(角色!I$1,模板表头,0),0)</f>
        <v>mag</v>
      </c>
      <c r="J541" s="22"/>
      <c r="K541" s="21"/>
      <c r="L541" s="21" t="s">
        <v>98</v>
      </c>
      <c r="M541" s="28" t="str">
        <f>VLOOKUP($L541,怪物模板!$A:$N,MATCH(角色!M$1,模板表头,0),0)</f>
        <v>无对应英雄</v>
      </c>
      <c r="N541" s="28" t="str">
        <f>VLOOKUP($L541,怪物模板!$A:$N,MATCH(角色!N$1,模板表头,0),0)</f>
        <v>统一模板</v>
      </c>
      <c r="O541" s="21" t="str">
        <f>VLOOKUP($L541,怪物模板!$A:$N,MATCH(角色!O$1,模板表头,0),0)</f>
        <v>female</v>
      </c>
      <c r="P541" s="21">
        <v>4</v>
      </c>
      <c r="Q541" s="21">
        <v>3</v>
      </c>
      <c r="R541" s="21">
        <f>VLOOKUP(P541,辅助表!$A$2:$B$10,2,FALSE)</f>
        <v>3</v>
      </c>
      <c r="S541" s="28" t="str">
        <f>VLOOKUP($L541,怪物模板!$A:$N,MATCH(角色!S$1,模板表头,0),0)</f>
        <v>chaos</v>
      </c>
      <c r="T541" s="21" t="s">
        <v>85</v>
      </c>
      <c r="U541" s="21"/>
      <c r="V541" s="21"/>
      <c r="W541" s="21"/>
      <c r="X541" s="21"/>
      <c r="Y541" s="21"/>
      <c r="Z541" s="21"/>
      <c r="AA541" s="21"/>
      <c r="AB541" s="21">
        <v>4</v>
      </c>
      <c r="AC541" s="21">
        <v>6</v>
      </c>
      <c r="AD541" s="21"/>
      <c r="AE541" s="21">
        <f t="shared" si="115"/>
        <v>40</v>
      </c>
      <c r="AF541" s="21">
        <f t="shared" si="119"/>
        <v>100</v>
      </c>
      <c r="AG541" s="28" t="str">
        <f>VLOOKUP($L541,怪物模板!$A:$N,MATCH(角色!AG$1,模板表头,0),0)</f>
        <v>misc.5skills_friendly_ratio</v>
      </c>
      <c r="AH541" s="28">
        <f>VLOOKUP($L541,怪物模板!$A:$N,MATCH(角色!AH$1,模板表头,0),0)</f>
        <v>11670201</v>
      </c>
      <c r="AI541" s="28">
        <f>VLOOKUP($L541,怪物模板!$A:$N,MATCH(角色!AI$1,模板表头,0),0)</f>
        <v>11670202</v>
      </c>
      <c r="AJ541" s="28">
        <f>VLOOKUP($L541,怪物模板!$A:$N,MATCH(角色!AJ$1,模板表头,0),0)</f>
        <v>11670203</v>
      </c>
      <c r="AK541" s="28" t="str">
        <f>VLOOKUP($L541,怪物模板!$A:$N,MATCH(角色!AK$1,模板表头,0),0)</f>
        <v/>
      </c>
      <c r="AL541" s="28" t="str">
        <f>IF(VLOOKUP($L541,[1]怪物模板!$A:$N,MATCH([1]角色!AL$1,模板表头,0),0)=0,"",VLOOKUP($L541,[1]怪物模板!$A:$N,MATCH([1]角色!AL$1,模板表头,0),0))</f>
        <v/>
      </c>
      <c r="AM541" s="28" t="str">
        <f>VLOOKUP($L541,怪物模板!$A:$N,MATCH(角色!AM$1,模板表头,0),0)</f>
        <v>scarlet_priest</v>
      </c>
      <c r="AN541" s="21">
        <f t="shared" si="117"/>
        <v>1</v>
      </c>
      <c r="AO541" s="21">
        <v>1</v>
      </c>
      <c r="AP541" s="21"/>
      <c r="AQ541" s="21"/>
      <c r="AR541" s="21"/>
      <c r="AS541" s="21"/>
      <c r="AT541" s="21"/>
      <c r="AU541" s="21">
        <v>230031</v>
      </c>
      <c r="AV541" s="21">
        <v>230242</v>
      </c>
      <c r="AW541" s="21"/>
      <c r="AX541" s="21"/>
      <c r="AY541" s="21"/>
      <c r="AZ541" s="21"/>
      <c r="BA541" s="21"/>
      <c r="BB541" s="22"/>
      <c r="BC541" s="22"/>
      <c r="BD541" s="22"/>
      <c r="BE541" s="22"/>
      <c r="BF541" s="22"/>
      <c r="BG541" s="22"/>
      <c r="BH541" s="22"/>
      <c r="BI541" s="22">
        <f t="shared" si="120"/>
        <v>10000</v>
      </c>
      <c r="BJ541" s="22">
        <f t="shared" si="121"/>
        <v>4000</v>
      </c>
      <c r="BK541" s="22">
        <f t="shared" si="121"/>
        <v>4000</v>
      </c>
      <c r="BL541" s="21"/>
      <c r="BM541" s="21"/>
      <c r="BN541" s="21"/>
      <c r="BO541" s="21"/>
      <c r="BP541" s="21"/>
      <c r="BQ541" s="21"/>
      <c r="BR541" s="21"/>
      <c r="BS541" s="21"/>
      <c r="BT541" s="21"/>
      <c r="BU541" s="23" t="str">
        <f t="shared" si="118"/>
        <v/>
      </c>
      <c r="BV541" s="21"/>
      <c r="BW541" s="21"/>
      <c r="BX541" s="21"/>
      <c r="BY541" s="21"/>
      <c r="BZ541" s="21"/>
      <c r="CA541" s="21"/>
      <c r="CB541" s="21"/>
      <c r="CC541" s="21"/>
      <c r="CD541" s="21"/>
      <c r="CE541" s="21"/>
      <c r="CF541" s="21"/>
      <c r="CG541" s="21" t="str">
        <f t="shared" si="113"/>
        <v/>
      </c>
      <c r="CH541" s="21" t="str">
        <f t="shared" si="113"/>
        <v/>
      </c>
      <c r="CI541" s="21" t="str">
        <f t="shared" si="113"/>
        <v/>
      </c>
      <c r="CJ541" s="21" t="str">
        <f t="shared" si="113"/>
        <v/>
      </c>
      <c r="CK541" s="21" t="str">
        <f t="shared" si="113"/>
        <v/>
      </c>
      <c r="CL541" s="21" t="str">
        <f t="shared" si="113"/>
        <v/>
      </c>
      <c r="CM541" s="21" t="str">
        <f t="shared" si="113"/>
        <v/>
      </c>
      <c r="CN541" s="21" t="str">
        <f t="shared" si="113"/>
        <v/>
      </c>
      <c r="CO541" s="21" t="str">
        <f t="shared" si="113"/>
        <v/>
      </c>
    </row>
    <row r="542" spans="1:93" s="3" customFormat="1" ht="16.5" customHeight="1" x14ac:dyDescent="0.3">
      <c r="A542" s="60">
        <v>31040540</v>
      </c>
      <c r="B542" s="60" t="s">
        <v>98</v>
      </c>
      <c r="C542" s="21"/>
      <c r="D542" s="21">
        <f t="shared" ref="D542:D602" si="122">D537+1</f>
        <v>28</v>
      </c>
      <c r="E542" s="21" t="s">
        <v>105</v>
      </c>
      <c r="F542" s="21">
        <v>28</v>
      </c>
      <c r="G542" s="21" t="s">
        <v>110</v>
      </c>
      <c r="H542" s="21">
        <f>VLOOKUP($L542,怪物模板!$A:$N,MATCH(角色!H$1,模板表头,0),0)</f>
        <v>4</v>
      </c>
      <c r="I542" s="28" t="str">
        <f>VLOOKUP($L542,怪物模板!$A:$N,MATCH(角色!I$1,模板表头,0),0)</f>
        <v>mag</v>
      </c>
      <c r="J542" s="22"/>
      <c r="K542" s="21"/>
      <c r="L542" s="21" t="s">
        <v>98</v>
      </c>
      <c r="M542" s="28" t="str">
        <f>VLOOKUP($L542,怪物模板!$A:$N,MATCH(角色!M$1,模板表头,0),0)</f>
        <v>无对应英雄</v>
      </c>
      <c r="N542" s="28" t="str">
        <f>VLOOKUP($L542,怪物模板!$A:$N,MATCH(角色!N$1,模板表头,0),0)</f>
        <v>统一模板</v>
      </c>
      <c r="O542" s="21" t="str">
        <f>VLOOKUP($L542,怪物模板!$A:$N,MATCH(角色!O$1,模板表头,0),0)</f>
        <v>female</v>
      </c>
      <c r="P542" s="21">
        <v>4</v>
      </c>
      <c r="Q542" s="21">
        <v>3</v>
      </c>
      <c r="R542" s="21">
        <f>VLOOKUP(P542,辅助表!$A$2:$B$10,2,FALSE)</f>
        <v>3</v>
      </c>
      <c r="S542" s="28" t="str">
        <f>VLOOKUP($L542,怪物模板!$A:$N,MATCH(角色!S$1,模板表头,0),0)</f>
        <v>chaos</v>
      </c>
      <c r="T542" s="21" t="s">
        <v>85</v>
      </c>
      <c r="U542" s="21"/>
      <c r="V542" s="21"/>
      <c r="W542" s="21"/>
      <c r="X542" s="21"/>
      <c r="Y542" s="21"/>
      <c r="Z542" s="21"/>
      <c r="AA542" s="21"/>
      <c r="AB542" s="21">
        <v>4</v>
      </c>
      <c r="AC542" s="21">
        <v>6</v>
      </c>
      <c r="AD542" s="21"/>
      <c r="AE542" s="21">
        <f t="shared" si="115"/>
        <v>10</v>
      </c>
      <c r="AF542" s="21">
        <f t="shared" si="119"/>
        <v>25</v>
      </c>
      <c r="AG542" s="28" t="str">
        <f>VLOOKUP($L542,怪物模板!$A:$N,MATCH(角色!AG$1,模板表头,0),0)</f>
        <v>misc.5skills_friendly_ratio</v>
      </c>
      <c r="AH542" s="28">
        <f>VLOOKUP($L542,怪物模板!$A:$N,MATCH(角色!AH$1,模板表头,0),0)</f>
        <v>11670201</v>
      </c>
      <c r="AI542" s="28">
        <f>VLOOKUP($L542,怪物模板!$A:$N,MATCH(角色!AI$1,模板表头,0),0)</f>
        <v>11670202</v>
      </c>
      <c r="AJ542" s="28">
        <f>VLOOKUP($L542,怪物模板!$A:$N,MATCH(角色!AJ$1,模板表头,0),0)</f>
        <v>11670203</v>
      </c>
      <c r="AK542" s="28" t="str">
        <f>VLOOKUP($L542,怪物模板!$A:$N,MATCH(角色!AK$1,模板表头,0),0)</f>
        <v/>
      </c>
      <c r="AL542" s="28" t="str">
        <f>IF(VLOOKUP($L542,[1]怪物模板!$A:$N,MATCH([1]角色!AL$1,模板表头,0),0)=0,"",VLOOKUP($L542,[1]怪物模板!$A:$N,MATCH([1]角色!AL$1,模板表头,0),0))</f>
        <v/>
      </c>
      <c r="AM542" s="28" t="str">
        <f>VLOOKUP($L542,怪物模板!$A:$N,MATCH(角色!AM$1,模板表头,0),0)</f>
        <v>scarlet_priest</v>
      </c>
      <c r="AN542" s="21">
        <f t="shared" si="117"/>
        <v>1</v>
      </c>
      <c r="AO542" s="21">
        <v>1</v>
      </c>
      <c r="AP542" s="21"/>
      <c r="AQ542" s="21"/>
      <c r="AR542" s="21"/>
      <c r="AS542" s="21"/>
      <c r="AT542" s="21"/>
      <c r="AU542" s="21">
        <v>230031</v>
      </c>
      <c r="AV542" s="21">
        <v>230242</v>
      </c>
      <c r="AW542" s="21"/>
      <c r="AX542" s="21"/>
      <c r="AY542" s="21"/>
      <c r="AZ542" s="21"/>
      <c r="BA542" s="21"/>
      <c r="BB542" s="22"/>
      <c r="BC542" s="22"/>
      <c r="BD542" s="22"/>
      <c r="BE542" s="22"/>
      <c r="BF542" s="22"/>
      <c r="BG542" s="22"/>
      <c r="BH542" s="22"/>
      <c r="BI542" s="22">
        <f t="shared" si="120"/>
        <v>10000</v>
      </c>
      <c r="BJ542" s="22">
        <f t="shared" si="121"/>
        <v>4000</v>
      </c>
      <c r="BK542" s="22">
        <f t="shared" si="121"/>
        <v>4000</v>
      </c>
      <c r="BL542" s="21"/>
      <c r="BM542" s="21"/>
      <c r="BN542" s="21"/>
      <c r="BO542" s="21"/>
      <c r="BP542" s="21"/>
      <c r="BQ542" s="21"/>
      <c r="BR542" s="21"/>
      <c r="BS542" s="21"/>
      <c r="BT542" s="21"/>
      <c r="BU542" s="23" t="str">
        <f t="shared" si="118"/>
        <v/>
      </c>
      <c r="BV542" s="21"/>
      <c r="BW542" s="21"/>
      <c r="BX542" s="21"/>
      <c r="BY542" s="21"/>
      <c r="BZ542" s="21"/>
      <c r="CA542" s="21"/>
      <c r="CB542" s="21"/>
      <c r="CC542" s="21"/>
      <c r="CD542" s="21"/>
      <c r="CE542" s="21"/>
      <c r="CF542" s="21"/>
      <c r="CG542" s="21" t="str">
        <f t="shared" si="113"/>
        <v/>
      </c>
      <c r="CH542" s="21" t="str">
        <f t="shared" si="113"/>
        <v/>
      </c>
      <c r="CI542" s="21" t="str">
        <f t="shared" si="113"/>
        <v/>
      </c>
      <c r="CJ542" s="21" t="str">
        <f t="shared" si="113"/>
        <v/>
      </c>
      <c r="CK542" s="21" t="str">
        <f t="shared" si="113"/>
        <v/>
      </c>
      <c r="CL542" s="21" t="str">
        <f t="shared" si="113"/>
        <v/>
      </c>
      <c r="CM542" s="21" t="str">
        <f t="shared" si="113"/>
        <v/>
      </c>
      <c r="CN542" s="21" t="str">
        <f t="shared" si="113"/>
        <v/>
      </c>
      <c r="CO542" s="21" t="str">
        <f t="shared" si="113"/>
        <v/>
      </c>
    </row>
    <row r="543" spans="1:93" s="6" customFormat="1" x14ac:dyDescent="0.3">
      <c r="A543" s="60">
        <v>31040541</v>
      </c>
      <c r="B543" s="60" t="s">
        <v>203</v>
      </c>
      <c r="C543" s="21"/>
      <c r="D543" s="21">
        <f t="shared" si="122"/>
        <v>29</v>
      </c>
      <c r="E543" s="21" t="s">
        <v>105</v>
      </c>
      <c r="F543" s="21">
        <v>29</v>
      </c>
      <c r="G543" s="21" t="s">
        <v>111</v>
      </c>
      <c r="H543" s="21">
        <f>VLOOKUP($L543,怪物模板!$A:$N,MATCH(角色!H$1,模板表头,0),0)</f>
        <v>1</v>
      </c>
      <c r="I543" s="28" t="str">
        <f>VLOOKUP($L543,怪物模板!$A:$N,MATCH(角色!I$1,模板表头,0),0)</f>
        <v>phy</v>
      </c>
      <c r="J543" s="22"/>
      <c r="K543" s="21"/>
      <c r="L543" s="21" t="s">
        <v>280</v>
      </c>
      <c r="M543" s="28" t="str">
        <f>VLOOKUP($L543,怪物模板!$A:$N,MATCH(角色!M$1,模板表头,0),0)</f>
        <v>圣光使者</v>
      </c>
      <c r="N543" s="28" t="str">
        <f>VLOOKUP($L543,怪物模板!$A:$N,MATCH(角色!N$1,模板表头,0),0)</f>
        <v>BOSS特别3技能版</v>
      </c>
      <c r="O543" s="21" t="str">
        <f>VLOOKUP($L543,怪物模板!$A:$N,MATCH(角色!O$1,模板表头,0),0)</f>
        <v>male</v>
      </c>
      <c r="P543" s="21">
        <v>5</v>
      </c>
      <c r="Q543" s="21">
        <v>3</v>
      </c>
      <c r="R543" s="21">
        <v>3</v>
      </c>
      <c r="S543" s="28" t="str">
        <f>VLOOKUP($L543,怪物模板!$A:$N,MATCH(角色!S$1,模板表头,0),0)</f>
        <v>alliance</v>
      </c>
      <c r="T543" s="21" t="s">
        <v>85</v>
      </c>
      <c r="U543" s="21"/>
      <c r="V543" s="21"/>
      <c r="W543" s="21"/>
      <c r="X543" s="21"/>
      <c r="Y543" s="21"/>
      <c r="Z543" s="21"/>
      <c r="AA543" s="21"/>
      <c r="AB543" s="21">
        <v>4</v>
      </c>
      <c r="AC543" s="21">
        <v>6</v>
      </c>
      <c r="AD543" s="21"/>
      <c r="AE543" s="21">
        <f t="shared" si="115"/>
        <v>40</v>
      </c>
      <c r="AF543" s="21">
        <f t="shared" si="119"/>
        <v>100</v>
      </c>
      <c r="AG543" s="28" t="str">
        <f>VLOOKUP($L543,怪物模板!$A:$N,MATCH(角色!AG$1,模板表头,0),0)</f>
        <v>tank.uther_boss</v>
      </c>
      <c r="AH543" s="28">
        <f>VLOOKUP($L543,怪物模板!$A:$N,MATCH(角色!AH$1,模板表头,0),0)</f>
        <v>11760401</v>
      </c>
      <c r="AI543" s="28">
        <f>VLOOKUP($L543,怪物模板!$A:$N,MATCH(角色!AI$1,模板表头,0),0)</f>
        <v>11760402</v>
      </c>
      <c r="AJ543" s="28">
        <f>VLOOKUP($L543,怪物模板!$A:$N,MATCH(角色!AJ$1,模板表头,0),0)</f>
        <v>11999520</v>
      </c>
      <c r="AK543" s="28">
        <f>VLOOKUP($L543,怪物模板!$A:$N,MATCH(角色!AK$1,模板表头,0),0)</f>
        <v>11760403</v>
      </c>
      <c r="AL543" s="28" t="str">
        <f>IF(VLOOKUP($L543,[1]怪物模板!$A:$N,MATCH([1]角色!AL$1,模板表头,0),0)=0,"",VLOOKUP($L543,[1]怪物模板!$A:$N,MATCH([1]角色!AL$1,模板表头,0),0))</f>
        <v/>
      </c>
      <c r="AM543" s="28" t="str">
        <f>VLOOKUP($L543,怪物模板!$A:$N,MATCH(角色!AM$1,模板表头,0),0)</f>
        <v>uther_boss</v>
      </c>
      <c r="AN543" s="21">
        <v>1.2</v>
      </c>
      <c r="AO543" s="21">
        <v>1</v>
      </c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2"/>
      <c r="BC543" s="22"/>
      <c r="BD543" s="22"/>
      <c r="BE543" s="22"/>
      <c r="BF543" s="22"/>
      <c r="BG543" s="22"/>
      <c r="BH543" s="22"/>
      <c r="BI543" s="22">
        <f t="shared" si="120"/>
        <v>10000</v>
      </c>
      <c r="BJ543" s="22">
        <f t="shared" si="121"/>
        <v>4000</v>
      </c>
      <c r="BK543" s="22">
        <f t="shared" si="121"/>
        <v>4000</v>
      </c>
      <c r="BL543" s="21"/>
      <c r="BM543" s="21"/>
      <c r="BN543" s="21"/>
      <c r="BO543" s="21"/>
      <c r="BP543" s="21"/>
      <c r="BQ543" s="21"/>
      <c r="BR543" s="21"/>
      <c r="BS543" s="21"/>
      <c r="BT543" s="21"/>
      <c r="BU543" s="23" t="s">
        <v>200</v>
      </c>
      <c r="BV543" s="21"/>
      <c r="BW543" s="21"/>
      <c r="BX543" s="21"/>
      <c r="BY543" s="21"/>
      <c r="BZ543" s="21"/>
      <c r="CA543" s="21"/>
      <c r="CB543" s="21"/>
      <c r="CC543" s="21"/>
      <c r="CD543" s="21"/>
      <c r="CE543" s="21"/>
      <c r="CF543" s="21"/>
      <c r="CG543" s="21" t="str">
        <f t="shared" si="113"/>
        <v/>
      </c>
      <c r="CH543" s="21" t="str">
        <f t="shared" si="113"/>
        <v/>
      </c>
      <c r="CI543" s="21" t="str">
        <f t="shared" si="113"/>
        <v/>
      </c>
      <c r="CJ543" s="21" t="str">
        <f t="shared" si="113"/>
        <v/>
      </c>
      <c r="CK543" s="21" t="str">
        <f t="shared" si="113"/>
        <v/>
      </c>
      <c r="CL543" s="21" t="str">
        <f t="shared" si="113"/>
        <v/>
      </c>
      <c r="CM543" s="21" t="str">
        <f t="shared" si="113"/>
        <v/>
      </c>
      <c r="CN543" s="21" t="str">
        <f t="shared" si="113"/>
        <v/>
      </c>
      <c r="CO543" s="21" t="str">
        <f t="shared" si="113"/>
        <v/>
      </c>
    </row>
    <row r="544" spans="1:93" s="5" customFormat="1" ht="16.5" customHeight="1" x14ac:dyDescent="0.3">
      <c r="A544" s="60">
        <v>31040542</v>
      </c>
      <c r="B544" s="60" t="s">
        <v>86</v>
      </c>
      <c r="C544" s="21"/>
      <c r="D544" s="21">
        <f t="shared" si="122"/>
        <v>29</v>
      </c>
      <c r="E544" s="21" t="s">
        <v>105</v>
      </c>
      <c r="F544" s="21">
        <v>29</v>
      </c>
      <c r="G544" s="21" t="s">
        <v>110</v>
      </c>
      <c r="H544" s="21">
        <f>VLOOKUP($L544,怪物模板!$A:$N,MATCH(角色!H$1,模板表头,0),0)</f>
        <v>2</v>
      </c>
      <c r="I544" s="28" t="str">
        <f>VLOOKUP($L544,怪物模板!$A:$N,MATCH(角色!I$1,模板表头,0),0)</f>
        <v>phy</v>
      </c>
      <c r="J544" s="22"/>
      <c r="K544" s="21"/>
      <c r="L544" s="21" t="s">
        <v>86</v>
      </c>
      <c r="M544" s="28" t="str">
        <f>VLOOKUP($L544,怪物模板!$A:$N,MATCH(角色!M$1,模板表头,0),0)</f>
        <v>无对应英雄</v>
      </c>
      <c r="N544" s="28" t="str">
        <f>VLOOKUP($L544,怪物模板!$A:$N,MATCH(角色!N$1,模板表头,0),0)</f>
        <v>新增突袭小招，大招改为引导</v>
      </c>
      <c r="O544" s="21" t="str">
        <f>VLOOKUP($L544,怪物模板!$A:$N,MATCH(角色!O$1,模板表头,0),0)</f>
        <v>male</v>
      </c>
      <c r="P544" s="22">
        <v>3</v>
      </c>
      <c r="Q544" s="21">
        <v>2</v>
      </c>
      <c r="R544" s="21">
        <f>VLOOKUP(P544,辅助表!$A$2:$B$10,2,FALSE)</f>
        <v>2</v>
      </c>
      <c r="S544" s="28" t="str">
        <f>VLOOKUP($L544,怪物模板!$A:$N,MATCH(角色!S$1,模板表头,0),0)</f>
        <v>horde</v>
      </c>
      <c r="T544" s="21" t="s">
        <v>85</v>
      </c>
      <c r="U544" s="21"/>
      <c r="V544" s="21"/>
      <c r="W544" s="21"/>
      <c r="X544" s="21"/>
      <c r="Y544" s="21"/>
      <c r="Z544" s="21"/>
      <c r="AA544" s="21"/>
      <c r="AB544" s="21">
        <v>4</v>
      </c>
      <c r="AC544" s="21">
        <v>6</v>
      </c>
      <c r="AD544" s="21"/>
      <c r="AE544" s="21">
        <f t="shared" si="115"/>
        <v>10</v>
      </c>
      <c r="AF544" s="21">
        <f t="shared" si="119"/>
        <v>25</v>
      </c>
      <c r="AG544" s="28" t="str">
        <f>VLOOKUP($L544,怪物模板!$A:$N,MATCH(角色!AG$1,模板表头,0),0)</f>
        <v>misc.5skills</v>
      </c>
      <c r="AH544" s="28">
        <f>VLOOKUP($L544,怪物模板!$A:$N,MATCH(角色!AH$1,模板表头,0),0)</f>
        <v>11980101</v>
      </c>
      <c r="AI544" s="28">
        <f>VLOOKUP($L544,怪物模板!$A:$N,MATCH(角色!AI$1,模板表头,0),0)</f>
        <v>11999536</v>
      </c>
      <c r="AJ544" s="28">
        <f>VLOOKUP($L544,怪物模板!$A:$N,MATCH(角色!AJ$1,模板表头,0),0)</f>
        <v>11999537</v>
      </c>
      <c r="AK544" s="28" t="str">
        <f>VLOOKUP($L544,怪物模板!$A:$N,MATCH(角色!AK$1,模板表头,0),0)</f>
        <v/>
      </c>
      <c r="AL544" s="28" t="str">
        <f>IF(VLOOKUP($L544,[1]怪物模板!$A:$N,MATCH([1]角色!AL$1,模板表头,0),0)=0,"",VLOOKUP($L544,[1]怪物模板!$A:$N,MATCH([1]角色!AL$1,模板表头,0),0))</f>
        <v/>
      </c>
      <c r="AM544" s="28" t="str">
        <f>VLOOKUP($L544,怪物模板!$A:$N,MATCH(角色!AM$1,模板表头,0),0)</f>
        <v>rogue</v>
      </c>
      <c r="AN544" s="21">
        <f t="shared" ref="AN544:AN547" si="123">IF(T544="monster",1,IF(T544="boss",1.3,IF(T544="entity",1,IF(T544="guard",1.5,1))))</f>
        <v>1</v>
      </c>
      <c r="AO544" s="21">
        <v>1</v>
      </c>
      <c r="AP544" s="21"/>
      <c r="AQ544" s="21"/>
      <c r="AR544" s="21"/>
      <c r="AS544" s="21"/>
      <c r="AT544" s="21"/>
      <c r="AU544" s="21">
        <v>230011</v>
      </c>
      <c r="AV544" s="21">
        <v>230302</v>
      </c>
      <c r="AW544" s="21"/>
      <c r="AX544" s="21"/>
      <c r="AY544" s="21"/>
      <c r="AZ544" s="21"/>
      <c r="BA544" s="21"/>
      <c r="BB544" s="22"/>
      <c r="BC544" s="22"/>
      <c r="BD544" s="22"/>
      <c r="BE544" s="22"/>
      <c r="BF544" s="22"/>
      <c r="BG544" s="22"/>
      <c r="BH544" s="22"/>
      <c r="BI544" s="22">
        <f t="shared" si="120"/>
        <v>10000</v>
      </c>
      <c r="BJ544" s="22">
        <f t="shared" si="121"/>
        <v>4000</v>
      </c>
      <c r="BK544" s="22">
        <f t="shared" si="121"/>
        <v>4000</v>
      </c>
      <c r="BL544" s="21"/>
      <c r="BM544" s="21"/>
      <c r="BN544" s="21"/>
      <c r="BO544" s="21"/>
      <c r="BP544" s="21"/>
      <c r="BQ544" s="21"/>
      <c r="BR544" s="21"/>
      <c r="BS544" s="21"/>
      <c r="BT544" s="21"/>
      <c r="BU544" s="23" t="str">
        <f>IF(OR(B544="骷髅战士",B544="骷髅法师"),-0.9,"")</f>
        <v/>
      </c>
      <c r="BV544" s="21"/>
      <c r="BW544" s="21"/>
      <c r="BX544" s="21"/>
      <c r="BY544" s="21"/>
      <c r="BZ544" s="21"/>
      <c r="CA544" s="21"/>
      <c r="CB544" s="21"/>
      <c r="CC544" s="21"/>
      <c r="CD544" s="21"/>
      <c r="CE544" s="21"/>
      <c r="CF544" s="21"/>
      <c r="CG544" s="21" t="str">
        <f t="shared" si="113"/>
        <v/>
      </c>
      <c r="CH544" s="21" t="str">
        <f t="shared" si="113"/>
        <v/>
      </c>
      <c r="CI544" s="21" t="str">
        <f t="shared" si="113"/>
        <v/>
      </c>
      <c r="CJ544" s="21" t="str">
        <f t="shared" si="113"/>
        <v/>
      </c>
      <c r="CK544" s="21" t="str">
        <f t="shared" si="113"/>
        <v/>
      </c>
      <c r="CL544" s="21" t="str">
        <f t="shared" si="113"/>
        <v/>
      </c>
      <c r="CM544" s="21" t="str">
        <f t="shared" si="113"/>
        <v/>
      </c>
      <c r="CN544" s="21" t="str">
        <f t="shared" si="113"/>
        <v/>
      </c>
      <c r="CO544" s="21" t="str">
        <f t="shared" si="113"/>
        <v/>
      </c>
    </row>
    <row r="545" spans="1:93" s="5" customFormat="1" ht="16.5" customHeight="1" x14ac:dyDescent="0.3">
      <c r="A545" s="60">
        <v>31040543</v>
      </c>
      <c r="B545" s="60" t="s">
        <v>86</v>
      </c>
      <c r="C545" s="21"/>
      <c r="D545" s="21">
        <f t="shared" si="122"/>
        <v>29</v>
      </c>
      <c r="E545" s="21" t="s">
        <v>105</v>
      </c>
      <c r="F545" s="21">
        <v>29</v>
      </c>
      <c r="G545" s="21" t="s">
        <v>110</v>
      </c>
      <c r="H545" s="21">
        <f>VLOOKUP($L545,怪物模板!$A:$N,MATCH(角色!H$1,模板表头,0),0)</f>
        <v>2</v>
      </c>
      <c r="I545" s="28" t="str">
        <f>VLOOKUP($L545,怪物模板!$A:$N,MATCH(角色!I$1,模板表头,0),0)</f>
        <v>phy</v>
      </c>
      <c r="J545" s="22"/>
      <c r="K545" s="21"/>
      <c r="L545" s="21" t="s">
        <v>86</v>
      </c>
      <c r="M545" s="28" t="str">
        <f>VLOOKUP($L545,怪物模板!$A:$N,MATCH(角色!M$1,模板表头,0),0)</f>
        <v>无对应英雄</v>
      </c>
      <c r="N545" s="28" t="str">
        <f>VLOOKUP($L545,怪物模板!$A:$N,MATCH(角色!N$1,模板表头,0),0)</f>
        <v>新增突袭小招，大招改为引导</v>
      </c>
      <c r="O545" s="21" t="str">
        <f>VLOOKUP($L545,怪物模板!$A:$N,MATCH(角色!O$1,模板表头,0),0)</f>
        <v>male</v>
      </c>
      <c r="P545" s="22">
        <v>3</v>
      </c>
      <c r="Q545" s="21">
        <v>2</v>
      </c>
      <c r="R545" s="21">
        <f>VLOOKUP(P545,辅助表!$A$2:$B$10,2,FALSE)</f>
        <v>2</v>
      </c>
      <c r="S545" s="28" t="str">
        <f>VLOOKUP($L545,怪物模板!$A:$N,MATCH(角色!S$1,模板表头,0),0)</f>
        <v>horde</v>
      </c>
      <c r="T545" s="21" t="s">
        <v>85</v>
      </c>
      <c r="U545" s="21"/>
      <c r="V545" s="21"/>
      <c r="W545" s="21"/>
      <c r="X545" s="21"/>
      <c r="Y545" s="21"/>
      <c r="Z545" s="21"/>
      <c r="AA545" s="21"/>
      <c r="AB545" s="21">
        <v>4</v>
      </c>
      <c r="AC545" s="21">
        <v>6</v>
      </c>
      <c r="AD545" s="21"/>
      <c r="AE545" s="21">
        <f t="shared" si="115"/>
        <v>10</v>
      </c>
      <c r="AF545" s="21">
        <f t="shared" si="119"/>
        <v>25</v>
      </c>
      <c r="AG545" s="28" t="str">
        <f>VLOOKUP($L545,怪物模板!$A:$N,MATCH(角色!AG$1,模板表头,0),0)</f>
        <v>misc.5skills</v>
      </c>
      <c r="AH545" s="28">
        <f>VLOOKUP($L545,怪物模板!$A:$N,MATCH(角色!AH$1,模板表头,0),0)</f>
        <v>11980101</v>
      </c>
      <c r="AI545" s="28">
        <f>VLOOKUP($L545,怪物模板!$A:$N,MATCH(角色!AI$1,模板表头,0),0)</f>
        <v>11999536</v>
      </c>
      <c r="AJ545" s="28">
        <f>VLOOKUP($L545,怪物模板!$A:$N,MATCH(角色!AJ$1,模板表头,0),0)</f>
        <v>11999537</v>
      </c>
      <c r="AK545" s="28" t="str">
        <f>VLOOKUP($L545,怪物模板!$A:$N,MATCH(角色!AK$1,模板表头,0),0)</f>
        <v/>
      </c>
      <c r="AL545" s="28" t="str">
        <f>IF(VLOOKUP($L545,[1]怪物模板!$A:$N,MATCH([1]角色!AL$1,模板表头,0),0)=0,"",VLOOKUP($L545,[1]怪物模板!$A:$N,MATCH([1]角色!AL$1,模板表头,0),0))</f>
        <v/>
      </c>
      <c r="AM545" s="28" t="str">
        <f>VLOOKUP($L545,怪物模板!$A:$N,MATCH(角色!AM$1,模板表头,0),0)</f>
        <v>rogue</v>
      </c>
      <c r="AN545" s="21">
        <f t="shared" si="123"/>
        <v>1</v>
      </c>
      <c r="AO545" s="21">
        <v>1</v>
      </c>
      <c r="AP545" s="21"/>
      <c r="AQ545" s="21"/>
      <c r="AR545" s="21"/>
      <c r="AS545" s="21"/>
      <c r="AT545" s="21"/>
      <c r="AU545" s="21">
        <v>230011</v>
      </c>
      <c r="AV545" s="21">
        <v>230302</v>
      </c>
      <c r="AW545" s="21"/>
      <c r="AX545" s="21"/>
      <c r="AY545" s="21"/>
      <c r="AZ545" s="21"/>
      <c r="BA545" s="21"/>
      <c r="BB545" s="22"/>
      <c r="BC545" s="22"/>
      <c r="BD545" s="22"/>
      <c r="BE545" s="22"/>
      <c r="BF545" s="22"/>
      <c r="BG545" s="22"/>
      <c r="BH545" s="22"/>
      <c r="BI545" s="22">
        <f t="shared" si="120"/>
        <v>10000</v>
      </c>
      <c r="BJ545" s="22">
        <f t="shared" si="121"/>
        <v>4000</v>
      </c>
      <c r="BK545" s="22">
        <f t="shared" si="121"/>
        <v>4000</v>
      </c>
      <c r="BL545" s="21"/>
      <c r="BM545" s="21"/>
      <c r="BN545" s="21"/>
      <c r="BO545" s="21"/>
      <c r="BP545" s="21"/>
      <c r="BQ545" s="21"/>
      <c r="BR545" s="21"/>
      <c r="BS545" s="21"/>
      <c r="BT545" s="21"/>
      <c r="BU545" s="23" t="str">
        <f>IF(OR(B545="骷髅战士",B545="骷髅法师"),-0.9,"")</f>
        <v/>
      </c>
      <c r="BV545" s="21"/>
      <c r="BW545" s="21"/>
      <c r="BX545" s="21"/>
      <c r="BY545" s="21"/>
      <c r="BZ545" s="21"/>
      <c r="CA545" s="21"/>
      <c r="CB545" s="21"/>
      <c r="CC545" s="21"/>
      <c r="CD545" s="21"/>
      <c r="CE545" s="21"/>
      <c r="CF545" s="21"/>
      <c r="CG545" s="21" t="str">
        <f t="shared" si="113"/>
        <v/>
      </c>
      <c r="CH545" s="21" t="str">
        <f t="shared" si="113"/>
        <v/>
      </c>
      <c r="CI545" s="21" t="str">
        <f t="shared" si="113"/>
        <v/>
      </c>
      <c r="CJ545" s="21" t="str">
        <f t="shared" si="113"/>
        <v/>
      </c>
      <c r="CK545" s="21" t="str">
        <f t="shared" si="113"/>
        <v/>
      </c>
      <c r="CL545" s="21" t="str">
        <f t="shared" si="113"/>
        <v/>
      </c>
      <c r="CM545" s="21" t="str">
        <f t="shared" si="113"/>
        <v/>
      </c>
      <c r="CN545" s="21" t="str">
        <f t="shared" si="113"/>
        <v/>
      </c>
      <c r="CO545" s="21" t="str">
        <f t="shared" si="113"/>
        <v/>
      </c>
    </row>
    <row r="546" spans="1:93" s="5" customFormat="1" x14ac:dyDescent="0.3">
      <c r="A546" s="60">
        <v>31040544</v>
      </c>
      <c r="B546" s="60" t="s">
        <v>96</v>
      </c>
      <c r="C546" s="21"/>
      <c r="D546" s="21">
        <f t="shared" si="122"/>
        <v>29</v>
      </c>
      <c r="E546" s="21" t="s">
        <v>105</v>
      </c>
      <c r="F546" s="21">
        <v>29</v>
      </c>
      <c r="G546" s="21" t="s">
        <v>110</v>
      </c>
      <c r="H546" s="21">
        <f>VLOOKUP($L546,怪物模板!$A:$N,MATCH(角色!H$1,模板表头,0),0)</f>
        <v>3</v>
      </c>
      <c r="I546" s="28" t="str">
        <f>VLOOKUP($L546,怪物模板!$A:$N,MATCH(角色!I$1,模板表头,0),0)</f>
        <v>phy</v>
      </c>
      <c r="J546" s="22"/>
      <c r="K546" s="21"/>
      <c r="L546" s="21" t="s">
        <v>204</v>
      </c>
      <c r="M546" s="28" t="str">
        <f>VLOOKUP($L546,怪物模板!$A:$N,MATCH(角色!M$1,模板表头,0),0)</f>
        <v>骷髅射手</v>
      </c>
      <c r="N546" s="28" t="str">
        <f>VLOOKUP($L546,怪物模板!$A:$N,MATCH(角色!N$1,模板表头,0),0)</f>
        <v>统一模板</v>
      </c>
      <c r="O546" s="21" t="str">
        <f>VLOOKUP($L546,怪物模板!$A:$N,MATCH(角色!O$1,模板表头,0),0)</f>
        <v>male</v>
      </c>
      <c r="P546" s="21">
        <v>1</v>
      </c>
      <c r="Q546" s="21">
        <v>1</v>
      </c>
      <c r="R546" s="21">
        <f>VLOOKUP(P546,辅助表!$A$2:$B$10,2,FALSE)</f>
        <v>1</v>
      </c>
      <c r="S546" s="28" t="str">
        <f>VLOOKUP($L546,怪物模板!$A:$N,MATCH(角色!S$1,模板表头,0),0)</f>
        <v>horde</v>
      </c>
      <c r="T546" s="21" t="s">
        <v>85</v>
      </c>
      <c r="U546" s="21"/>
      <c r="V546" s="21"/>
      <c r="W546" s="21"/>
      <c r="X546" s="21"/>
      <c r="Y546" s="21"/>
      <c r="Z546" s="21"/>
      <c r="AA546" s="21"/>
      <c r="AB546" s="21">
        <v>4</v>
      </c>
      <c r="AC546" s="21">
        <v>6</v>
      </c>
      <c r="AD546" s="21"/>
      <c r="AE546" s="21">
        <f t="shared" si="115"/>
        <v>10</v>
      </c>
      <c r="AF546" s="21">
        <f t="shared" si="119"/>
        <v>25</v>
      </c>
      <c r="AG546" s="28" t="str">
        <f>VLOOKUP($L546,怪物模板!$A:$N,MATCH(角色!AG$1,模板表头,0),0)</f>
        <v>misc.5skills</v>
      </c>
      <c r="AH546" s="28">
        <f>VLOOKUP($L546,怪物模板!$A:$N,MATCH(角色!AH$1,模板表头,0),0)</f>
        <v>11690101</v>
      </c>
      <c r="AI546" s="28">
        <f>VLOOKUP($L546,怪物模板!$A:$N,MATCH(角色!AI$1,模板表头,0),0)</f>
        <v>11690102</v>
      </c>
      <c r="AJ546" s="28" t="str">
        <f>VLOOKUP($L546,怪物模板!$A:$N,MATCH(角色!AJ$1,模板表头,0),0)</f>
        <v/>
      </c>
      <c r="AK546" s="28" t="str">
        <f>VLOOKUP($L546,怪物模板!$A:$N,MATCH(角色!AK$1,模板表头,0),0)</f>
        <v/>
      </c>
      <c r="AL546" s="28" t="str">
        <f>IF(VLOOKUP($L546,[1]怪物模板!$A:$N,MATCH([1]角色!AL$1,模板表头,0),0)=0,"",VLOOKUP($L546,[1]怪物模板!$A:$N,MATCH([1]角色!AL$1,模板表头,0),0))</f>
        <v/>
      </c>
      <c r="AM546" s="28" t="str">
        <f>VLOOKUP($L546,怪物模板!$A:$N,MATCH(角色!AM$1,模板表头,0),0)</f>
        <v>skeleton_archer_npc</v>
      </c>
      <c r="AN546" s="21">
        <f t="shared" si="123"/>
        <v>1</v>
      </c>
      <c r="AO546" s="21">
        <v>1</v>
      </c>
      <c r="AP546" s="21"/>
      <c r="AQ546" s="21"/>
      <c r="AR546" s="21"/>
      <c r="AS546" s="21"/>
      <c r="AT546" s="21"/>
      <c r="AU546" s="21">
        <v>230051</v>
      </c>
      <c r="AV546" s="21">
        <v>230282</v>
      </c>
      <c r="AW546" s="21"/>
      <c r="AX546" s="21"/>
      <c r="AY546" s="21"/>
      <c r="AZ546" s="21"/>
      <c r="BA546" s="21"/>
      <c r="BB546" s="22"/>
      <c r="BC546" s="22"/>
      <c r="BD546" s="22"/>
      <c r="BE546" s="22"/>
      <c r="BF546" s="22"/>
      <c r="BG546" s="22"/>
      <c r="BH546" s="22"/>
      <c r="BI546" s="22">
        <f t="shared" si="120"/>
        <v>10000</v>
      </c>
      <c r="BJ546" s="22">
        <f t="shared" si="121"/>
        <v>4000</v>
      </c>
      <c r="BK546" s="22">
        <f t="shared" si="121"/>
        <v>4000</v>
      </c>
      <c r="BL546" s="21"/>
      <c r="BM546" s="21"/>
      <c r="BN546" s="21"/>
      <c r="BO546" s="21"/>
      <c r="BP546" s="21"/>
      <c r="BQ546" s="21"/>
      <c r="BR546" s="21"/>
      <c r="BS546" s="21"/>
      <c r="BT546" s="21"/>
      <c r="BU546" s="23" t="str">
        <f>IF(OR(B546="骷髅战士",B546="骷髅法师"),-0.9,"")</f>
        <v/>
      </c>
      <c r="BV546" s="21"/>
      <c r="BW546" s="21"/>
      <c r="BX546" s="21"/>
      <c r="BY546" s="21"/>
      <c r="BZ546" s="21"/>
      <c r="CA546" s="21"/>
      <c r="CB546" s="21"/>
      <c r="CC546" s="21"/>
      <c r="CD546" s="21"/>
      <c r="CE546" s="21"/>
      <c r="CF546" s="21"/>
      <c r="CG546" s="21" t="str">
        <f t="shared" si="113"/>
        <v/>
      </c>
      <c r="CH546" s="21" t="str">
        <f t="shared" si="113"/>
        <v/>
      </c>
      <c r="CI546" s="21" t="str">
        <f t="shared" si="113"/>
        <v/>
      </c>
      <c r="CJ546" s="21" t="str">
        <f t="shared" si="113"/>
        <v/>
      </c>
      <c r="CK546" s="21" t="str">
        <f t="shared" si="113"/>
        <v/>
      </c>
      <c r="CL546" s="21" t="str">
        <f t="shared" si="113"/>
        <v/>
      </c>
      <c r="CM546" s="21" t="str">
        <f t="shared" si="113"/>
        <v/>
      </c>
      <c r="CN546" s="21" t="str">
        <f t="shared" si="113"/>
        <v/>
      </c>
      <c r="CO546" s="21" t="str">
        <f t="shared" si="113"/>
        <v/>
      </c>
    </row>
    <row r="547" spans="1:93" s="5" customFormat="1" x14ac:dyDescent="0.3">
      <c r="A547" s="60">
        <v>31040545</v>
      </c>
      <c r="B547" s="60" t="s">
        <v>314</v>
      </c>
      <c r="C547" s="21"/>
      <c r="D547" s="21">
        <f t="shared" si="122"/>
        <v>29</v>
      </c>
      <c r="E547" s="21" t="s">
        <v>105</v>
      </c>
      <c r="F547" s="21">
        <v>29</v>
      </c>
      <c r="G547" s="21" t="s">
        <v>111</v>
      </c>
      <c r="H547" s="21">
        <f>VLOOKUP($L547,怪物模板!$A:$N,MATCH(角色!H$1,模板表头,0),0)</f>
        <v>3</v>
      </c>
      <c r="I547" s="28" t="str">
        <f>VLOOKUP($L547,怪物模板!$A:$N,MATCH(角色!I$1,模板表头,0),0)</f>
        <v>phy</v>
      </c>
      <c r="J547" s="22"/>
      <c r="K547" s="21"/>
      <c r="L547" s="21" t="s">
        <v>366</v>
      </c>
      <c r="M547" s="28" t="str">
        <f>VLOOKUP($L547,怪物模板!$A:$N,MATCH(角色!M$1,模板表头,0),0)</f>
        <v>精灵游侠</v>
      </c>
      <c r="N547" s="28" t="str">
        <f>VLOOKUP($L547,怪物模板!$A:$N,MATCH(角色!N$1,模板表头,0),0)</f>
        <v>关卡12-3，4技能BOSS版</v>
      </c>
      <c r="O547" s="21" t="str">
        <f>VLOOKUP($L547,怪物模板!$A:$N,MATCH(角色!O$1,模板表头,0),0)</f>
        <v>male</v>
      </c>
      <c r="P547" s="21">
        <v>1</v>
      </c>
      <c r="Q547" s="21">
        <v>1</v>
      </c>
      <c r="R547" s="21">
        <f>VLOOKUP(P547,辅助表!$A$2:$B$10,2,FALSE)</f>
        <v>1</v>
      </c>
      <c r="S547" s="28" t="str">
        <f>VLOOKUP($L547,怪物模板!$A:$N,MATCH(角色!S$1,模板表头,0),0)</f>
        <v>alliance</v>
      </c>
      <c r="T547" s="21" t="s">
        <v>85</v>
      </c>
      <c r="U547" s="21"/>
      <c r="V547" s="21"/>
      <c r="W547" s="21"/>
      <c r="X547" s="21"/>
      <c r="Y547" s="21"/>
      <c r="Z547" s="21"/>
      <c r="AA547" s="21"/>
      <c r="AB547" s="21">
        <v>4</v>
      </c>
      <c r="AC547" s="21">
        <v>6</v>
      </c>
      <c r="AD547" s="21"/>
      <c r="AE547" s="21">
        <f t="shared" si="115"/>
        <v>40</v>
      </c>
      <c r="AF547" s="21">
        <f t="shared" si="119"/>
        <v>100</v>
      </c>
      <c r="AG547" s="28" t="str">
        <f>VLOOKUP($L547,怪物模板!$A:$N,MATCH(角色!AG$1,模板表头,0),0)</f>
        <v>misc.5skills</v>
      </c>
      <c r="AH547" s="28">
        <f>VLOOKUP($L547,怪物模板!$A:$N,MATCH(角色!AH$1,模板表头,0),0)</f>
        <v>11780301</v>
      </c>
      <c r="AI547" s="28">
        <f>VLOOKUP($L547,怪物模板!$A:$N,MATCH(角色!AI$1,模板表头,0),0)</f>
        <v>11780302</v>
      </c>
      <c r="AJ547" s="28">
        <f>VLOOKUP($L547,怪物模板!$A:$N,MATCH(角色!AJ$1,模板表头,0),0)</f>
        <v>11780303</v>
      </c>
      <c r="AK547" s="28">
        <f>VLOOKUP($L547,怪物模板!$A:$N,MATCH(角色!AK$1,模板表头,0),0)</f>
        <v>11780304</v>
      </c>
      <c r="AL547" s="28" t="str">
        <f>IF(VLOOKUP($L547,[1]怪物模板!$A:$N,MATCH([1]角色!AL$1,模板表头,0),0)=0,"",VLOOKUP($L547,[1]怪物模板!$A:$N,MATCH([1]角色!AL$1,模板表头,0),0))</f>
        <v/>
      </c>
      <c r="AM547" s="28" t="str">
        <f>VLOOKUP($L547,怪物模板!$A:$N,MATCH(角色!AM$1,模板表头,0),0)</f>
        <v>elf_assassin_npc</v>
      </c>
      <c r="AN547" s="21">
        <f t="shared" si="123"/>
        <v>1</v>
      </c>
      <c r="AO547" s="21">
        <v>1</v>
      </c>
      <c r="AP547" s="21"/>
      <c r="AQ547" s="21"/>
      <c r="AR547" s="21"/>
      <c r="AS547" s="21"/>
      <c r="AT547" s="21"/>
      <c r="AU547" s="21">
        <v>230051</v>
      </c>
      <c r="AV547" s="21">
        <v>230282</v>
      </c>
      <c r="AW547" s="21"/>
      <c r="AX547" s="21"/>
      <c r="AY547" s="21"/>
      <c r="AZ547" s="21"/>
      <c r="BA547" s="21"/>
      <c r="BB547" s="22"/>
      <c r="BC547" s="22"/>
      <c r="BD547" s="22"/>
      <c r="BE547" s="22"/>
      <c r="BF547" s="22"/>
      <c r="BG547" s="22"/>
      <c r="BH547" s="22"/>
      <c r="BI547" s="22">
        <f t="shared" si="120"/>
        <v>10000</v>
      </c>
      <c r="BJ547" s="22">
        <f t="shared" si="121"/>
        <v>4000</v>
      </c>
      <c r="BK547" s="22">
        <f t="shared" si="121"/>
        <v>4000</v>
      </c>
      <c r="BL547" s="21"/>
      <c r="BM547" s="21"/>
      <c r="BN547" s="21"/>
      <c r="BO547" s="21"/>
      <c r="BP547" s="21"/>
      <c r="BQ547" s="21"/>
      <c r="BR547" s="21"/>
      <c r="BS547" s="21"/>
      <c r="BT547" s="21"/>
      <c r="BU547" s="23" t="str">
        <f>IF(OR(B547="骷髅战士",B547="骷髅法师"),-0.9,"")</f>
        <v/>
      </c>
      <c r="BV547" s="21"/>
      <c r="BW547" s="21"/>
      <c r="BX547" s="21"/>
      <c r="BY547" s="21"/>
      <c r="BZ547" s="21"/>
      <c r="CA547" s="21"/>
      <c r="CB547" s="21"/>
      <c r="CC547" s="21"/>
      <c r="CD547" s="21"/>
      <c r="CE547" s="21"/>
      <c r="CF547" s="21"/>
      <c r="CG547" s="21" t="str">
        <f t="shared" si="113"/>
        <v/>
      </c>
      <c r="CH547" s="21" t="str">
        <f t="shared" si="113"/>
        <v/>
      </c>
      <c r="CI547" s="21" t="str">
        <f t="shared" si="113"/>
        <v/>
      </c>
      <c r="CJ547" s="21" t="str">
        <f t="shared" si="113"/>
        <v/>
      </c>
      <c r="CK547" s="21" t="str">
        <f t="shared" si="113"/>
        <v/>
      </c>
      <c r="CL547" s="21" t="str">
        <f t="shared" si="113"/>
        <v/>
      </c>
      <c r="CM547" s="21" t="str">
        <f t="shared" si="113"/>
        <v/>
      </c>
      <c r="CN547" s="21" t="str">
        <f t="shared" si="113"/>
        <v/>
      </c>
      <c r="CO547" s="21" t="str">
        <f t="shared" si="113"/>
        <v/>
      </c>
    </row>
    <row r="548" spans="1:93" s="34" customFormat="1" ht="16.5" customHeight="1" x14ac:dyDescent="0.3">
      <c r="A548" s="60">
        <v>31040546</v>
      </c>
      <c r="B548" s="60" t="s">
        <v>343</v>
      </c>
      <c r="C548" s="30"/>
      <c r="D548" s="30">
        <f>D547+1</f>
        <v>30</v>
      </c>
      <c r="E548" s="21" t="s">
        <v>105</v>
      </c>
      <c r="F548" s="30">
        <v>30</v>
      </c>
      <c r="G548" s="30" t="s">
        <v>101</v>
      </c>
      <c r="H548" s="21">
        <f>VLOOKUP($L548,怪物模板!$A:$N,MATCH(角色!H$1,模板表头,0),0)</f>
        <v>3</v>
      </c>
      <c r="I548" s="30" t="str">
        <f>VLOOKUP($L548,怪物模板!$A:$N,MATCH(角色!I$1,模板表头,0),0)</f>
        <v>mag</v>
      </c>
      <c r="J548" s="32"/>
      <c r="K548" s="30" t="s">
        <v>302</v>
      </c>
      <c r="L548" s="36" t="s">
        <v>338</v>
      </c>
      <c r="M548" s="30" t="str">
        <f>VLOOKUP($L548,怪物模板!$A:$N,MATCH(角色!M$1,模板表头,0),0)</f>
        <v>黑魔导少女</v>
      </c>
      <c r="N548" s="30" t="str">
        <f>VLOOKUP($L548,怪物模板!$A:$N,MATCH(角色!N$1,模板表头,0),0)</f>
        <v>统一BOSS模板，同英雄技能+酒利用</v>
      </c>
      <c r="O548" s="21" t="str">
        <f>VLOOKUP($L548,怪物模板!$A:$N,MATCH(角色!O$1,模板表头,0),0)</f>
        <v>male</v>
      </c>
      <c r="P548" s="32">
        <v>7</v>
      </c>
      <c r="Q548" s="30">
        <v>4</v>
      </c>
      <c r="R548" s="30">
        <v>4</v>
      </c>
      <c r="S548" s="30" t="str">
        <f>VLOOKUP($L548,怪物模板!$A:$N,MATCH(角色!S$1,模板表头,0),0)</f>
        <v>alliance</v>
      </c>
      <c r="T548" s="30" t="s">
        <v>101</v>
      </c>
      <c r="U548" s="30"/>
      <c r="V548" s="30"/>
      <c r="W548" s="30"/>
      <c r="X548" s="30"/>
      <c r="Y548" s="30"/>
      <c r="Z548" s="30"/>
      <c r="AA548" s="30"/>
      <c r="AB548" s="30">
        <v>4</v>
      </c>
      <c r="AC548" s="30">
        <v>6</v>
      </c>
      <c r="AD548" s="30"/>
      <c r="AE548" s="30">
        <f t="shared" si="115"/>
        <v>100</v>
      </c>
      <c r="AF548" s="30">
        <f t="shared" si="119"/>
        <v>250</v>
      </c>
      <c r="AG548" s="30" t="str">
        <f>VLOOKUP($L548,怪物模板!$A:$N,MATCH(角色!AG$1,模板表头,0),0)</f>
        <v>misc.5skills_is_enemy_second</v>
      </c>
      <c r="AH548" s="30">
        <f>VLOOKUP($L548,怪物模板!$A:$N,MATCH(角色!AH$1,模板表头,0),0)</f>
        <v>11760301</v>
      </c>
      <c r="AI548" s="30">
        <f>VLOOKUP($L548,怪物模板!$A:$N,MATCH(角色!AI$1,模板表头,0),0)</f>
        <v>11760302</v>
      </c>
      <c r="AJ548" s="30">
        <f>VLOOKUP($L548,怪物模板!$A:$N,MATCH(角色!AJ$1,模板表头,0),0)</f>
        <v>11760303</v>
      </c>
      <c r="AK548" s="30">
        <f>VLOOKUP($L548,怪物模板!$A:$N,MATCH(角色!AK$1,模板表头,0),0)</f>
        <v>11760304</v>
      </c>
      <c r="AL548" s="28" t="str">
        <f>IF(VLOOKUP($L548,[1]怪物模板!$A:$N,MATCH([1]角色!AL$1,模板表头,0),0)=0,"",VLOOKUP($L548,[1]怪物模板!$A:$N,MATCH([1]角色!AL$1,模板表头,0),0))</f>
        <v/>
      </c>
      <c r="AM548" s="28" t="str">
        <f>VLOOKUP($L548,怪物模板!$A:$N,MATCH(角色!AM$1,模板表头,0),0)</f>
        <v>antonidas</v>
      </c>
      <c r="AN548" s="30">
        <v>1.5</v>
      </c>
      <c r="AO548" s="30">
        <v>1</v>
      </c>
      <c r="AP548" s="30"/>
      <c r="AQ548" s="30"/>
      <c r="AR548" s="30" t="s">
        <v>201</v>
      </c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2">
        <v>-5000</v>
      </c>
      <c r="BJ548" s="32">
        <f t="shared" si="121"/>
        <v>0</v>
      </c>
      <c r="BK548" s="32">
        <f t="shared" si="121"/>
        <v>0</v>
      </c>
      <c r="BL548" s="30"/>
      <c r="BM548" s="30"/>
      <c r="BN548" s="30"/>
      <c r="BO548" s="30"/>
      <c r="BP548" s="30"/>
      <c r="BQ548" s="30"/>
      <c r="BR548" s="30"/>
      <c r="BS548" s="30"/>
      <c r="BT548" s="30"/>
      <c r="BU548" s="33" t="s">
        <v>200</v>
      </c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>
        <f t="shared" si="113"/>
        <v>5000</v>
      </c>
      <c r="CH548" s="30">
        <f t="shared" si="113"/>
        <v>5000</v>
      </c>
      <c r="CI548" s="30">
        <f t="shared" si="113"/>
        <v>5000</v>
      </c>
      <c r="CJ548" s="30">
        <f t="shared" si="113"/>
        <v>5000</v>
      </c>
      <c r="CK548" s="30">
        <f t="shared" si="113"/>
        <v>5000</v>
      </c>
      <c r="CL548" s="30">
        <f t="shared" si="113"/>
        <v>5000</v>
      </c>
      <c r="CM548" s="30">
        <f t="shared" si="113"/>
        <v>5000</v>
      </c>
      <c r="CN548" s="30">
        <f t="shared" si="113"/>
        <v>5000</v>
      </c>
      <c r="CO548" s="30">
        <f t="shared" si="113"/>
        <v>5000</v>
      </c>
    </row>
    <row r="549" spans="1:93" s="35" customFormat="1" ht="16.5" customHeight="1" x14ac:dyDescent="0.3">
      <c r="A549" s="60">
        <v>31040547</v>
      </c>
      <c r="B549" s="60" t="s">
        <v>334</v>
      </c>
      <c r="C549" s="30"/>
      <c r="D549" s="30">
        <v>30</v>
      </c>
      <c r="E549" s="21" t="s">
        <v>105</v>
      </c>
      <c r="F549" s="30">
        <v>30</v>
      </c>
      <c r="G549" s="30" t="s">
        <v>101</v>
      </c>
      <c r="H549" s="21">
        <f>VLOOKUP($L549,怪物模板!$A:$N,MATCH(角色!H$1,模板表头,0),0)</f>
        <v>3</v>
      </c>
      <c r="I549" s="30" t="str">
        <f>VLOOKUP($L549,怪物模板!$A:$N,MATCH(角色!I$1,模板表头,0),0)</f>
        <v>mag</v>
      </c>
      <c r="J549" s="32"/>
      <c r="K549" s="30" t="s">
        <v>302</v>
      </c>
      <c r="L549" s="36" t="s">
        <v>285</v>
      </c>
      <c r="M549" s="30" t="str">
        <f>VLOOKUP($L549,怪物模板!$A:$N,MATCH(角色!M$1,模板表头,0),0)</f>
        <v>瘟疫骑士</v>
      </c>
      <c r="N549" s="30" t="str">
        <f>VLOOKUP($L549,怪物模板!$A:$N,MATCH(角色!N$1,模板表头,0),0)</f>
        <v>同英雄技能</v>
      </c>
      <c r="O549" s="21" t="str">
        <f>VLOOKUP($L549,怪物模板!$A:$N,MATCH(角色!O$1,模板表头,0),0)</f>
        <v>female</v>
      </c>
      <c r="P549" s="32">
        <v>4</v>
      </c>
      <c r="Q549" s="30">
        <v>2</v>
      </c>
      <c r="R549" s="30">
        <v>3</v>
      </c>
      <c r="S549" s="30" t="str">
        <f>VLOOKUP($L549,怪物模板!$A:$N,MATCH(角色!S$1,模板表头,0),0)</f>
        <v>chaos</v>
      </c>
      <c r="T549" s="30" t="s">
        <v>199</v>
      </c>
      <c r="U549" s="30"/>
      <c r="V549" s="30"/>
      <c r="W549" s="30"/>
      <c r="X549" s="30"/>
      <c r="Y549" s="30"/>
      <c r="Z549" s="30"/>
      <c r="AA549" s="30"/>
      <c r="AB549" s="30">
        <v>4</v>
      </c>
      <c r="AC549" s="30">
        <v>6</v>
      </c>
      <c r="AD549" s="30"/>
      <c r="AE549" s="30">
        <f t="shared" si="115"/>
        <v>100</v>
      </c>
      <c r="AF549" s="30">
        <f t="shared" si="119"/>
        <v>250</v>
      </c>
      <c r="AG549" s="30" t="str">
        <f>VLOOKUP($L549,怪物模板!$A:$N,MATCH(角色!AG$1,模板表头,0),0)</f>
        <v>misc.5skills</v>
      </c>
      <c r="AH549" s="30">
        <f>VLOOKUP($L549,怪物模板!$A:$N,MATCH(角色!AH$1,模板表头,0),0)</f>
        <v>11860101</v>
      </c>
      <c r="AI549" s="30">
        <f>VLOOKUP($L549,怪物模板!$A:$N,MATCH(角色!AI$1,模板表头,0),0)</f>
        <v>11860102</v>
      </c>
      <c r="AJ549" s="30">
        <f>VLOOKUP($L549,怪物模板!$A:$N,MATCH(角色!AJ$1,模板表头,0),0)</f>
        <v>11860103</v>
      </c>
      <c r="AK549" s="30" t="str">
        <f>VLOOKUP($L549,怪物模板!$A:$N,MATCH(角色!AK$1,模板表头,0),0)</f>
        <v/>
      </c>
      <c r="AL549" s="28" t="str">
        <f>IF(VLOOKUP($L549,[1]怪物模板!$A:$N,MATCH([1]角色!AL$1,模板表头,0),0)=0,"",VLOOKUP($L549,[1]怪物模板!$A:$N,MATCH([1]角色!AL$1,模板表头,0),0))</f>
        <v/>
      </c>
      <c r="AM549" s="28" t="str">
        <f>VLOOKUP($L549,怪物模板!$A:$N,MATCH(角色!AM$1,模板表头,0),0)</f>
        <v>sylvanas</v>
      </c>
      <c r="AN549" s="30">
        <v>1.5</v>
      </c>
      <c r="AO549" s="30">
        <v>1</v>
      </c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2">
        <v>-5000</v>
      </c>
      <c r="BJ549" s="32">
        <f t="shared" si="121"/>
        <v>0</v>
      </c>
      <c r="BK549" s="32">
        <f t="shared" si="121"/>
        <v>0</v>
      </c>
      <c r="BL549" s="30"/>
      <c r="BM549" s="30"/>
      <c r="BN549" s="30"/>
      <c r="BO549" s="30"/>
      <c r="BP549" s="30"/>
      <c r="BQ549" s="30"/>
      <c r="BR549" s="30"/>
      <c r="BS549" s="30"/>
      <c r="BT549" s="30"/>
      <c r="BU549" s="33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>
        <f t="shared" si="113"/>
        <v>5000</v>
      </c>
      <c r="CH549" s="30">
        <f t="shared" si="113"/>
        <v>5000</v>
      </c>
      <c r="CI549" s="30">
        <f t="shared" si="113"/>
        <v>5000</v>
      </c>
      <c r="CJ549" s="30">
        <f t="shared" si="113"/>
        <v>5000</v>
      </c>
      <c r="CK549" s="30">
        <f t="shared" si="113"/>
        <v>5000</v>
      </c>
      <c r="CL549" s="30">
        <f t="shared" si="113"/>
        <v>5000</v>
      </c>
      <c r="CM549" s="30">
        <f t="shared" si="113"/>
        <v>5000</v>
      </c>
      <c r="CN549" s="30">
        <f t="shared" si="113"/>
        <v>5000</v>
      </c>
      <c r="CO549" s="30">
        <f t="shared" si="113"/>
        <v>5000</v>
      </c>
    </row>
    <row r="550" spans="1:93" s="3" customFormat="1" ht="16.5" customHeight="1" x14ac:dyDescent="0.3">
      <c r="A550" s="60">
        <v>31040548</v>
      </c>
      <c r="B550" s="60" t="s">
        <v>207</v>
      </c>
      <c r="C550" s="21"/>
      <c r="D550" s="21">
        <v>30</v>
      </c>
      <c r="E550" s="21" t="s">
        <v>105</v>
      </c>
      <c r="F550" s="21">
        <v>30</v>
      </c>
      <c r="G550" s="21" t="s">
        <v>111</v>
      </c>
      <c r="H550" s="21">
        <f>VLOOKUP($L550,怪物模板!$A:$N,MATCH(角色!H$1,模板表头,0),0)</f>
        <v>1</v>
      </c>
      <c r="I550" s="28" t="str">
        <f>VLOOKUP($L550,怪物模板!$A:$N,MATCH(角色!I$1,模板表头,0),0)</f>
        <v>mag</v>
      </c>
      <c r="J550" s="22"/>
      <c r="K550" s="21"/>
      <c r="L550" s="21" t="s">
        <v>207</v>
      </c>
      <c r="M550" s="28" t="str">
        <f>VLOOKUP($L550,怪物模板!$A:$N,MATCH(角色!M$1,模板表头,0),0)</f>
        <v>无对应英雄</v>
      </c>
      <c r="N550" s="28" t="str">
        <f>VLOOKUP($L550,怪物模板!$A:$N,MATCH(角色!N$1,模板表头,0),0)</f>
        <v>统一模板</v>
      </c>
      <c r="O550" s="21" t="str">
        <f>VLOOKUP($L550,怪物模板!$A:$N,MATCH(角色!O$1,模板表头,0),0)</f>
        <v>male</v>
      </c>
      <c r="P550" s="22">
        <v>4</v>
      </c>
      <c r="Q550" s="21">
        <v>2</v>
      </c>
      <c r="R550" s="21">
        <v>3</v>
      </c>
      <c r="S550" s="28" t="str">
        <f>VLOOKUP($L550,怪物模板!$A:$N,MATCH(角色!S$1,模板表头,0),0)</f>
        <v>horde</v>
      </c>
      <c r="T550" s="21" t="s">
        <v>199</v>
      </c>
      <c r="U550" s="21"/>
      <c r="V550" s="21"/>
      <c r="W550" s="21"/>
      <c r="X550" s="21"/>
      <c r="Y550" s="21"/>
      <c r="Z550" s="21"/>
      <c r="AA550" s="21"/>
      <c r="AB550" s="21">
        <v>4</v>
      </c>
      <c r="AC550" s="21">
        <v>6</v>
      </c>
      <c r="AD550" s="21"/>
      <c r="AE550" s="21">
        <f t="shared" si="115"/>
        <v>40</v>
      </c>
      <c r="AF550" s="21">
        <f t="shared" si="119"/>
        <v>100</v>
      </c>
      <c r="AG550" s="28" t="str">
        <f>VLOOKUP($L550,怪物模板!$A:$N,MATCH(角色!AG$1,模板表头,0),0)</f>
        <v>misc.5skills_third_target_is_valid</v>
      </c>
      <c r="AH550" s="28">
        <f>VLOOKUP($L550,怪物模板!$A:$N,MATCH(角色!AH$1,模板表头,0),0)</f>
        <v>11870101</v>
      </c>
      <c r="AI550" s="28">
        <f>VLOOKUP($L550,怪物模板!$A:$N,MATCH(角色!AI$1,模板表头,0),0)</f>
        <v>11999518</v>
      </c>
      <c r="AJ550" s="28">
        <f>VLOOKUP($L550,怪物模板!$A:$N,MATCH(角色!AJ$1,模板表头,0),0)</f>
        <v>11870103</v>
      </c>
      <c r="AK550" s="28" t="str">
        <f>VLOOKUP($L550,怪物模板!$A:$N,MATCH(角色!AK$1,模板表头,0),0)</f>
        <v/>
      </c>
      <c r="AL550" s="28" t="str">
        <f>IF(VLOOKUP($L550,[1]怪物模板!$A:$N,MATCH([1]角色!AL$1,模板表头,0),0)=0,"",VLOOKUP($L550,[1]怪物模板!$A:$N,MATCH([1]角色!AL$1,模板表头,0),0))</f>
        <v/>
      </c>
      <c r="AM550" s="28" t="str">
        <f>VLOOKUP($L550,怪物模板!$A:$N,MATCH(角色!AM$1,模板表头,0),0)</f>
        <v>senjin_shieldman_boss</v>
      </c>
      <c r="AN550" s="21">
        <v>0.9</v>
      </c>
      <c r="AO550" s="21">
        <v>1</v>
      </c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2"/>
      <c r="BC550" s="22"/>
      <c r="BD550" s="22"/>
      <c r="BE550" s="22"/>
      <c r="BF550" s="22"/>
      <c r="BG550" s="22"/>
      <c r="BH550" s="22"/>
      <c r="BI550" s="22">
        <f t="shared" si="120"/>
        <v>10000</v>
      </c>
      <c r="BJ550" s="22">
        <f t="shared" si="121"/>
        <v>4000</v>
      </c>
      <c r="BK550" s="22">
        <f t="shared" si="121"/>
        <v>4000</v>
      </c>
      <c r="BL550" s="21"/>
      <c r="BM550" s="21"/>
      <c r="BN550" s="21"/>
      <c r="BO550" s="21"/>
      <c r="BP550" s="21"/>
      <c r="BQ550" s="21"/>
      <c r="BR550" s="21"/>
      <c r="BS550" s="21"/>
      <c r="BT550" s="21"/>
      <c r="BU550" s="23"/>
      <c r="BV550" s="21"/>
      <c r="BW550" s="21"/>
      <c r="BX550" s="21"/>
      <c r="BY550" s="21"/>
      <c r="BZ550" s="21"/>
      <c r="CA550" s="21"/>
      <c r="CB550" s="21"/>
      <c r="CC550" s="21"/>
      <c r="CD550" s="21"/>
      <c r="CE550" s="21"/>
      <c r="CF550" s="21"/>
      <c r="CG550" s="21" t="str">
        <f t="shared" si="113"/>
        <v/>
      </c>
      <c r="CH550" s="21" t="str">
        <f t="shared" si="113"/>
        <v/>
      </c>
      <c r="CI550" s="21" t="str">
        <f t="shared" si="113"/>
        <v/>
      </c>
      <c r="CJ550" s="21" t="str">
        <f t="shared" ref="CH550:CO582" si="124">IF($G550="boss",5000,"")</f>
        <v/>
      </c>
      <c r="CK550" s="21" t="str">
        <f t="shared" si="124"/>
        <v/>
      </c>
      <c r="CL550" s="21" t="str">
        <f t="shared" si="124"/>
        <v/>
      </c>
      <c r="CM550" s="21" t="str">
        <f t="shared" si="124"/>
        <v/>
      </c>
      <c r="CN550" s="21" t="str">
        <f t="shared" si="124"/>
        <v/>
      </c>
      <c r="CO550" s="21" t="str">
        <f t="shared" si="124"/>
        <v/>
      </c>
    </row>
    <row r="551" spans="1:93" s="3" customFormat="1" ht="16.5" customHeight="1" x14ac:dyDescent="0.3">
      <c r="A551" s="60">
        <v>31040549</v>
      </c>
      <c r="B551" s="60" t="s">
        <v>197</v>
      </c>
      <c r="C551" s="21"/>
      <c r="D551" s="21">
        <v>30</v>
      </c>
      <c r="E551" s="21" t="s">
        <v>105</v>
      </c>
      <c r="F551" s="21">
        <v>30</v>
      </c>
      <c r="G551" s="21" t="s">
        <v>111</v>
      </c>
      <c r="H551" s="21">
        <f>VLOOKUP($L551,怪物模板!$A:$N,MATCH(角色!H$1,模板表头,0),0)</f>
        <v>4</v>
      </c>
      <c r="I551" s="28" t="str">
        <f>VLOOKUP($L551,怪物模板!$A:$N,MATCH(角色!I$1,模板表头,0),0)</f>
        <v>mag</v>
      </c>
      <c r="J551" s="22"/>
      <c r="K551" s="21"/>
      <c r="L551" s="21" t="s">
        <v>197</v>
      </c>
      <c r="M551" s="28" t="str">
        <f>VLOOKUP($L551,怪物模板!$A:$N,MATCH(角色!M$1,模板表头,0),0)</f>
        <v>无对应英雄</v>
      </c>
      <c r="N551" s="28" t="str">
        <f>VLOOKUP($L551,怪物模板!$A:$N,MATCH(角色!N$1,模板表头,0),0)</f>
        <v>统一模板</v>
      </c>
      <c r="O551" s="21" t="str">
        <f>VLOOKUP($L551,怪物模板!$A:$N,MATCH(角色!O$1,模板表头,0),0)</f>
        <v>male</v>
      </c>
      <c r="P551" s="22">
        <v>4</v>
      </c>
      <c r="Q551" s="21">
        <v>2</v>
      </c>
      <c r="R551" s="21">
        <v>3</v>
      </c>
      <c r="S551" s="28" t="str">
        <f>VLOOKUP($L551,怪物模板!$A:$N,MATCH(角色!S$1,模板表头,0),0)</f>
        <v>alliance</v>
      </c>
      <c r="T551" s="21" t="s">
        <v>199</v>
      </c>
      <c r="U551" s="21"/>
      <c r="V551" s="21"/>
      <c r="W551" s="21"/>
      <c r="X551" s="21"/>
      <c r="Y551" s="21"/>
      <c r="Z551" s="21"/>
      <c r="AA551" s="21"/>
      <c r="AB551" s="21">
        <v>4</v>
      </c>
      <c r="AC551" s="21">
        <v>6</v>
      </c>
      <c r="AD551" s="21"/>
      <c r="AE551" s="21">
        <f t="shared" si="115"/>
        <v>40</v>
      </c>
      <c r="AF551" s="21">
        <f t="shared" si="119"/>
        <v>100</v>
      </c>
      <c r="AG551" s="28" t="str">
        <f>VLOOKUP($L551,怪物模板!$A:$N,MATCH(角色!AG$1,模板表头,0),0)</f>
        <v>misc.5skills_friendly_ratio</v>
      </c>
      <c r="AH551" s="28">
        <f>VLOOKUP($L551,怪物模板!$A:$N,MATCH(角色!AH$1,模板表头,0),0)</f>
        <v>11980501</v>
      </c>
      <c r="AI551" s="28">
        <f>VLOOKUP($L551,怪物模板!$A:$N,MATCH(角色!AI$1,模板表头,0),0)</f>
        <v>11980502</v>
      </c>
      <c r="AJ551" s="28" t="str">
        <f>VLOOKUP($L551,怪物模板!$A:$N,MATCH(角色!AJ$1,模板表头,0),0)</f>
        <v/>
      </c>
      <c r="AK551" s="28" t="str">
        <f>VLOOKUP($L551,怪物模板!$A:$N,MATCH(角色!AK$1,模板表头,0),0)</f>
        <v/>
      </c>
      <c r="AL551" s="28" t="str">
        <f>IF(VLOOKUP($L551,[1]怪物模板!$A:$N,MATCH([1]角色!AL$1,模板表头,0),0)=0,"",VLOOKUP($L551,[1]怪物模板!$A:$N,MATCH([1]角色!AL$1,模板表头,0),0))</f>
        <v/>
      </c>
      <c r="AM551" s="28" t="str">
        <f>VLOOKUP($L551,怪物模板!$A:$N,MATCH(角色!AM$1,模板表头,0),0)</f>
        <v>holy_priest_npc</v>
      </c>
      <c r="AN551" s="21">
        <v>0.9</v>
      </c>
      <c r="AO551" s="21">
        <v>1</v>
      </c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2"/>
      <c r="BC551" s="22"/>
      <c r="BD551" s="22"/>
      <c r="BE551" s="22"/>
      <c r="BF551" s="22"/>
      <c r="BG551" s="22"/>
      <c r="BH551" s="22"/>
      <c r="BI551" s="22">
        <f t="shared" si="120"/>
        <v>10000</v>
      </c>
      <c r="BJ551" s="22">
        <f t="shared" si="121"/>
        <v>4000</v>
      </c>
      <c r="BK551" s="22">
        <f t="shared" si="121"/>
        <v>4000</v>
      </c>
      <c r="BL551" s="21"/>
      <c r="BM551" s="21"/>
      <c r="BN551" s="21"/>
      <c r="BO551" s="21"/>
      <c r="BP551" s="21"/>
      <c r="BQ551" s="21"/>
      <c r="BR551" s="21"/>
      <c r="BS551" s="21"/>
      <c r="BT551" s="21"/>
      <c r="BU551" s="23" t="s">
        <v>200</v>
      </c>
      <c r="BV551" s="21"/>
      <c r="BW551" s="21"/>
      <c r="BX551" s="21"/>
      <c r="BY551" s="21"/>
      <c r="BZ551" s="21"/>
      <c r="CA551" s="21"/>
      <c r="CB551" s="21"/>
      <c r="CC551" s="21"/>
      <c r="CD551" s="21"/>
      <c r="CE551" s="21"/>
      <c r="CF551" s="21"/>
      <c r="CG551" s="21" t="str">
        <f t="shared" ref="CG551:CO602" si="125">IF($G551="boss",5000,"")</f>
        <v/>
      </c>
      <c r="CH551" s="21" t="str">
        <f t="shared" si="124"/>
        <v/>
      </c>
      <c r="CI551" s="21" t="str">
        <f t="shared" si="124"/>
        <v/>
      </c>
      <c r="CJ551" s="21" t="str">
        <f t="shared" si="124"/>
        <v/>
      </c>
      <c r="CK551" s="21" t="str">
        <f t="shared" si="124"/>
        <v/>
      </c>
      <c r="CL551" s="21" t="str">
        <f t="shared" si="124"/>
        <v/>
      </c>
      <c r="CM551" s="21" t="str">
        <f t="shared" si="124"/>
        <v/>
      </c>
      <c r="CN551" s="21" t="str">
        <f t="shared" si="124"/>
        <v/>
      </c>
      <c r="CO551" s="21" t="str">
        <f t="shared" si="124"/>
        <v/>
      </c>
    </row>
    <row r="552" spans="1:93" ht="16.5" customHeight="1" x14ac:dyDescent="0.3">
      <c r="A552" s="60">
        <v>31040550</v>
      </c>
      <c r="B552" s="60" t="s">
        <v>98</v>
      </c>
      <c r="C552" s="21"/>
      <c r="D552" s="21">
        <v>30</v>
      </c>
      <c r="E552" s="21" t="s">
        <v>105</v>
      </c>
      <c r="F552" s="21">
        <v>30</v>
      </c>
      <c r="G552" s="21" t="s">
        <v>110</v>
      </c>
      <c r="H552" s="21">
        <f>VLOOKUP($L552,怪物模板!$A:$N,MATCH(角色!H$1,模板表头,0),0)</f>
        <v>4</v>
      </c>
      <c r="I552" s="28" t="str">
        <f>VLOOKUP($L552,怪物模板!$A:$N,MATCH(角色!I$1,模板表头,0),0)</f>
        <v>mag</v>
      </c>
      <c r="J552" s="22"/>
      <c r="K552" s="21"/>
      <c r="L552" s="21" t="s">
        <v>98</v>
      </c>
      <c r="M552" s="28" t="str">
        <f>VLOOKUP($L552,怪物模板!$A:$N,MATCH(角色!M$1,模板表头,0),0)</f>
        <v>无对应英雄</v>
      </c>
      <c r="N552" s="28" t="str">
        <f>VLOOKUP($L552,怪物模板!$A:$N,MATCH(角色!N$1,模板表头,0),0)</f>
        <v>统一模板</v>
      </c>
      <c r="O552" s="21" t="str">
        <f>VLOOKUP($L552,怪物模板!$A:$N,MATCH(角色!O$1,模板表头,0),0)</f>
        <v>female</v>
      </c>
      <c r="P552" s="22">
        <v>4</v>
      </c>
      <c r="Q552" s="21">
        <v>3</v>
      </c>
      <c r="R552" s="21">
        <v>3</v>
      </c>
      <c r="S552" s="28" t="str">
        <f>VLOOKUP($L552,怪物模板!$A:$N,MATCH(角色!S$1,模板表头,0),0)</f>
        <v>chaos</v>
      </c>
      <c r="T552" s="21" t="s">
        <v>199</v>
      </c>
      <c r="U552" s="21"/>
      <c r="V552" s="21"/>
      <c r="W552" s="21"/>
      <c r="X552" s="21"/>
      <c r="Y552" s="21"/>
      <c r="Z552" s="21"/>
      <c r="AA552" s="21"/>
      <c r="AB552" s="21">
        <v>4</v>
      </c>
      <c r="AC552" s="21">
        <v>6</v>
      </c>
      <c r="AD552" s="21"/>
      <c r="AE552" s="21">
        <f t="shared" si="115"/>
        <v>10</v>
      </c>
      <c r="AF552" s="21">
        <f t="shared" si="119"/>
        <v>25</v>
      </c>
      <c r="AG552" s="28" t="str">
        <f>VLOOKUP($L552,怪物模板!$A:$N,MATCH(角色!AG$1,模板表头,0),0)</f>
        <v>misc.5skills_friendly_ratio</v>
      </c>
      <c r="AH552" s="28">
        <f>VLOOKUP($L552,怪物模板!$A:$N,MATCH(角色!AH$1,模板表头,0),0)</f>
        <v>11670201</v>
      </c>
      <c r="AI552" s="28">
        <f>VLOOKUP($L552,怪物模板!$A:$N,MATCH(角色!AI$1,模板表头,0),0)</f>
        <v>11670202</v>
      </c>
      <c r="AJ552" s="28">
        <f>VLOOKUP($L552,怪物模板!$A:$N,MATCH(角色!AJ$1,模板表头,0),0)</f>
        <v>11670203</v>
      </c>
      <c r="AK552" s="28" t="str">
        <f>VLOOKUP($L552,怪物模板!$A:$N,MATCH(角色!AK$1,模板表头,0),0)</f>
        <v/>
      </c>
      <c r="AL552" s="28" t="str">
        <f>IF(VLOOKUP($L552,[1]怪物模板!$A:$N,MATCH([1]角色!AL$1,模板表头,0),0)=0,"",VLOOKUP($L552,[1]怪物模板!$A:$N,MATCH([1]角色!AL$1,模板表头,0),0))</f>
        <v/>
      </c>
      <c r="AM552" s="28" t="str">
        <f>VLOOKUP($L552,怪物模板!$A:$N,MATCH(角色!AM$1,模板表头,0),0)</f>
        <v>scarlet_priest</v>
      </c>
      <c r="AN552" s="21">
        <v>1</v>
      </c>
      <c r="AO552" s="21">
        <v>1</v>
      </c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2"/>
      <c r="BC552" s="22"/>
      <c r="BD552" s="22"/>
      <c r="BE552" s="22"/>
      <c r="BF552" s="22"/>
      <c r="BG552" s="22"/>
      <c r="BH552" s="22"/>
      <c r="BI552" s="22">
        <f t="shared" si="120"/>
        <v>10000</v>
      </c>
      <c r="BJ552" s="22">
        <f t="shared" si="121"/>
        <v>4000</v>
      </c>
      <c r="BK552" s="22">
        <f t="shared" si="121"/>
        <v>4000</v>
      </c>
      <c r="BL552" s="21"/>
      <c r="BM552" s="21"/>
      <c r="BN552" s="21"/>
      <c r="BO552" s="21"/>
      <c r="BP552" s="21"/>
      <c r="BQ552" s="21"/>
      <c r="BR552" s="21"/>
      <c r="BS552" s="21"/>
      <c r="BT552" s="21"/>
      <c r="BU552" s="23" t="s">
        <v>200</v>
      </c>
      <c r="BV552" s="21"/>
      <c r="BW552" s="21"/>
      <c r="BX552" s="21"/>
      <c r="BY552" s="21"/>
      <c r="BZ552" s="21"/>
      <c r="CA552" s="21"/>
      <c r="CB552" s="21"/>
      <c r="CC552" s="21"/>
      <c r="CD552" s="21"/>
      <c r="CE552" s="21"/>
      <c r="CF552" s="21"/>
      <c r="CG552" s="21" t="str">
        <f t="shared" si="125"/>
        <v/>
      </c>
      <c r="CH552" s="21" t="str">
        <f t="shared" si="124"/>
        <v/>
      </c>
      <c r="CI552" s="21" t="str">
        <f t="shared" si="124"/>
        <v/>
      </c>
      <c r="CJ552" s="21" t="str">
        <f t="shared" si="124"/>
        <v/>
      </c>
      <c r="CK552" s="21" t="str">
        <f t="shared" si="124"/>
        <v/>
      </c>
      <c r="CL552" s="21" t="str">
        <f t="shared" si="124"/>
        <v/>
      </c>
      <c r="CM552" s="21" t="str">
        <f t="shared" si="124"/>
        <v/>
      </c>
      <c r="CN552" s="21" t="str">
        <f t="shared" si="124"/>
        <v/>
      </c>
      <c r="CO552" s="21" t="str">
        <f t="shared" si="124"/>
        <v/>
      </c>
    </row>
    <row r="553" spans="1:93" s="5" customFormat="1" ht="16.5" customHeight="1" x14ac:dyDescent="0.3">
      <c r="A553" s="60">
        <v>31040551</v>
      </c>
      <c r="B553" s="60" t="s">
        <v>84</v>
      </c>
      <c r="C553" s="21"/>
      <c r="D553" s="21">
        <f>D549+1</f>
        <v>31</v>
      </c>
      <c r="E553" s="21" t="s">
        <v>105</v>
      </c>
      <c r="F553" s="21">
        <v>31</v>
      </c>
      <c r="G553" s="21" t="s">
        <v>111</v>
      </c>
      <c r="H553" s="21">
        <f>VLOOKUP($L553,怪物模板!$A:$N,MATCH(角色!H$1,模板表头,0),0)</f>
        <v>2</v>
      </c>
      <c r="I553" s="28" t="str">
        <f>VLOOKUP($L553,怪物模板!$A:$N,MATCH(角色!I$1,模板表头,0),0)</f>
        <v>phy</v>
      </c>
      <c r="J553" s="22"/>
      <c r="K553" s="21"/>
      <c r="L553" s="21" t="s">
        <v>277</v>
      </c>
      <c r="M553" s="28" t="str">
        <f>VLOOKUP($L553,怪物模板!$A:$N,MATCH(角色!M$1,模板表头,0),0)</f>
        <v>无对应英雄</v>
      </c>
      <c r="N553" s="28" t="str">
        <f>VLOOKUP($L553,怪物模板!$A:$N,MATCH(角色!N$1,模板表头,0),0)</f>
        <v>统一模板</v>
      </c>
      <c r="O553" s="21" t="str">
        <f>VLOOKUP($L553,怪物模板!$A:$N,MATCH(角色!O$1,模板表头,0),0)</f>
        <v>male</v>
      </c>
      <c r="P553" s="22">
        <v>1</v>
      </c>
      <c r="Q553" s="21">
        <v>1</v>
      </c>
      <c r="R553" s="21">
        <f>VLOOKUP(P553,辅助表!$A$2:$B$10,2,FALSE)</f>
        <v>1</v>
      </c>
      <c r="S553" s="28" t="str">
        <f>VLOOKUP($L553,怪物模板!$A:$N,MATCH(角色!S$1,模板表头,0),0)</f>
        <v>chaos</v>
      </c>
      <c r="T553" s="21" t="s">
        <v>85</v>
      </c>
      <c r="U553" s="21"/>
      <c r="V553" s="21"/>
      <c r="W553" s="21"/>
      <c r="X553" s="21"/>
      <c r="Y553" s="21"/>
      <c r="Z553" s="21"/>
      <c r="AA553" s="21"/>
      <c r="AB553" s="21">
        <v>4</v>
      </c>
      <c r="AC553" s="21">
        <v>6</v>
      </c>
      <c r="AD553" s="21"/>
      <c r="AE553" s="21">
        <f t="shared" si="115"/>
        <v>40</v>
      </c>
      <c r="AF553" s="21">
        <f t="shared" si="119"/>
        <v>100</v>
      </c>
      <c r="AG553" s="28" t="str">
        <f>VLOOKUP($L553,怪物模板!$A:$N,MATCH(角色!AG$1,模板表头,0),0)</f>
        <v>misc.5skills_self_hp_ratio</v>
      </c>
      <c r="AH553" s="28">
        <f>VLOOKUP($L553,怪物模板!$A:$N,MATCH(角色!AH$1,模板表头,0),0)</f>
        <v>11990101</v>
      </c>
      <c r="AI553" s="28">
        <f>VLOOKUP($L553,怪物模板!$A:$N,MATCH(角色!AI$1,模板表头,0),0)</f>
        <v>11990102</v>
      </c>
      <c r="AJ553" s="28" t="str">
        <f>VLOOKUP($L553,怪物模板!$A:$N,MATCH(角色!AJ$1,模板表头,0),0)</f>
        <v/>
      </c>
      <c r="AK553" s="28" t="str">
        <f>VLOOKUP($L553,怪物模板!$A:$N,MATCH(角色!AK$1,模板表头,0),0)</f>
        <v/>
      </c>
      <c r="AL553" s="28" t="str">
        <f>IF(VLOOKUP($L553,[1]怪物模板!$A:$N,MATCH([1]角色!AL$1,模板表头,0),0)=0,"",VLOOKUP($L553,[1]怪物模板!$A:$N,MATCH([1]角色!AL$1,模板表头,0),0))</f>
        <v/>
      </c>
      <c r="AM553" s="28" t="str">
        <f>VLOOKUP($L553,怪物模板!$A:$N,MATCH(角色!AM$1,模板表头,0),0)</f>
        <v>treant</v>
      </c>
      <c r="AN553" s="21">
        <f t="shared" ref="AN553:AN562" si="126">IF(T553="monster",1,IF(T553="boss",1.3,IF(T553="entity",1,IF(T553="guard",1.5,1))))</f>
        <v>1</v>
      </c>
      <c r="AO553" s="21">
        <v>1</v>
      </c>
      <c r="AP553" s="21"/>
      <c r="AQ553" s="21"/>
      <c r="AR553" s="21"/>
      <c r="AS553" s="21"/>
      <c r="AT553" s="21"/>
      <c r="AU553" s="21">
        <v>230021</v>
      </c>
      <c r="AV553" s="21">
        <v>230292</v>
      </c>
      <c r="AW553" s="21">
        <v>230123</v>
      </c>
      <c r="AX553" s="21"/>
      <c r="AY553" s="21"/>
      <c r="AZ553" s="21"/>
      <c r="BA553" s="21"/>
      <c r="BB553" s="22"/>
      <c r="BC553" s="22"/>
      <c r="BD553" s="22"/>
      <c r="BE553" s="22"/>
      <c r="BF553" s="22"/>
      <c r="BG553" s="22"/>
      <c r="BH553" s="22"/>
      <c r="BI553" s="22">
        <f t="shared" si="120"/>
        <v>10000</v>
      </c>
      <c r="BJ553" s="22">
        <f t="shared" si="121"/>
        <v>4000</v>
      </c>
      <c r="BK553" s="22">
        <f t="shared" si="121"/>
        <v>4000</v>
      </c>
      <c r="BL553" s="21"/>
      <c r="BM553" s="21"/>
      <c r="BN553" s="21"/>
      <c r="BO553" s="21"/>
      <c r="BP553" s="21"/>
      <c r="BQ553" s="21"/>
      <c r="BR553" s="21"/>
      <c r="BS553" s="21"/>
      <c r="BT553" s="21"/>
      <c r="BU553" s="23" t="str">
        <f t="shared" ref="BU553:BU562" si="127">IF(OR(B553="骷髅战士",B553="骷髅法师"),-0.9,"")</f>
        <v/>
      </c>
      <c r="BV553" s="21"/>
      <c r="BW553" s="21"/>
      <c r="BX553" s="21"/>
      <c r="BY553" s="21"/>
      <c r="BZ553" s="21"/>
      <c r="CA553" s="21"/>
      <c r="CB553" s="21"/>
      <c r="CC553" s="21"/>
      <c r="CD553" s="21"/>
      <c r="CE553" s="21"/>
      <c r="CF553" s="21"/>
      <c r="CG553" s="21" t="str">
        <f t="shared" si="125"/>
        <v/>
      </c>
      <c r="CH553" s="21" t="str">
        <f t="shared" si="124"/>
        <v/>
      </c>
      <c r="CI553" s="21" t="str">
        <f t="shared" si="124"/>
        <v/>
      </c>
      <c r="CJ553" s="21" t="str">
        <f t="shared" si="124"/>
        <v/>
      </c>
      <c r="CK553" s="21" t="str">
        <f t="shared" si="124"/>
        <v/>
      </c>
      <c r="CL553" s="21" t="str">
        <f t="shared" si="124"/>
        <v/>
      </c>
      <c r="CM553" s="21" t="str">
        <f t="shared" si="124"/>
        <v/>
      </c>
      <c r="CN553" s="21" t="str">
        <f t="shared" si="124"/>
        <v/>
      </c>
      <c r="CO553" s="21" t="str">
        <f t="shared" si="124"/>
        <v/>
      </c>
    </row>
    <row r="554" spans="1:93" s="5" customFormat="1" ht="16.5" customHeight="1" x14ac:dyDescent="0.3">
      <c r="A554" s="60">
        <v>31040552</v>
      </c>
      <c r="B554" s="60" t="s">
        <v>84</v>
      </c>
      <c r="C554" s="21"/>
      <c r="D554" s="21">
        <f>D550+1</f>
        <v>31</v>
      </c>
      <c r="E554" s="21" t="s">
        <v>105</v>
      </c>
      <c r="F554" s="21">
        <v>31</v>
      </c>
      <c r="G554" s="21" t="s">
        <v>110</v>
      </c>
      <c r="H554" s="21">
        <f>VLOOKUP($L554,怪物模板!$A:$N,MATCH(角色!H$1,模板表头,0),0)</f>
        <v>2</v>
      </c>
      <c r="I554" s="28" t="str">
        <f>VLOOKUP($L554,怪物模板!$A:$N,MATCH(角色!I$1,模板表头,0),0)</f>
        <v>phy</v>
      </c>
      <c r="J554" s="22"/>
      <c r="K554" s="21"/>
      <c r="L554" s="21" t="s">
        <v>277</v>
      </c>
      <c r="M554" s="28" t="str">
        <f>VLOOKUP($L554,怪物模板!$A:$N,MATCH(角色!M$1,模板表头,0),0)</f>
        <v>无对应英雄</v>
      </c>
      <c r="N554" s="28" t="str">
        <f>VLOOKUP($L554,怪物模板!$A:$N,MATCH(角色!N$1,模板表头,0),0)</f>
        <v>统一模板</v>
      </c>
      <c r="O554" s="21" t="str">
        <f>VLOOKUP($L554,怪物模板!$A:$N,MATCH(角色!O$1,模板表头,0),0)</f>
        <v>male</v>
      </c>
      <c r="P554" s="22">
        <v>1</v>
      </c>
      <c r="Q554" s="21">
        <v>1</v>
      </c>
      <c r="R554" s="21">
        <f>VLOOKUP(P554,辅助表!$A$2:$B$10,2,FALSE)</f>
        <v>1</v>
      </c>
      <c r="S554" s="28" t="str">
        <f>VLOOKUP($L554,怪物模板!$A:$N,MATCH(角色!S$1,模板表头,0),0)</f>
        <v>chaos</v>
      </c>
      <c r="T554" s="21" t="s">
        <v>85</v>
      </c>
      <c r="U554" s="21"/>
      <c r="V554" s="21"/>
      <c r="W554" s="21"/>
      <c r="X554" s="21"/>
      <c r="Y554" s="21"/>
      <c r="Z554" s="21"/>
      <c r="AA554" s="21"/>
      <c r="AB554" s="21">
        <v>4</v>
      </c>
      <c r="AC554" s="21">
        <v>6</v>
      </c>
      <c r="AD554" s="21"/>
      <c r="AE554" s="21">
        <f t="shared" si="115"/>
        <v>10</v>
      </c>
      <c r="AF554" s="21">
        <f t="shared" si="119"/>
        <v>25</v>
      </c>
      <c r="AG554" s="28" t="str">
        <f>VLOOKUP($L554,怪物模板!$A:$N,MATCH(角色!AG$1,模板表头,0),0)</f>
        <v>misc.5skills_self_hp_ratio</v>
      </c>
      <c r="AH554" s="28">
        <f>VLOOKUP($L554,怪物模板!$A:$N,MATCH(角色!AH$1,模板表头,0),0)</f>
        <v>11990101</v>
      </c>
      <c r="AI554" s="28">
        <f>VLOOKUP($L554,怪物模板!$A:$N,MATCH(角色!AI$1,模板表头,0),0)</f>
        <v>11990102</v>
      </c>
      <c r="AJ554" s="28" t="str">
        <f>VLOOKUP($L554,怪物模板!$A:$N,MATCH(角色!AJ$1,模板表头,0),0)</f>
        <v/>
      </c>
      <c r="AK554" s="28" t="str">
        <f>VLOOKUP($L554,怪物模板!$A:$N,MATCH(角色!AK$1,模板表头,0),0)</f>
        <v/>
      </c>
      <c r="AL554" s="28" t="str">
        <f>IF(VLOOKUP($L554,[1]怪物模板!$A:$N,MATCH([1]角色!AL$1,模板表头,0),0)=0,"",VLOOKUP($L554,[1]怪物模板!$A:$N,MATCH([1]角色!AL$1,模板表头,0),0))</f>
        <v/>
      </c>
      <c r="AM554" s="28" t="str">
        <f>VLOOKUP($L554,怪物模板!$A:$N,MATCH(角色!AM$1,模板表头,0),0)</f>
        <v>treant</v>
      </c>
      <c r="AN554" s="21">
        <f t="shared" si="126"/>
        <v>1</v>
      </c>
      <c r="AO554" s="21">
        <v>1</v>
      </c>
      <c r="AP554" s="21"/>
      <c r="AQ554" s="21"/>
      <c r="AR554" s="21"/>
      <c r="AS554" s="21"/>
      <c r="AT554" s="21"/>
      <c r="AU554" s="21">
        <v>230021</v>
      </c>
      <c r="AV554" s="21">
        <v>230292</v>
      </c>
      <c r="AW554" s="21">
        <v>230123</v>
      </c>
      <c r="AX554" s="21"/>
      <c r="AY554" s="21"/>
      <c r="AZ554" s="21"/>
      <c r="BA554" s="21"/>
      <c r="BB554" s="22"/>
      <c r="BC554" s="22"/>
      <c r="BD554" s="22"/>
      <c r="BE554" s="22"/>
      <c r="BF554" s="22"/>
      <c r="BG554" s="22"/>
      <c r="BH554" s="22"/>
      <c r="BI554" s="22">
        <f t="shared" si="120"/>
        <v>10000</v>
      </c>
      <c r="BJ554" s="22">
        <f t="shared" si="121"/>
        <v>4000</v>
      </c>
      <c r="BK554" s="22">
        <f t="shared" si="121"/>
        <v>4000</v>
      </c>
      <c r="BL554" s="21"/>
      <c r="BM554" s="21"/>
      <c r="BN554" s="21"/>
      <c r="BO554" s="21"/>
      <c r="BP554" s="21"/>
      <c r="BQ554" s="21"/>
      <c r="BR554" s="21"/>
      <c r="BS554" s="21"/>
      <c r="BT554" s="21"/>
      <c r="BU554" s="23" t="str">
        <f t="shared" si="127"/>
        <v/>
      </c>
      <c r="BV554" s="21"/>
      <c r="BW554" s="21"/>
      <c r="BX554" s="21"/>
      <c r="BY554" s="21"/>
      <c r="BZ554" s="21"/>
      <c r="CA554" s="21"/>
      <c r="CB554" s="21"/>
      <c r="CC554" s="21"/>
      <c r="CD554" s="21"/>
      <c r="CE554" s="21"/>
      <c r="CF554" s="21"/>
      <c r="CG554" s="21" t="str">
        <f t="shared" si="125"/>
        <v/>
      </c>
      <c r="CH554" s="21" t="str">
        <f t="shared" si="124"/>
        <v/>
      </c>
      <c r="CI554" s="21" t="str">
        <f t="shared" si="124"/>
        <v/>
      </c>
      <c r="CJ554" s="21" t="str">
        <f t="shared" si="124"/>
        <v/>
      </c>
      <c r="CK554" s="21" t="str">
        <f t="shared" si="124"/>
        <v/>
      </c>
      <c r="CL554" s="21" t="str">
        <f t="shared" si="124"/>
        <v/>
      </c>
      <c r="CM554" s="21" t="str">
        <f t="shared" si="124"/>
        <v/>
      </c>
      <c r="CN554" s="21" t="str">
        <f t="shared" si="124"/>
        <v/>
      </c>
      <c r="CO554" s="21" t="str">
        <f t="shared" si="124"/>
        <v/>
      </c>
    </row>
    <row r="555" spans="1:93" s="5" customFormat="1" ht="16.5" customHeight="1" x14ac:dyDescent="0.3">
      <c r="A555" s="60">
        <v>31040553</v>
      </c>
      <c r="B555" s="60" t="s">
        <v>86</v>
      </c>
      <c r="C555" s="21"/>
      <c r="D555" s="21">
        <f>D551+1</f>
        <v>31</v>
      </c>
      <c r="E555" s="21" t="s">
        <v>105</v>
      </c>
      <c r="F555" s="21">
        <v>31</v>
      </c>
      <c r="G555" s="21" t="s">
        <v>111</v>
      </c>
      <c r="H555" s="21">
        <f>VLOOKUP($L555,怪物模板!$A:$N,MATCH(角色!H$1,模板表头,0),0)</f>
        <v>2</v>
      </c>
      <c r="I555" s="28" t="str">
        <f>VLOOKUP($L555,怪物模板!$A:$N,MATCH(角色!I$1,模板表头,0),0)</f>
        <v>phy</v>
      </c>
      <c r="J555" s="22"/>
      <c r="K555" s="21"/>
      <c r="L555" s="21" t="s">
        <v>86</v>
      </c>
      <c r="M555" s="28" t="str">
        <f>VLOOKUP($L555,怪物模板!$A:$N,MATCH(角色!M$1,模板表头,0),0)</f>
        <v>无对应英雄</v>
      </c>
      <c r="N555" s="28" t="str">
        <f>VLOOKUP($L555,怪物模板!$A:$N,MATCH(角色!N$1,模板表头,0),0)</f>
        <v>新增突袭小招，大招改为引导</v>
      </c>
      <c r="O555" s="21" t="str">
        <f>VLOOKUP($L555,怪物模板!$A:$N,MATCH(角色!O$1,模板表头,0),0)</f>
        <v>male</v>
      </c>
      <c r="P555" s="22">
        <v>3</v>
      </c>
      <c r="Q555" s="21">
        <v>2</v>
      </c>
      <c r="R555" s="21">
        <f>VLOOKUP(P555,辅助表!$A$2:$B$10,2,FALSE)</f>
        <v>2</v>
      </c>
      <c r="S555" s="28" t="str">
        <f>VLOOKUP($L555,怪物模板!$A:$N,MATCH(角色!S$1,模板表头,0),0)</f>
        <v>horde</v>
      </c>
      <c r="T555" s="21" t="s">
        <v>85</v>
      </c>
      <c r="U555" s="21"/>
      <c r="V555" s="21"/>
      <c r="W555" s="21"/>
      <c r="X555" s="21"/>
      <c r="Y555" s="21"/>
      <c r="Z555" s="21"/>
      <c r="AA555" s="21"/>
      <c r="AB555" s="21">
        <v>4</v>
      </c>
      <c r="AC555" s="21">
        <v>6</v>
      </c>
      <c r="AD555" s="21"/>
      <c r="AE555" s="21">
        <f t="shared" si="115"/>
        <v>40</v>
      </c>
      <c r="AF555" s="21">
        <f t="shared" si="119"/>
        <v>100</v>
      </c>
      <c r="AG555" s="28" t="str">
        <f>VLOOKUP($L555,怪物模板!$A:$N,MATCH(角色!AG$1,模板表头,0),0)</f>
        <v>misc.5skills</v>
      </c>
      <c r="AH555" s="28">
        <f>VLOOKUP($L555,怪物模板!$A:$N,MATCH(角色!AH$1,模板表头,0),0)</f>
        <v>11980101</v>
      </c>
      <c r="AI555" s="28">
        <f>VLOOKUP($L555,怪物模板!$A:$N,MATCH(角色!AI$1,模板表头,0),0)</f>
        <v>11999536</v>
      </c>
      <c r="AJ555" s="28">
        <f>VLOOKUP($L555,怪物模板!$A:$N,MATCH(角色!AJ$1,模板表头,0),0)</f>
        <v>11999537</v>
      </c>
      <c r="AK555" s="28" t="str">
        <f>VLOOKUP($L555,怪物模板!$A:$N,MATCH(角色!AK$1,模板表头,0),0)</f>
        <v/>
      </c>
      <c r="AL555" s="28" t="str">
        <f>IF(VLOOKUP($L555,[1]怪物模板!$A:$N,MATCH([1]角色!AL$1,模板表头,0),0)=0,"",VLOOKUP($L555,[1]怪物模板!$A:$N,MATCH([1]角色!AL$1,模板表头,0),0))</f>
        <v/>
      </c>
      <c r="AM555" s="28" t="str">
        <f>VLOOKUP($L555,怪物模板!$A:$N,MATCH(角色!AM$1,模板表头,0),0)</f>
        <v>rogue</v>
      </c>
      <c r="AN555" s="21">
        <f t="shared" si="126"/>
        <v>1</v>
      </c>
      <c r="AO555" s="21">
        <v>1</v>
      </c>
      <c r="AP555" s="21"/>
      <c r="AQ555" s="21"/>
      <c r="AR555" s="21"/>
      <c r="AS555" s="21"/>
      <c r="AT555" s="21"/>
      <c r="AU555" s="21">
        <v>230011</v>
      </c>
      <c r="AV555" s="21">
        <v>230302</v>
      </c>
      <c r="AW555" s="21">
        <v>230163</v>
      </c>
      <c r="AX555" s="21"/>
      <c r="AY555" s="21"/>
      <c r="AZ555" s="21"/>
      <c r="BA555" s="21"/>
      <c r="BB555" s="22"/>
      <c r="BC555" s="22"/>
      <c r="BD555" s="22"/>
      <c r="BE555" s="22"/>
      <c r="BF555" s="22"/>
      <c r="BG555" s="22"/>
      <c r="BH555" s="22"/>
      <c r="BI555" s="22">
        <f t="shared" si="120"/>
        <v>10000</v>
      </c>
      <c r="BJ555" s="22">
        <f t="shared" si="121"/>
        <v>4000</v>
      </c>
      <c r="BK555" s="22">
        <f t="shared" si="121"/>
        <v>4000</v>
      </c>
      <c r="BL555" s="21"/>
      <c r="BM555" s="21"/>
      <c r="BN555" s="21"/>
      <c r="BO555" s="21"/>
      <c r="BP555" s="21"/>
      <c r="BQ555" s="21"/>
      <c r="BR555" s="21"/>
      <c r="BS555" s="21"/>
      <c r="BT555" s="21"/>
      <c r="BU555" s="23" t="str">
        <f t="shared" si="127"/>
        <v/>
      </c>
      <c r="BV555" s="21"/>
      <c r="BW555" s="21"/>
      <c r="BX555" s="21"/>
      <c r="BY555" s="21"/>
      <c r="BZ555" s="21"/>
      <c r="CA555" s="21"/>
      <c r="CB555" s="21"/>
      <c r="CC555" s="21"/>
      <c r="CD555" s="21"/>
      <c r="CE555" s="21"/>
      <c r="CF555" s="21"/>
      <c r="CG555" s="21" t="str">
        <f t="shared" si="125"/>
        <v/>
      </c>
      <c r="CH555" s="21" t="str">
        <f t="shared" si="124"/>
        <v/>
      </c>
      <c r="CI555" s="21" t="str">
        <f t="shared" si="124"/>
        <v/>
      </c>
      <c r="CJ555" s="21" t="str">
        <f t="shared" si="124"/>
        <v/>
      </c>
      <c r="CK555" s="21" t="str">
        <f t="shared" si="124"/>
        <v/>
      </c>
      <c r="CL555" s="21" t="str">
        <f t="shared" si="124"/>
        <v/>
      </c>
      <c r="CM555" s="21" t="str">
        <f t="shared" si="124"/>
        <v/>
      </c>
      <c r="CN555" s="21" t="str">
        <f t="shared" si="124"/>
        <v/>
      </c>
      <c r="CO555" s="21" t="str">
        <f t="shared" si="124"/>
        <v/>
      </c>
    </row>
    <row r="556" spans="1:93" s="5" customFormat="1" ht="16.5" customHeight="1" x14ac:dyDescent="0.3">
      <c r="A556" s="60">
        <v>31040554</v>
      </c>
      <c r="B556" s="60" t="s">
        <v>90</v>
      </c>
      <c r="C556" s="21"/>
      <c r="D556" s="21">
        <f>D552+1</f>
        <v>31</v>
      </c>
      <c r="E556" s="21" t="s">
        <v>105</v>
      </c>
      <c r="F556" s="21">
        <v>31</v>
      </c>
      <c r="G556" s="21" t="s">
        <v>110</v>
      </c>
      <c r="H556" s="21">
        <f>VLOOKUP($L556,怪物模板!$A:$N,MATCH(角色!H$1,模板表头,0),0)</f>
        <v>3</v>
      </c>
      <c r="I556" s="28" t="str">
        <f>VLOOKUP($L556,怪物模板!$A:$N,MATCH(角色!I$1,模板表头,0),0)</f>
        <v>mag</v>
      </c>
      <c r="J556" s="22"/>
      <c r="K556" s="21"/>
      <c r="L556" s="21" t="s">
        <v>275</v>
      </c>
      <c r="M556" s="28" t="str">
        <f>VLOOKUP($L556,怪物模板!$A:$N,MATCH(角色!M$1,模板表头,0),0)</f>
        <v>火焰术士</v>
      </c>
      <c r="N556" s="28" t="str">
        <f>VLOOKUP($L556,怪物模板!$A:$N,MATCH(角色!N$1,模板表头,0),0)</f>
        <v>大招加引导版，加酒利用</v>
      </c>
      <c r="O556" s="21" t="str">
        <f>VLOOKUP($L556,怪物模板!$A:$N,MATCH(角色!O$1,模板表头,0),0)</f>
        <v>female</v>
      </c>
      <c r="P556" s="22">
        <v>3</v>
      </c>
      <c r="Q556" s="21">
        <v>2</v>
      </c>
      <c r="R556" s="21">
        <f>VLOOKUP(P556,辅助表!$A$2:$B$10,2,FALSE)</f>
        <v>2</v>
      </c>
      <c r="S556" s="28" t="str">
        <f>VLOOKUP($L556,怪物模板!$A:$N,MATCH(角色!S$1,模板表头,0),0)</f>
        <v>alliance</v>
      </c>
      <c r="T556" s="21" t="s">
        <v>85</v>
      </c>
      <c r="U556" s="21"/>
      <c r="V556" s="21"/>
      <c r="W556" s="21"/>
      <c r="X556" s="21"/>
      <c r="Y556" s="21"/>
      <c r="Z556" s="21"/>
      <c r="AA556" s="21"/>
      <c r="AB556" s="21">
        <v>4</v>
      </c>
      <c r="AC556" s="21">
        <v>6</v>
      </c>
      <c r="AD556" s="21"/>
      <c r="AE556" s="21">
        <f t="shared" si="115"/>
        <v>10</v>
      </c>
      <c r="AF556" s="21">
        <f t="shared" si="119"/>
        <v>25</v>
      </c>
      <c r="AG556" s="28" t="str">
        <f>VLOOKUP($L556,怪物模板!$A:$N,MATCH(角色!AG$1,模板表头,0),0)</f>
        <v>misc.5skills</v>
      </c>
      <c r="AH556" s="28">
        <f>VLOOKUP($L556,怪物模板!$A:$N,MATCH(角色!AH$1,模板表头,0),0)</f>
        <v>11980401</v>
      </c>
      <c r="AI556" s="28">
        <f>VLOOKUP($L556,怪物模板!$A:$N,MATCH(角色!AI$1,模板表头,0),0)</f>
        <v>11980402</v>
      </c>
      <c r="AJ556" s="28">
        <f>VLOOKUP($L556,怪物模板!$A:$N,MATCH(角色!AJ$1,模板表头,0),0)</f>
        <v>11999535</v>
      </c>
      <c r="AK556" s="28" t="str">
        <f>VLOOKUP($L556,怪物模板!$A:$N,MATCH(角色!AK$1,模板表头,0),0)</f>
        <v/>
      </c>
      <c r="AL556" s="28" t="str">
        <f>IF(VLOOKUP($L556,[1]怪物模板!$A:$N,MATCH([1]角色!AL$1,模板表头,0),0)=0,"",VLOOKUP($L556,[1]怪物模板!$A:$N,MATCH([1]角色!AL$1,模板表头,0),0))</f>
        <v/>
      </c>
      <c r="AM556" s="28" t="str">
        <f>VLOOKUP($L556,怪物模板!$A:$N,MATCH(角色!AM$1,模板表头,0),0)</f>
        <v>flame_npc</v>
      </c>
      <c r="AN556" s="21">
        <f t="shared" si="126"/>
        <v>1</v>
      </c>
      <c r="AO556" s="21">
        <v>1</v>
      </c>
      <c r="AP556" s="21"/>
      <c r="AQ556" s="21"/>
      <c r="AR556" s="21"/>
      <c r="AS556" s="21"/>
      <c r="AT556" s="21"/>
      <c r="AU556" s="21">
        <v>230011</v>
      </c>
      <c r="AV556" s="21">
        <v>230302</v>
      </c>
      <c r="AW556" s="21">
        <v>230163</v>
      </c>
      <c r="AX556" s="21"/>
      <c r="AY556" s="21"/>
      <c r="AZ556" s="21"/>
      <c r="BA556" s="21"/>
      <c r="BB556" s="22"/>
      <c r="BC556" s="22"/>
      <c r="BD556" s="22"/>
      <c r="BE556" s="22"/>
      <c r="BF556" s="22"/>
      <c r="BG556" s="22"/>
      <c r="BH556" s="22"/>
      <c r="BI556" s="22">
        <f t="shared" si="120"/>
        <v>10000</v>
      </c>
      <c r="BJ556" s="22">
        <f t="shared" si="121"/>
        <v>4000</v>
      </c>
      <c r="BK556" s="22">
        <f t="shared" si="121"/>
        <v>4000</v>
      </c>
      <c r="BL556" s="21"/>
      <c r="BM556" s="21"/>
      <c r="BN556" s="21"/>
      <c r="BO556" s="21"/>
      <c r="BP556" s="21"/>
      <c r="BQ556" s="21"/>
      <c r="BR556" s="21"/>
      <c r="BS556" s="21"/>
      <c r="BT556" s="21"/>
      <c r="BU556" s="23" t="str">
        <f t="shared" si="127"/>
        <v/>
      </c>
      <c r="BV556" s="21"/>
      <c r="BW556" s="21"/>
      <c r="BX556" s="21"/>
      <c r="BY556" s="21"/>
      <c r="BZ556" s="21"/>
      <c r="CA556" s="21"/>
      <c r="CB556" s="21"/>
      <c r="CC556" s="21"/>
      <c r="CD556" s="21"/>
      <c r="CE556" s="21"/>
      <c r="CF556" s="21"/>
      <c r="CG556" s="21" t="str">
        <f t="shared" si="125"/>
        <v/>
      </c>
      <c r="CH556" s="21" t="str">
        <f t="shared" si="124"/>
        <v/>
      </c>
      <c r="CI556" s="21" t="str">
        <f t="shared" si="124"/>
        <v/>
      </c>
      <c r="CJ556" s="21" t="str">
        <f t="shared" si="124"/>
        <v/>
      </c>
      <c r="CK556" s="21" t="str">
        <f t="shared" si="124"/>
        <v/>
      </c>
      <c r="CL556" s="21" t="str">
        <f t="shared" si="124"/>
        <v/>
      </c>
      <c r="CM556" s="21" t="str">
        <f t="shared" si="124"/>
        <v/>
      </c>
      <c r="CN556" s="21" t="str">
        <f t="shared" si="124"/>
        <v/>
      </c>
      <c r="CO556" s="21" t="str">
        <f t="shared" si="124"/>
        <v/>
      </c>
    </row>
    <row r="557" spans="1:93" s="5" customFormat="1" x14ac:dyDescent="0.3">
      <c r="A557" s="60">
        <v>31040555</v>
      </c>
      <c r="B557" s="60" t="s">
        <v>95</v>
      </c>
      <c r="C557" s="21"/>
      <c r="D557" s="21">
        <f>D548+1</f>
        <v>31</v>
      </c>
      <c r="E557" s="21" t="s">
        <v>105</v>
      </c>
      <c r="F557" s="21">
        <v>31</v>
      </c>
      <c r="G557" s="21" t="s">
        <v>111</v>
      </c>
      <c r="H557" s="21">
        <f>VLOOKUP($L557,怪物模板!$A:$N,MATCH(角色!H$1,模板表头,0),0)</f>
        <v>3</v>
      </c>
      <c r="I557" s="28" t="str">
        <f>VLOOKUP($L557,怪物模板!$A:$N,MATCH(角色!I$1,模板表头,0),0)</f>
        <v>mag</v>
      </c>
      <c r="J557" s="22"/>
      <c r="K557" s="21"/>
      <c r="L557" s="21" t="s">
        <v>285</v>
      </c>
      <c r="M557" s="28" t="str">
        <f>VLOOKUP($L557,怪物模板!$A:$N,MATCH(角色!M$1,模板表头,0),0)</f>
        <v>瘟疫骑士</v>
      </c>
      <c r="N557" s="28" t="str">
        <f>VLOOKUP($L557,怪物模板!$A:$N,MATCH(角色!N$1,模板表头,0),0)</f>
        <v>同英雄技能</v>
      </c>
      <c r="O557" s="21" t="str">
        <f>VLOOKUP($L557,怪物模板!$A:$N,MATCH(角色!O$1,模板表头,0),0)</f>
        <v>female</v>
      </c>
      <c r="P557" s="21">
        <v>7</v>
      </c>
      <c r="Q557" s="21">
        <v>3</v>
      </c>
      <c r="R557" s="21">
        <f>VLOOKUP(P557,辅助表!$A$2:$B$10,2,FALSE)</f>
        <v>4</v>
      </c>
      <c r="S557" s="28" t="str">
        <f>VLOOKUP($L557,怪物模板!$A:$N,MATCH(角色!S$1,模板表头,0),0)</f>
        <v>chaos</v>
      </c>
      <c r="T557" s="21" t="s">
        <v>85</v>
      </c>
      <c r="U557" s="21"/>
      <c r="V557" s="21"/>
      <c r="W557" s="21"/>
      <c r="X557" s="21"/>
      <c r="Y557" s="21"/>
      <c r="Z557" s="21"/>
      <c r="AA557" s="21"/>
      <c r="AB557" s="21">
        <v>4</v>
      </c>
      <c r="AC557" s="21">
        <v>6</v>
      </c>
      <c r="AD557" s="21"/>
      <c r="AE557" s="21">
        <f t="shared" si="115"/>
        <v>40</v>
      </c>
      <c r="AF557" s="21">
        <f t="shared" si="119"/>
        <v>100</v>
      </c>
      <c r="AG557" s="28" t="str">
        <f>VLOOKUP($L557,怪物模板!$A:$N,MATCH(角色!AG$1,模板表头,0),0)</f>
        <v>misc.5skills</v>
      </c>
      <c r="AH557" s="28">
        <f>VLOOKUP($L557,怪物模板!$A:$N,MATCH(角色!AH$1,模板表头,0),0)</f>
        <v>11860101</v>
      </c>
      <c r="AI557" s="28">
        <f>VLOOKUP($L557,怪物模板!$A:$N,MATCH(角色!AI$1,模板表头,0),0)</f>
        <v>11860102</v>
      </c>
      <c r="AJ557" s="28">
        <f>VLOOKUP($L557,怪物模板!$A:$N,MATCH(角色!AJ$1,模板表头,0),0)</f>
        <v>11860103</v>
      </c>
      <c r="AK557" s="28" t="str">
        <f>VLOOKUP($L557,怪物模板!$A:$N,MATCH(角色!AK$1,模板表头,0),0)</f>
        <v/>
      </c>
      <c r="AL557" s="28" t="str">
        <f>IF(VLOOKUP($L557,[1]怪物模板!$A:$N,MATCH([1]角色!AL$1,模板表头,0),0)=0,"",VLOOKUP($L557,[1]怪物模板!$A:$N,MATCH([1]角色!AL$1,模板表头,0),0))</f>
        <v/>
      </c>
      <c r="AM557" s="28" t="str">
        <f>VLOOKUP($L557,怪物模板!$A:$N,MATCH(角色!AM$1,模板表头,0),0)</f>
        <v>sylvanas</v>
      </c>
      <c r="AN557" s="21">
        <f t="shared" si="126"/>
        <v>1</v>
      </c>
      <c r="AO557" s="21">
        <v>1</v>
      </c>
      <c r="AP557" s="21"/>
      <c r="AQ557" s="21"/>
      <c r="AR557" s="21"/>
      <c r="AS557" s="21"/>
      <c r="AT557" s="21"/>
      <c r="AU557" s="21">
        <v>230011</v>
      </c>
      <c r="AV557" s="21">
        <v>230272</v>
      </c>
      <c r="AW557" s="21">
        <v>230153</v>
      </c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2">
        <f t="shared" si="120"/>
        <v>10000</v>
      </c>
      <c r="BJ557" s="22">
        <f t="shared" si="121"/>
        <v>4000</v>
      </c>
      <c r="BK557" s="22">
        <f t="shared" si="121"/>
        <v>4000</v>
      </c>
      <c r="BL557" s="21"/>
      <c r="BM557" s="21"/>
      <c r="BN557" s="21"/>
      <c r="BO557" s="21"/>
      <c r="BP557" s="21"/>
      <c r="BQ557" s="21"/>
      <c r="BR557" s="21"/>
      <c r="BS557" s="21"/>
      <c r="BT557" s="21"/>
      <c r="BU557" s="23" t="str">
        <f t="shared" si="127"/>
        <v/>
      </c>
      <c r="BV557" s="21"/>
      <c r="BW557" s="21"/>
      <c r="BX557" s="21"/>
      <c r="BY557" s="21"/>
      <c r="BZ557" s="21"/>
      <c r="CA557" s="21"/>
      <c r="CB557" s="21"/>
      <c r="CC557" s="21"/>
      <c r="CD557" s="21"/>
      <c r="CE557" s="21"/>
      <c r="CF557" s="21"/>
      <c r="CG557" s="21" t="str">
        <f t="shared" si="125"/>
        <v/>
      </c>
      <c r="CH557" s="21" t="str">
        <f t="shared" si="124"/>
        <v/>
      </c>
      <c r="CI557" s="21" t="str">
        <f t="shared" si="124"/>
        <v/>
      </c>
      <c r="CJ557" s="21" t="str">
        <f t="shared" si="124"/>
        <v/>
      </c>
      <c r="CK557" s="21" t="str">
        <f t="shared" si="124"/>
        <v/>
      </c>
      <c r="CL557" s="21" t="str">
        <f t="shared" si="124"/>
        <v/>
      </c>
      <c r="CM557" s="21" t="str">
        <f t="shared" si="124"/>
        <v/>
      </c>
      <c r="CN557" s="21" t="str">
        <f t="shared" si="124"/>
        <v/>
      </c>
      <c r="CO557" s="21" t="str">
        <f t="shared" si="124"/>
        <v/>
      </c>
    </row>
    <row r="558" spans="1:93" ht="16.5" customHeight="1" x14ac:dyDescent="0.3">
      <c r="A558" s="60">
        <v>31040556</v>
      </c>
      <c r="B558" s="60" t="s">
        <v>86</v>
      </c>
      <c r="C558" s="21"/>
      <c r="D558" s="21">
        <f t="shared" si="122"/>
        <v>32</v>
      </c>
      <c r="E558" s="21" t="s">
        <v>105</v>
      </c>
      <c r="F558" s="21">
        <v>32</v>
      </c>
      <c r="G558" s="21" t="s">
        <v>111</v>
      </c>
      <c r="H558" s="21">
        <f>VLOOKUP($L558,怪物模板!$A:$N,MATCH(角色!H$1,模板表头,0),0)</f>
        <v>2</v>
      </c>
      <c r="I558" s="28" t="str">
        <f>VLOOKUP($L558,怪物模板!$A:$N,MATCH(角色!I$1,模板表头,0),0)</f>
        <v>phy</v>
      </c>
      <c r="J558" s="22"/>
      <c r="K558" s="21"/>
      <c r="L558" s="21" t="s">
        <v>86</v>
      </c>
      <c r="M558" s="28" t="str">
        <f>VLOOKUP($L558,怪物模板!$A:$N,MATCH(角色!M$1,模板表头,0),0)</f>
        <v>无对应英雄</v>
      </c>
      <c r="N558" s="28" t="str">
        <f>VLOOKUP($L558,怪物模板!$A:$N,MATCH(角色!N$1,模板表头,0),0)</f>
        <v>新增突袭小招，大招改为引导</v>
      </c>
      <c r="O558" s="21" t="str">
        <f>VLOOKUP($L558,怪物模板!$A:$N,MATCH(角色!O$1,模板表头,0),0)</f>
        <v>male</v>
      </c>
      <c r="P558" s="22">
        <v>3</v>
      </c>
      <c r="Q558" s="21">
        <v>3</v>
      </c>
      <c r="R558" s="21">
        <f>VLOOKUP(P558,辅助表!$A$2:$B$10,2,FALSE)</f>
        <v>2</v>
      </c>
      <c r="S558" s="28" t="str">
        <f>VLOOKUP($L558,怪物模板!$A:$N,MATCH(角色!S$1,模板表头,0),0)</f>
        <v>horde</v>
      </c>
      <c r="T558" s="21" t="s">
        <v>85</v>
      </c>
      <c r="U558" s="21"/>
      <c r="V558" s="21"/>
      <c r="W558" s="21"/>
      <c r="X558" s="21"/>
      <c r="Y558" s="21"/>
      <c r="Z558" s="21"/>
      <c r="AA558" s="21"/>
      <c r="AB558" s="21">
        <v>4</v>
      </c>
      <c r="AC558" s="21">
        <v>6</v>
      </c>
      <c r="AD558" s="21"/>
      <c r="AE558" s="21">
        <f t="shared" si="115"/>
        <v>40</v>
      </c>
      <c r="AF558" s="21">
        <f t="shared" si="119"/>
        <v>100</v>
      </c>
      <c r="AG558" s="28" t="str">
        <f>VLOOKUP($L558,怪物模板!$A:$N,MATCH(角色!AG$1,模板表头,0),0)</f>
        <v>misc.5skills</v>
      </c>
      <c r="AH558" s="28">
        <f>VLOOKUP($L558,怪物模板!$A:$N,MATCH(角色!AH$1,模板表头,0),0)</f>
        <v>11980101</v>
      </c>
      <c r="AI558" s="28">
        <f>VLOOKUP($L558,怪物模板!$A:$N,MATCH(角色!AI$1,模板表头,0),0)</f>
        <v>11999536</v>
      </c>
      <c r="AJ558" s="28">
        <f>VLOOKUP($L558,怪物模板!$A:$N,MATCH(角色!AJ$1,模板表头,0),0)</f>
        <v>11999537</v>
      </c>
      <c r="AK558" s="28" t="str">
        <f>VLOOKUP($L558,怪物模板!$A:$N,MATCH(角色!AK$1,模板表头,0),0)</f>
        <v/>
      </c>
      <c r="AL558" s="28" t="str">
        <f>IF(VLOOKUP($L558,[1]怪物模板!$A:$N,MATCH([1]角色!AL$1,模板表头,0),0)=0,"",VLOOKUP($L558,[1]怪物模板!$A:$N,MATCH([1]角色!AL$1,模板表头,0),0))</f>
        <v/>
      </c>
      <c r="AM558" s="28" t="str">
        <f>VLOOKUP($L558,怪物模板!$A:$N,MATCH(角色!AM$1,模板表头,0),0)</f>
        <v>rogue</v>
      </c>
      <c r="AN558" s="21">
        <f t="shared" si="126"/>
        <v>1</v>
      </c>
      <c r="AO558" s="21">
        <v>1</v>
      </c>
      <c r="AP558" s="21"/>
      <c r="AQ558" s="21"/>
      <c r="AR558" s="21"/>
      <c r="AS558" s="21"/>
      <c r="AT558" s="21"/>
      <c r="AU558" s="21">
        <v>230011</v>
      </c>
      <c r="AV558" s="21">
        <v>230302</v>
      </c>
      <c r="AW558" s="21">
        <v>230163</v>
      </c>
      <c r="AX558" s="21"/>
      <c r="AY558" s="21"/>
      <c r="AZ558" s="21"/>
      <c r="BA558" s="21"/>
      <c r="BB558" s="22"/>
      <c r="BC558" s="22"/>
      <c r="BD558" s="22"/>
      <c r="BE558" s="22"/>
      <c r="BF558" s="22"/>
      <c r="BG558" s="22"/>
      <c r="BH558" s="22"/>
      <c r="BI558" s="22">
        <f t="shared" si="120"/>
        <v>10000</v>
      </c>
      <c r="BJ558" s="22">
        <f t="shared" si="121"/>
        <v>4000</v>
      </c>
      <c r="BK558" s="22">
        <f t="shared" si="121"/>
        <v>4000</v>
      </c>
      <c r="BL558" s="21"/>
      <c r="BM558" s="21"/>
      <c r="BN558" s="21"/>
      <c r="BO558" s="21"/>
      <c r="BP558" s="21"/>
      <c r="BQ558" s="21"/>
      <c r="BR558" s="21"/>
      <c r="BS558" s="21"/>
      <c r="BT558" s="21"/>
      <c r="BU558" s="23" t="str">
        <f t="shared" si="127"/>
        <v/>
      </c>
      <c r="BV558" s="21"/>
      <c r="BW558" s="21"/>
      <c r="BX558" s="21"/>
      <c r="BY558" s="21"/>
      <c r="BZ558" s="21"/>
      <c r="CA558" s="21"/>
      <c r="CB558" s="21"/>
      <c r="CC558" s="21"/>
      <c r="CD558" s="21"/>
      <c r="CE558" s="21"/>
      <c r="CF558" s="21"/>
      <c r="CG558" s="21" t="str">
        <f t="shared" si="125"/>
        <v/>
      </c>
      <c r="CH558" s="21" t="str">
        <f t="shared" si="124"/>
        <v/>
      </c>
      <c r="CI558" s="21" t="str">
        <f t="shared" si="124"/>
        <v/>
      </c>
      <c r="CJ558" s="21" t="str">
        <f t="shared" si="124"/>
        <v/>
      </c>
      <c r="CK558" s="21" t="str">
        <f t="shared" si="124"/>
        <v/>
      </c>
      <c r="CL558" s="21" t="str">
        <f t="shared" si="124"/>
        <v/>
      </c>
      <c r="CM558" s="21" t="str">
        <f t="shared" si="124"/>
        <v/>
      </c>
      <c r="CN558" s="21" t="str">
        <f t="shared" si="124"/>
        <v/>
      </c>
      <c r="CO558" s="21" t="str">
        <f t="shared" si="124"/>
        <v/>
      </c>
    </row>
    <row r="559" spans="1:93" ht="16.5" customHeight="1" x14ac:dyDescent="0.3">
      <c r="A559" s="60">
        <v>31040557</v>
      </c>
      <c r="B559" s="60" t="s">
        <v>86</v>
      </c>
      <c r="C559" s="21"/>
      <c r="D559" s="21">
        <f t="shared" si="122"/>
        <v>32</v>
      </c>
      <c r="E559" s="21" t="s">
        <v>105</v>
      </c>
      <c r="F559" s="21">
        <v>32</v>
      </c>
      <c r="G559" s="21" t="s">
        <v>111</v>
      </c>
      <c r="H559" s="21">
        <f>VLOOKUP($L559,怪物模板!$A:$N,MATCH(角色!H$1,模板表头,0),0)</f>
        <v>2</v>
      </c>
      <c r="I559" s="28" t="str">
        <f>VLOOKUP($L559,怪物模板!$A:$N,MATCH(角色!I$1,模板表头,0),0)</f>
        <v>phy</v>
      </c>
      <c r="J559" s="22"/>
      <c r="K559" s="21"/>
      <c r="L559" s="21" t="s">
        <v>86</v>
      </c>
      <c r="M559" s="28" t="str">
        <f>VLOOKUP($L559,怪物模板!$A:$N,MATCH(角色!M$1,模板表头,0),0)</f>
        <v>无对应英雄</v>
      </c>
      <c r="N559" s="28" t="str">
        <f>VLOOKUP($L559,怪物模板!$A:$N,MATCH(角色!N$1,模板表头,0),0)</f>
        <v>新增突袭小招，大招改为引导</v>
      </c>
      <c r="O559" s="21" t="str">
        <f>VLOOKUP($L559,怪物模板!$A:$N,MATCH(角色!O$1,模板表头,0),0)</f>
        <v>male</v>
      </c>
      <c r="P559" s="22">
        <v>3</v>
      </c>
      <c r="Q559" s="21">
        <v>2</v>
      </c>
      <c r="R559" s="21">
        <f>VLOOKUP(P559,辅助表!$A$2:$B$10,2,FALSE)</f>
        <v>2</v>
      </c>
      <c r="S559" s="28" t="str">
        <f>VLOOKUP($L559,怪物模板!$A:$N,MATCH(角色!S$1,模板表头,0),0)</f>
        <v>horde</v>
      </c>
      <c r="T559" s="21" t="s">
        <v>85</v>
      </c>
      <c r="U559" s="21"/>
      <c r="V559" s="21"/>
      <c r="W559" s="21"/>
      <c r="X559" s="21"/>
      <c r="Y559" s="21"/>
      <c r="Z559" s="21"/>
      <c r="AA559" s="21"/>
      <c r="AB559" s="21">
        <v>4</v>
      </c>
      <c r="AC559" s="21">
        <v>6</v>
      </c>
      <c r="AD559" s="21"/>
      <c r="AE559" s="21">
        <f t="shared" si="115"/>
        <v>40</v>
      </c>
      <c r="AF559" s="21">
        <f t="shared" si="119"/>
        <v>100</v>
      </c>
      <c r="AG559" s="28" t="str">
        <f>VLOOKUP($L559,怪物模板!$A:$N,MATCH(角色!AG$1,模板表头,0),0)</f>
        <v>misc.5skills</v>
      </c>
      <c r="AH559" s="28">
        <f>VLOOKUP($L559,怪物模板!$A:$N,MATCH(角色!AH$1,模板表头,0),0)</f>
        <v>11980101</v>
      </c>
      <c r="AI559" s="28">
        <f>VLOOKUP($L559,怪物模板!$A:$N,MATCH(角色!AI$1,模板表头,0),0)</f>
        <v>11999536</v>
      </c>
      <c r="AJ559" s="28">
        <f>VLOOKUP($L559,怪物模板!$A:$N,MATCH(角色!AJ$1,模板表头,0),0)</f>
        <v>11999537</v>
      </c>
      <c r="AK559" s="28" t="str">
        <f>VLOOKUP($L559,怪物模板!$A:$N,MATCH(角色!AK$1,模板表头,0),0)</f>
        <v/>
      </c>
      <c r="AL559" s="28" t="str">
        <f>IF(VLOOKUP($L559,[1]怪物模板!$A:$N,MATCH([1]角色!AL$1,模板表头,0),0)=0,"",VLOOKUP($L559,[1]怪物模板!$A:$N,MATCH([1]角色!AL$1,模板表头,0),0))</f>
        <v/>
      </c>
      <c r="AM559" s="28" t="str">
        <f>VLOOKUP($L559,怪物模板!$A:$N,MATCH(角色!AM$1,模板表头,0),0)</f>
        <v>rogue</v>
      </c>
      <c r="AN559" s="21">
        <f t="shared" si="126"/>
        <v>1</v>
      </c>
      <c r="AO559" s="21">
        <v>1</v>
      </c>
      <c r="AP559" s="21"/>
      <c r="AQ559" s="21"/>
      <c r="AR559" s="21"/>
      <c r="AS559" s="21"/>
      <c r="AT559" s="21"/>
      <c r="AU559" s="21">
        <v>230011</v>
      </c>
      <c r="AV559" s="21">
        <v>230302</v>
      </c>
      <c r="AW559" s="21">
        <v>230163</v>
      </c>
      <c r="AX559" s="21"/>
      <c r="AY559" s="21"/>
      <c r="AZ559" s="21"/>
      <c r="BA559" s="21"/>
      <c r="BB559" s="22"/>
      <c r="BC559" s="22"/>
      <c r="BD559" s="22"/>
      <c r="BE559" s="22"/>
      <c r="BF559" s="22"/>
      <c r="BG559" s="22"/>
      <c r="BH559" s="22"/>
      <c r="BI559" s="22">
        <f t="shared" si="120"/>
        <v>10000</v>
      </c>
      <c r="BJ559" s="22">
        <f t="shared" si="121"/>
        <v>4000</v>
      </c>
      <c r="BK559" s="22">
        <f t="shared" si="121"/>
        <v>4000</v>
      </c>
      <c r="BL559" s="21"/>
      <c r="BM559" s="21"/>
      <c r="BN559" s="21"/>
      <c r="BO559" s="21"/>
      <c r="BP559" s="21"/>
      <c r="BQ559" s="21"/>
      <c r="BR559" s="21"/>
      <c r="BS559" s="21"/>
      <c r="BT559" s="21"/>
      <c r="BU559" s="23" t="str">
        <f t="shared" si="127"/>
        <v/>
      </c>
      <c r="BV559" s="21"/>
      <c r="BW559" s="21"/>
      <c r="BX559" s="21"/>
      <c r="BY559" s="21"/>
      <c r="BZ559" s="21"/>
      <c r="CA559" s="21"/>
      <c r="CB559" s="21"/>
      <c r="CC559" s="21"/>
      <c r="CD559" s="21"/>
      <c r="CE559" s="21"/>
      <c r="CF559" s="21"/>
      <c r="CG559" s="21" t="str">
        <f t="shared" si="125"/>
        <v/>
      </c>
      <c r="CH559" s="21" t="str">
        <f t="shared" si="124"/>
        <v/>
      </c>
      <c r="CI559" s="21" t="str">
        <f t="shared" si="124"/>
        <v/>
      </c>
      <c r="CJ559" s="21" t="str">
        <f t="shared" si="124"/>
        <v/>
      </c>
      <c r="CK559" s="21" t="str">
        <f t="shared" si="124"/>
        <v/>
      </c>
      <c r="CL559" s="21" t="str">
        <f t="shared" si="124"/>
        <v/>
      </c>
      <c r="CM559" s="21" t="str">
        <f t="shared" si="124"/>
        <v/>
      </c>
      <c r="CN559" s="21" t="str">
        <f t="shared" si="124"/>
        <v/>
      </c>
      <c r="CO559" s="21" t="str">
        <f t="shared" si="124"/>
        <v/>
      </c>
    </row>
    <row r="560" spans="1:93" ht="16.5" customHeight="1" x14ac:dyDescent="0.3">
      <c r="A560" s="60">
        <v>31040558</v>
      </c>
      <c r="B560" s="60" t="s">
        <v>90</v>
      </c>
      <c r="C560" s="21"/>
      <c r="D560" s="21">
        <f t="shared" si="122"/>
        <v>32</v>
      </c>
      <c r="E560" s="21" t="s">
        <v>105</v>
      </c>
      <c r="F560" s="21">
        <v>32</v>
      </c>
      <c r="G560" s="21" t="s">
        <v>110</v>
      </c>
      <c r="H560" s="21">
        <f>VLOOKUP($L560,怪物模板!$A:$N,MATCH(角色!H$1,模板表头,0),0)</f>
        <v>3</v>
      </c>
      <c r="I560" s="28" t="str">
        <f>VLOOKUP($L560,怪物模板!$A:$N,MATCH(角色!I$1,模板表头,0),0)</f>
        <v>mag</v>
      </c>
      <c r="J560" s="22"/>
      <c r="K560" s="21"/>
      <c r="L560" s="21" t="s">
        <v>275</v>
      </c>
      <c r="M560" s="28" t="str">
        <f>VLOOKUP($L560,怪物模板!$A:$N,MATCH(角色!M$1,模板表头,0),0)</f>
        <v>火焰术士</v>
      </c>
      <c r="N560" s="28" t="str">
        <f>VLOOKUP($L560,怪物模板!$A:$N,MATCH(角色!N$1,模板表头,0),0)</f>
        <v>大招加引导版，加酒利用</v>
      </c>
      <c r="O560" s="21" t="str">
        <f>VLOOKUP($L560,怪物模板!$A:$N,MATCH(角色!O$1,模板表头,0),0)</f>
        <v>female</v>
      </c>
      <c r="P560" s="22">
        <v>3</v>
      </c>
      <c r="Q560" s="21">
        <v>2</v>
      </c>
      <c r="R560" s="21">
        <f>VLOOKUP(P560,辅助表!$A$2:$B$10,2,FALSE)</f>
        <v>2</v>
      </c>
      <c r="S560" s="28" t="str">
        <f>VLOOKUP($L560,怪物模板!$A:$N,MATCH(角色!S$1,模板表头,0),0)</f>
        <v>alliance</v>
      </c>
      <c r="T560" s="21" t="s">
        <v>85</v>
      </c>
      <c r="U560" s="21"/>
      <c r="V560" s="21"/>
      <c r="W560" s="21"/>
      <c r="X560" s="21"/>
      <c r="Y560" s="21"/>
      <c r="Z560" s="21"/>
      <c r="AA560" s="21"/>
      <c r="AB560" s="21">
        <v>4</v>
      </c>
      <c r="AC560" s="21">
        <v>6</v>
      </c>
      <c r="AD560" s="21"/>
      <c r="AE560" s="21">
        <f t="shared" si="115"/>
        <v>10</v>
      </c>
      <c r="AF560" s="21">
        <f t="shared" si="119"/>
        <v>25</v>
      </c>
      <c r="AG560" s="28" t="str">
        <f>VLOOKUP($L560,怪物模板!$A:$N,MATCH(角色!AG$1,模板表头,0),0)</f>
        <v>misc.5skills</v>
      </c>
      <c r="AH560" s="28">
        <f>VLOOKUP($L560,怪物模板!$A:$N,MATCH(角色!AH$1,模板表头,0),0)</f>
        <v>11980401</v>
      </c>
      <c r="AI560" s="28">
        <f>VLOOKUP($L560,怪物模板!$A:$N,MATCH(角色!AI$1,模板表头,0),0)</f>
        <v>11980402</v>
      </c>
      <c r="AJ560" s="28">
        <f>VLOOKUP($L560,怪物模板!$A:$N,MATCH(角色!AJ$1,模板表头,0),0)</f>
        <v>11999535</v>
      </c>
      <c r="AK560" s="28" t="str">
        <f>VLOOKUP($L560,怪物模板!$A:$N,MATCH(角色!AK$1,模板表头,0),0)</f>
        <v/>
      </c>
      <c r="AL560" s="28" t="str">
        <f>IF(VLOOKUP($L560,[1]怪物模板!$A:$N,MATCH([1]角色!AL$1,模板表头,0),0)=0,"",VLOOKUP($L560,[1]怪物模板!$A:$N,MATCH([1]角色!AL$1,模板表头,0),0))</f>
        <v/>
      </c>
      <c r="AM560" s="28" t="str">
        <f>VLOOKUP($L560,怪物模板!$A:$N,MATCH(角色!AM$1,模板表头,0),0)</f>
        <v>flame_npc</v>
      </c>
      <c r="AN560" s="21">
        <f t="shared" si="126"/>
        <v>1</v>
      </c>
      <c r="AO560" s="21">
        <v>1</v>
      </c>
      <c r="AP560" s="21"/>
      <c r="AQ560" s="21"/>
      <c r="AR560" s="21"/>
      <c r="AS560" s="21"/>
      <c r="AT560" s="21"/>
      <c r="AU560" s="21">
        <v>230011</v>
      </c>
      <c r="AV560" s="21">
        <v>230302</v>
      </c>
      <c r="AW560" s="21">
        <v>230163</v>
      </c>
      <c r="AX560" s="21"/>
      <c r="AY560" s="21"/>
      <c r="AZ560" s="21"/>
      <c r="BA560" s="21"/>
      <c r="BB560" s="22"/>
      <c r="BC560" s="22"/>
      <c r="BD560" s="22"/>
      <c r="BE560" s="22"/>
      <c r="BF560" s="22"/>
      <c r="BG560" s="22"/>
      <c r="BH560" s="22"/>
      <c r="BI560" s="22">
        <f t="shared" si="120"/>
        <v>10000</v>
      </c>
      <c r="BJ560" s="22">
        <f t="shared" si="121"/>
        <v>4000</v>
      </c>
      <c r="BK560" s="22">
        <f t="shared" si="121"/>
        <v>4000</v>
      </c>
      <c r="BL560" s="21"/>
      <c r="BM560" s="21"/>
      <c r="BN560" s="21"/>
      <c r="BO560" s="21"/>
      <c r="BP560" s="21"/>
      <c r="BQ560" s="21"/>
      <c r="BR560" s="21"/>
      <c r="BS560" s="21"/>
      <c r="BT560" s="21"/>
      <c r="BU560" s="23" t="str">
        <f t="shared" si="127"/>
        <v/>
      </c>
      <c r="BV560" s="21"/>
      <c r="BW560" s="21"/>
      <c r="BX560" s="21"/>
      <c r="BY560" s="21"/>
      <c r="BZ560" s="21"/>
      <c r="CA560" s="21"/>
      <c r="CB560" s="21"/>
      <c r="CC560" s="21"/>
      <c r="CD560" s="21"/>
      <c r="CE560" s="21"/>
      <c r="CF560" s="21"/>
      <c r="CG560" s="21" t="str">
        <f t="shared" si="125"/>
        <v/>
      </c>
      <c r="CH560" s="21" t="str">
        <f t="shared" si="124"/>
        <v/>
      </c>
      <c r="CI560" s="21" t="str">
        <f t="shared" si="124"/>
        <v/>
      </c>
      <c r="CJ560" s="21" t="str">
        <f t="shared" si="124"/>
        <v/>
      </c>
      <c r="CK560" s="21" t="str">
        <f t="shared" si="124"/>
        <v/>
      </c>
      <c r="CL560" s="21" t="str">
        <f t="shared" si="124"/>
        <v/>
      </c>
      <c r="CM560" s="21" t="str">
        <f t="shared" si="124"/>
        <v/>
      </c>
      <c r="CN560" s="21" t="str">
        <f t="shared" si="124"/>
        <v/>
      </c>
      <c r="CO560" s="21" t="str">
        <f t="shared" si="124"/>
        <v/>
      </c>
    </row>
    <row r="561" spans="1:93" ht="16.5" customHeight="1" x14ac:dyDescent="0.3">
      <c r="A561" s="60">
        <v>31040559</v>
      </c>
      <c r="B561" s="60" t="s">
        <v>94</v>
      </c>
      <c r="C561" s="21"/>
      <c r="D561" s="21">
        <f t="shared" si="122"/>
        <v>32</v>
      </c>
      <c r="E561" s="21" t="s">
        <v>105</v>
      </c>
      <c r="F561" s="21">
        <v>32</v>
      </c>
      <c r="G561" s="21" t="s">
        <v>110</v>
      </c>
      <c r="H561" s="21">
        <f>VLOOKUP($L561,怪物模板!$A:$N,MATCH(角色!H$1,模板表头,0),0)</f>
        <v>4</v>
      </c>
      <c r="I561" s="28" t="str">
        <f>VLOOKUP($L561,怪物模板!$A:$N,MATCH(角色!I$1,模板表头,0),0)</f>
        <v>mag</v>
      </c>
      <c r="J561" s="22"/>
      <c r="K561" s="21"/>
      <c r="L561" s="21" t="s">
        <v>251</v>
      </c>
      <c r="M561" s="28" t="str">
        <f>VLOOKUP($L561,怪物模板!$A:$N,MATCH(角色!M$1,模板表头,0),0)</f>
        <v>先知圣者</v>
      </c>
      <c r="N561" s="28" t="str">
        <f>VLOOKUP($L561,怪物模板!$A:$N,MATCH(角色!N$1,模板表头,0),0)</f>
        <v>同英雄版</v>
      </c>
      <c r="O561" s="21" t="str">
        <f>VLOOKUP($L561,怪物模板!$A:$N,MATCH(角色!O$1,模板表头,0),0)</f>
        <v>male</v>
      </c>
      <c r="P561" s="22">
        <v>6</v>
      </c>
      <c r="Q561" s="21">
        <v>3</v>
      </c>
      <c r="R561" s="21">
        <f>VLOOKUP(P561,辅助表!$A$2:$B$10,2,FALSE)</f>
        <v>4</v>
      </c>
      <c r="S561" s="28" t="str">
        <f>VLOOKUP($L561,怪物模板!$A:$N,MATCH(角色!S$1,模板表头,0),0)</f>
        <v>alliance</v>
      </c>
      <c r="T561" s="21" t="s">
        <v>85</v>
      </c>
      <c r="U561" s="21"/>
      <c r="V561" s="21"/>
      <c r="W561" s="21"/>
      <c r="X561" s="21"/>
      <c r="Y561" s="21"/>
      <c r="Z561" s="21"/>
      <c r="AA561" s="21"/>
      <c r="AB561" s="21">
        <v>4</v>
      </c>
      <c r="AC561" s="21">
        <v>6</v>
      </c>
      <c r="AD561" s="21"/>
      <c r="AE561" s="21">
        <f t="shared" si="115"/>
        <v>10</v>
      </c>
      <c r="AF561" s="21">
        <f t="shared" si="119"/>
        <v>25</v>
      </c>
      <c r="AG561" s="28" t="str">
        <f>VLOOKUP($L561,怪物模板!$A:$N,MATCH(角色!AG$1,模板表头,0),0)</f>
        <v>misc.5skills_friendly_ratio</v>
      </c>
      <c r="AH561" s="28">
        <f>VLOOKUP($L561,怪物模板!$A:$N,MATCH(角色!AH$1,模板表头,0),0)</f>
        <v>11670201</v>
      </c>
      <c r="AI561" s="28">
        <f>VLOOKUP($L561,怪物模板!$A:$N,MATCH(角色!AI$1,模板表头,0),0)</f>
        <v>11670202</v>
      </c>
      <c r="AJ561" s="28">
        <f>VLOOKUP($L561,怪物模板!$A:$N,MATCH(角色!AJ$1,模板表头,0),0)</f>
        <v>11670203</v>
      </c>
      <c r="AK561" s="28" t="str">
        <f>VLOOKUP($L561,怪物模板!$A:$N,MATCH(角色!AK$1,模板表头,0),0)</f>
        <v/>
      </c>
      <c r="AL561" s="28" t="str">
        <f>IF(VLOOKUP($L561,[1]怪物模板!$A:$N,MATCH([1]角色!AL$1,模板表头,0),0)=0,"",VLOOKUP($L561,[1]怪物模板!$A:$N,MATCH([1]角色!AL$1,模板表头,0),0))</f>
        <v/>
      </c>
      <c r="AM561" s="28" t="str">
        <f>VLOOKUP($L561,怪物模板!$A:$N,MATCH(角色!AM$1,模板表头,0),0)</f>
        <v>velen_boss</v>
      </c>
      <c r="AN561" s="21">
        <f t="shared" si="126"/>
        <v>1</v>
      </c>
      <c r="AO561" s="21">
        <v>1</v>
      </c>
      <c r="AP561" s="21"/>
      <c r="AQ561" s="21"/>
      <c r="AR561" s="21"/>
      <c r="AS561" s="21"/>
      <c r="AT561" s="21"/>
      <c r="AU561" s="21">
        <v>230031</v>
      </c>
      <c r="AV561" s="21">
        <v>230242</v>
      </c>
      <c r="AW561" s="21">
        <v>230203</v>
      </c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2">
        <f t="shared" si="120"/>
        <v>10000</v>
      </c>
      <c r="BJ561" s="22">
        <f t="shared" si="121"/>
        <v>4000</v>
      </c>
      <c r="BK561" s="22">
        <f t="shared" si="121"/>
        <v>4000</v>
      </c>
      <c r="BL561" s="21"/>
      <c r="BM561" s="21"/>
      <c r="BN561" s="21"/>
      <c r="BO561" s="21"/>
      <c r="BP561" s="21"/>
      <c r="BQ561" s="21"/>
      <c r="BR561" s="21"/>
      <c r="BS561" s="21"/>
      <c r="BT561" s="21"/>
      <c r="BU561" s="23" t="str">
        <f t="shared" si="127"/>
        <v/>
      </c>
      <c r="BV561" s="21"/>
      <c r="BW561" s="21"/>
      <c r="BX561" s="21"/>
      <c r="BY561" s="21"/>
      <c r="BZ561" s="21"/>
      <c r="CA561" s="21"/>
      <c r="CB561" s="21"/>
      <c r="CC561" s="21"/>
      <c r="CD561" s="21"/>
      <c r="CE561" s="21"/>
      <c r="CF561" s="21"/>
      <c r="CG561" s="21" t="str">
        <f t="shared" si="125"/>
        <v/>
      </c>
      <c r="CH561" s="21" t="str">
        <f t="shared" si="124"/>
        <v/>
      </c>
      <c r="CI561" s="21" t="str">
        <f t="shared" si="124"/>
        <v/>
      </c>
      <c r="CJ561" s="21" t="str">
        <f t="shared" si="124"/>
        <v/>
      </c>
      <c r="CK561" s="21" t="str">
        <f t="shared" si="124"/>
        <v/>
      </c>
      <c r="CL561" s="21" t="str">
        <f t="shared" si="124"/>
        <v/>
      </c>
      <c r="CM561" s="21" t="str">
        <f t="shared" si="124"/>
        <v/>
      </c>
      <c r="CN561" s="21" t="str">
        <f t="shared" si="124"/>
        <v/>
      </c>
      <c r="CO561" s="21" t="str">
        <f t="shared" si="124"/>
        <v/>
      </c>
    </row>
    <row r="562" spans="1:93" ht="16.5" customHeight="1" x14ac:dyDescent="0.3">
      <c r="A562" s="60">
        <v>31040560</v>
      </c>
      <c r="B562" s="60" t="s">
        <v>99</v>
      </c>
      <c r="C562" s="21"/>
      <c r="D562" s="21">
        <f t="shared" si="122"/>
        <v>32</v>
      </c>
      <c r="E562" s="21" t="s">
        <v>105</v>
      </c>
      <c r="F562" s="21">
        <v>32</v>
      </c>
      <c r="G562" s="21" t="s">
        <v>111</v>
      </c>
      <c r="H562" s="21">
        <f>VLOOKUP($L562,怪物模板!$A:$N,MATCH(角色!H$1,模板表头,0),0)</f>
        <v>3</v>
      </c>
      <c r="I562" s="28" t="str">
        <f>VLOOKUP($L562,怪物模板!$A:$N,MATCH(角色!I$1,模板表头,0),0)</f>
        <v>mag</v>
      </c>
      <c r="J562" s="22"/>
      <c r="K562" s="21"/>
      <c r="L562" s="21" t="s">
        <v>286</v>
      </c>
      <c r="M562" s="28" t="str">
        <f>VLOOKUP($L562,怪物模板!$A:$N,MATCH(角色!M$1,模板表头,0),0)</f>
        <v>无对应英雄</v>
      </c>
      <c r="N562" s="28" t="str">
        <f>VLOOKUP($L562,怪物模板!$A:$N,MATCH(角色!N$1,模板表头,0),0)</f>
        <v>统一BOSS模板</v>
      </c>
      <c r="O562" s="21" t="str">
        <f>VLOOKUP($L562,怪物模板!$A:$N,MATCH(角色!O$1,模板表头,0),0)</f>
        <v>male</v>
      </c>
      <c r="P562" s="21">
        <v>6</v>
      </c>
      <c r="Q562" s="21">
        <v>3</v>
      </c>
      <c r="R562" s="21">
        <f>VLOOKUP(P562,辅助表!$A$2:$B$10,2,FALSE)</f>
        <v>4</v>
      </c>
      <c r="S562" s="28" t="str">
        <f>VLOOKUP($L562,怪物模板!$A:$N,MATCH(角色!S$1,模板表头,0),0)</f>
        <v>chaos</v>
      </c>
      <c r="T562" s="21" t="s">
        <v>85</v>
      </c>
      <c r="U562" s="21"/>
      <c r="V562" s="21"/>
      <c r="W562" s="21"/>
      <c r="X562" s="21"/>
      <c r="Y562" s="21"/>
      <c r="Z562" s="21"/>
      <c r="AA562" s="21"/>
      <c r="AB562" s="21">
        <v>4</v>
      </c>
      <c r="AC562" s="21">
        <v>6</v>
      </c>
      <c r="AD562" s="21"/>
      <c r="AE562" s="21">
        <f t="shared" si="115"/>
        <v>40</v>
      </c>
      <c r="AF562" s="21">
        <f t="shared" si="119"/>
        <v>100</v>
      </c>
      <c r="AG562" s="28" t="str">
        <f>VLOOKUP($L562,怪物模板!$A:$N,MATCH(角色!AG$1,模板表头,0),0)</f>
        <v>range.kelthuzad</v>
      </c>
      <c r="AH562" s="28">
        <f>VLOOKUP($L562,怪物模板!$A:$N,MATCH(角色!AH$1,模板表头,0),0)</f>
        <v>11660201</v>
      </c>
      <c r="AI562" s="28">
        <f>VLOOKUP($L562,怪物模板!$A:$N,MATCH(角色!AI$1,模板表头,0),0)</f>
        <v>11660202</v>
      </c>
      <c r="AJ562" s="28">
        <f>VLOOKUP($L562,怪物模板!$A:$N,MATCH(角色!AJ$1,模板表头,0),0)</f>
        <v>11999506</v>
      </c>
      <c r="AK562" s="28">
        <f>VLOOKUP($L562,怪物模板!$A:$N,MATCH(角色!AK$1,模板表头,0),0)</f>
        <v>11999504</v>
      </c>
      <c r="AL562" s="28" t="str">
        <f>IF(VLOOKUP($L562,[1]怪物模板!$A:$N,MATCH([1]角色!AL$1,模板表头,0),0)=0,"",VLOOKUP($L562,[1]怪物模板!$A:$N,MATCH([1]角色!AL$1,模板表头,0),0))</f>
        <v/>
      </c>
      <c r="AM562" s="28" t="str">
        <f>VLOOKUP($L562,怪物模板!$A:$N,MATCH(角色!AM$1,模板表头,0),0)</f>
        <v>kelthuzad</v>
      </c>
      <c r="AN562" s="21">
        <f t="shared" si="126"/>
        <v>1</v>
      </c>
      <c r="AO562" s="21">
        <v>1</v>
      </c>
      <c r="AP562" s="21"/>
      <c r="AQ562" s="21"/>
      <c r="AR562" s="21"/>
      <c r="AS562" s="21"/>
      <c r="AT562" s="21"/>
      <c r="AU562" s="21">
        <v>230011</v>
      </c>
      <c r="AV562" s="21">
        <v>230292</v>
      </c>
      <c r="AW562" s="21">
        <v>230113</v>
      </c>
      <c r="AX562" s="21"/>
      <c r="AY562" s="21"/>
      <c r="AZ562" s="21"/>
      <c r="BA562" s="21"/>
      <c r="BB562" s="22"/>
      <c r="BC562" s="22"/>
      <c r="BD562" s="22"/>
      <c r="BE562" s="22"/>
      <c r="BF562" s="22"/>
      <c r="BG562" s="22"/>
      <c r="BH562" s="22"/>
      <c r="BI562" s="22">
        <f t="shared" si="120"/>
        <v>10000</v>
      </c>
      <c r="BJ562" s="22">
        <f t="shared" si="121"/>
        <v>4000</v>
      </c>
      <c r="BK562" s="22">
        <f t="shared" si="121"/>
        <v>4000</v>
      </c>
      <c r="BL562" s="21"/>
      <c r="BM562" s="21"/>
      <c r="BN562" s="21"/>
      <c r="BO562" s="21"/>
      <c r="BP562" s="21"/>
      <c r="BQ562" s="21"/>
      <c r="BR562" s="21"/>
      <c r="BS562" s="21"/>
      <c r="BT562" s="21"/>
      <c r="BU562" s="23" t="str">
        <f t="shared" si="127"/>
        <v/>
      </c>
      <c r="BV562" s="21"/>
      <c r="BW562" s="21"/>
      <c r="BX562" s="21"/>
      <c r="BY562" s="21"/>
      <c r="BZ562" s="21"/>
      <c r="CA562" s="21"/>
      <c r="CB562" s="21"/>
      <c r="CC562" s="21"/>
      <c r="CD562" s="21"/>
      <c r="CE562" s="21"/>
      <c r="CF562" s="21"/>
      <c r="CG562" s="21" t="str">
        <f t="shared" si="125"/>
        <v/>
      </c>
      <c r="CH562" s="21" t="str">
        <f t="shared" si="124"/>
        <v/>
      </c>
      <c r="CI562" s="21" t="str">
        <f t="shared" si="124"/>
        <v/>
      </c>
      <c r="CJ562" s="21" t="str">
        <f t="shared" si="124"/>
        <v/>
      </c>
      <c r="CK562" s="21" t="str">
        <f t="shared" si="124"/>
        <v/>
      </c>
      <c r="CL562" s="21" t="str">
        <f t="shared" si="124"/>
        <v/>
      </c>
      <c r="CM562" s="21" t="str">
        <f t="shared" si="124"/>
        <v/>
      </c>
      <c r="CN562" s="21" t="str">
        <f t="shared" si="124"/>
        <v/>
      </c>
      <c r="CO562" s="21" t="str">
        <f t="shared" si="124"/>
        <v/>
      </c>
    </row>
    <row r="563" spans="1:93" s="5" customFormat="1" ht="16.5" customHeight="1" x14ac:dyDescent="0.3">
      <c r="A563" s="60">
        <v>31040561</v>
      </c>
      <c r="B563" s="60" t="s">
        <v>252</v>
      </c>
      <c r="C563" s="21"/>
      <c r="D563" s="21">
        <f t="shared" si="122"/>
        <v>33</v>
      </c>
      <c r="E563" s="21" t="s">
        <v>105</v>
      </c>
      <c r="F563" s="21">
        <v>33</v>
      </c>
      <c r="G563" s="21" t="s">
        <v>111</v>
      </c>
      <c r="H563" s="21">
        <f>VLOOKUP($L563,怪物模板!$A:$N,MATCH(角色!H$1,模板表头,0),0)</f>
        <v>4</v>
      </c>
      <c r="I563" s="28" t="str">
        <f>VLOOKUP($L563,怪物模板!$A:$N,MATCH(角色!I$1,模板表头,0),0)</f>
        <v>mag</v>
      </c>
      <c r="J563" s="22"/>
      <c r="K563" s="21"/>
      <c r="L563" s="21" t="s">
        <v>284</v>
      </c>
      <c r="M563" s="28" t="str">
        <f>VLOOKUP($L563,怪物模板!$A:$N,MATCH(角色!M$1,模板表头,0),0)</f>
        <v>饥荒骑士</v>
      </c>
      <c r="N563" s="28" t="str">
        <f>VLOOKUP($L563,怪物模板!$A:$N,MATCH(角色!N$1,模板表头,0),0)</f>
        <v>统一BOSS模板</v>
      </c>
      <c r="O563" s="21" t="str">
        <f>VLOOKUP($L563,怪物模板!$A:$N,MATCH(角色!O$1,模板表头,0),0)</f>
        <v>male</v>
      </c>
      <c r="P563" s="22">
        <v>5</v>
      </c>
      <c r="Q563" s="21">
        <v>3</v>
      </c>
      <c r="R563" s="21">
        <v>3</v>
      </c>
      <c r="S563" s="28" t="str">
        <f>VLOOKUP($L563,怪物模板!$A:$N,MATCH(角色!S$1,模板表头,0),0)</f>
        <v>chaos</v>
      </c>
      <c r="T563" s="21" t="s">
        <v>85</v>
      </c>
      <c r="U563" s="21"/>
      <c r="V563" s="21"/>
      <c r="W563" s="21"/>
      <c r="X563" s="21"/>
      <c r="Y563" s="21"/>
      <c r="Z563" s="21"/>
      <c r="AA563" s="21"/>
      <c r="AB563" s="21">
        <v>4</v>
      </c>
      <c r="AC563" s="21">
        <v>6</v>
      </c>
      <c r="AD563" s="21"/>
      <c r="AE563" s="21">
        <f t="shared" si="115"/>
        <v>40</v>
      </c>
      <c r="AF563" s="21">
        <f t="shared" si="119"/>
        <v>100</v>
      </c>
      <c r="AG563" s="28" t="str">
        <f>VLOOKUP($L563,怪物模板!$A:$N,MATCH(角色!AG$1,模板表头,0),0)</f>
        <v>healer.death_knight</v>
      </c>
      <c r="AH563" s="28">
        <f>VLOOKUP($L563,怪物模板!$A:$N,MATCH(角色!AH$1,模板表头,0),0)</f>
        <v>11661301</v>
      </c>
      <c r="AI563" s="28">
        <f>VLOOKUP($L563,怪物模板!$A:$N,MATCH(角色!AI$1,模板表头,0),0)</f>
        <v>11661302</v>
      </c>
      <c r="AJ563" s="28">
        <f>VLOOKUP($L563,怪物模板!$A:$N,MATCH(角色!AJ$1,模板表头,0),0)</f>
        <v>11661303</v>
      </c>
      <c r="AK563" s="28">
        <f>VLOOKUP($L563,怪物模板!$A:$N,MATCH(角色!AK$1,模板表头,0),0)</f>
        <v>11661304</v>
      </c>
      <c r="AL563" s="28" t="str">
        <f>IF(VLOOKUP($L563,[1]怪物模板!$A:$N,MATCH([1]角色!AL$1,模板表头,0),0)=0,"",VLOOKUP($L563,[1]怪物模板!$A:$N,MATCH([1]角色!AL$1,模板表头,0),0))</f>
        <v/>
      </c>
      <c r="AM563" s="28" t="str">
        <f>VLOOKUP($L563,怪物模板!$A:$N,MATCH(角色!AM$1,模板表头,0),0)</f>
        <v>death_knight_hero</v>
      </c>
      <c r="AN563" s="21">
        <v>1.2</v>
      </c>
      <c r="AO563" s="21">
        <v>1</v>
      </c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2"/>
      <c r="BC563" s="22"/>
      <c r="BD563" s="22"/>
      <c r="BE563" s="22"/>
      <c r="BF563" s="22"/>
      <c r="BG563" s="22"/>
      <c r="BH563" s="22"/>
      <c r="BI563" s="22">
        <f t="shared" si="120"/>
        <v>10000</v>
      </c>
      <c r="BJ563" s="22">
        <f t="shared" si="121"/>
        <v>4000</v>
      </c>
      <c r="BK563" s="22">
        <f t="shared" si="121"/>
        <v>4000</v>
      </c>
      <c r="BL563" s="21"/>
      <c r="BM563" s="21"/>
      <c r="BN563" s="21"/>
      <c r="BO563" s="21"/>
      <c r="BP563" s="21"/>
      <c r="BQ563" s="21"/>
      <c r="BR563" s="21"/>
      <c r="BS563" s="21"/>
      <c r="BT563" s="21"/>
      <c r="BU563" s="23" t="s">
        <v>200</v>
      </c>
      <c r="BV563" s="21"/>
      <c r="BW563" s="21"/>
      <c r="BX563" s="21"/>
      <c r="BY563" s="21"/>
      <c r="BZ563" s="21"/>
      <c r="CA563" s="21"/>
      <c r="CB563" s="21"/>
      <c r="CC563" s="21"/>
      <c r="CD563" s="21"/>
      <c r="CE563" s="21"/>
      <c r="CF563" s="21"/>
      <c r="CG563" s="21" t="s">
        <v>200</v>
      </c>
      <c r="CH563" s="21" t="s">
        <v>200</v>
      </c>
      <c r="CI563" s="21" t="s">
        <v>200</v>
      </c>
      <c r="CJ563" s="21" t="s">
        <v>200</v>
      </c>
      <c r="CK563" s="21" t="s">
        <v>200</v>
      </c>
      <c r="CL563" s="21" t="s">
        <v>200</v>
      </c>
      <c r="CM563" s="21" t="s">
        <v>200</v>
      </c>
      <c r="CN563" s="21" t="s">
        <v>200</v>
      </c>
      <c r="CO563" s="21" t="s">
        <v>200</v>
      </c>
    </row>
    <row r="564" spans="1:93" s="5" customFormat="1" ht="16.5" customHeight="1" x14ac:dyDescent="0.3">
      <c r="A564" s="60">
        <v>31040562</v>
      </c>
      <c r="B564" s="60" t="s">
        <v>92</v>
      </c>
      <c r="C564" s="21"/>
      <c r="D564" s="21">
        <f t="shared" si="122"/>
        <v>33</v>
      </c>
      <c r="E564" s="21" t="s">
        <v>105</v>
      </c>
      <c r="F564" s="21">
        <v>33</v>
      </c>
      <c r="G564" s="21" t="s">
        <v>110</v>
      </c>
      <c r="H564" s="21">
        <f>VLOOKUP($L564,怪物模板!$A:$N,MATCH(角色!H$1,模板表头,0),0)</f>
        <v>1</v>
      </c>
      <c r="I564" s="28" t="str">
        <f>VLOOKUP($L564,怪物模板!$A:$N,MATCH(角色!I$1,模板表头,0),0)</f>
        <v>phy</v>
      </c>
      <c r="J564" s="22"/>
      <c r="K564" s="21"/>
      <c r="L564" s="21" t="s">
        <v>248</v>
      </c>
      <c r="M564" s="28" t="str">
        <f>VLOOKUP($L564,怪物模板!$A:$N,MATCH(角色!M$1,模板表头,0),0)</f>
        <v>顶盾步兵</v>
      </c>
      <c r="N564" s="28" t="str">
        <f>VLOOKUP($L564,怪物模板!$A:$N,MATCH(角色!N$1,模板表头,0),0)</f>
        <v>统一模板</v>
      </c>
      <c r="O564" s="21" t="str">
        <f>VLOOKUP($L564,怪物模板!$A:$N,MATCH(角色!O$1,模板表头,0),0)</f>
        <v>male</v>
      </c>
      <c r="P564" s="22">
        <v>2</v>
      </c>
      <c r="Q564" s="21">
        <v>2</v>
      </c>
      <c r="R564" s="21">
        <f>VLOOKUP(P564,辅助表!$A$2:$B$10,2,FALSE)</f>
        <v>2</v>
      </c>
      <c r="S564" s="28" t="str">
        <f>VLOOKUP($L564,怪物模板!$A:$N,MATCH(角色!S$1,模板表头,0),0)</f>
        <v>alliance</v>
      </c>
      <c r="T564" s="21" t="s">
        <v>85</v>
      </c>
      <c r="U564" s="21"/>
      <c r="V564" s="21"/>
      <c r="W564" s="21"/>
      <c r="X564" s="21"/>
      <c r="Y564" s="21"/>
      <c r="Z564" s="21"/>
      <c r="AA564" s="21"/>
      <c r="AB564" s="21">
        <v>4</v>
      </c>
      <c r="AC564" s="21">
        <v>6</v>
      </c>
      <c r="AD564" s="21"/>
      <c r="AE564" s="21">
        <f t="shared" si="115"/>
        <v>10</v>
      </c>
      <c r="AF564" s="21">
        <f t="shared" si="119"/>
        <v>25</v>
      </c>
      <c r="AG564" s="28" t="str">
        <f>VLOOKUP($L564,怪物模板!$A:$N,MATCH(角色!AG$1,模板表头,0),0)</f>
        <v>misc.5skills_target_is_valid</v>
      </c>
      <c r="AH564" s="28">
        <f>VLOOKUP($L564,怪物模板!$A:$N,MATCH(角色!AH$1,模板表头,0),0)</f>
        <v>11980301</v>
      </c>
      <c r="AI564" s="28">
        <f>VLOOKUP($L564,怪物模板!$A:$N,MATCH(角色!AI$1,模板表头,0),0)</f>
        <v>11980302</v>
      </c>
      <c r="AJ564" s="28" t="str">
        <f>VLOOKUP($L564,怪物模板!$A:$N,MATCH(角色!AJ$1,模板表头,0),0)</f>
        <v/>
      </c>
      <c r="AK564" s="28" t="str">
        <f>VLOOKUP($L564,怪物模板!$A:$N,MATCH(角色!AK$1,模板表头,0),0)</f>
        <v/>
      </c>
      <c r="AL564" s="28" t="str">
        <f>IF(VLOOKUP($L564,[1]怪物模板!$A:$N,MATCH([1]角色!AL$1,模板表头,0),0)=0,"",VLOOKUP($L564,[1]怪物模板!$A:$N,MATCH([1]角色!AL$1,模板表头,0),0))</f>
        <v/>
      </c>
      <c r="AM564" s="28" t="str">
        <f>VLOOKUP($L564,怪物模板!$A:$N,MATCH(角色!AM$1,模板表头,0),0)</f>
        <v>shield_infantry_npc</v>
      </c>
      <c r="AN564" s="21">
        <f t="shared" ref="AN564:AN567" si="128">IF(T564="monster",1,IF(T564="boss",1.3,IF(T564="entity",1,IF(T564="guard",1.5,1))))</f>
        <v>1</v>
      </c>
      <c r="AO564" s="21">
        <v>1</v>
      </c>
      <c r="AP564" s="21"/>
      <c r="AQ564" s="21"/>
      <c r="AR564" s="21"/>
      <c r="AS564" s="21"/>
      <c r="AT564" s="21"/>
      <c r="AU564" s="21">
        <v>230041</v>
      </c>
      <c r="AV564" s="21">
        <v>230242</v>
      </c>
      <c r="AW564" s="21">
        <v>230133</v>
      </c>
      <c r="AX564" s="21"/>
      <c r="AY564" s="21"/>
      <c r="AZ564" s="21"/>
      <c r="BA564" s="21"/>
      <c r="BB564" s="22"/>
      <c r="BC564" s="22"/>
      <c r="BD564" s="22"/>
      <c r="BE564" s="22"/>
      <c r="BF564" s="22"/>
      <c r="BG564" s="22"/>
      <c r="BH564" s="22"/>
      <c r="BI564" s="22">
        <f t="shared" si="120"/>
        <v>10000</v>
      </c>
      <c r="BJ564" s="22">
        <f t="shared" si="121"/>
        <v>4000</v>
      </c>
      <c r="BK564" s="22">
        <f t="shared" si="121"/>
        <v>4000</v>
      </c>
      <c r="BL564" s="21"/>
      <c r="BM564" s="21"/>
      <c r="BN564" s="21"/>
      <c r="BO564" s="21"/>
      <c r="BP564" s="21"/>
      <c r="BQ564" s="21"/>
      <c r="BR564" s="21"/>
      <c r="BS564" s="21"/>
      <c r="BT564" s="21"/>
      <c r="BU564" s="23" t="str">
        <f>IF(OR(B564="骷髅战士",B564="骷髅法师"),-0.9,"")</f>
        <v/>
      </c>
      <c r="BV564" s="21"/>
      <c r="BW564" s="21"/>
      <c r="BX564" s="21"/>
      <c r="BY564" s="21"/>
      <c r="BZ564" s="21"/>
      <c r="CA564" s="21"/>
      <c r="CB564" s="21"/>
      <c r="CC564" s="21"/>
      <c r="CD564" s="21"/>
      <c r="CE564" s="21"/>
      <c r="CF564" s="21"/>
      <c r="CG564" s="21" t="str">
        <f t="shared" si="125"/>
        <v/>
      </c>
      <c r="CH564" s="21" t="str">
        <f t="shared" si="124"/>
        <v/>
      </c>
      <c r="CI564" s="21" t="str">
        <f t="shared" si="124"/>
        <v/>
      </c>
      <c r="CJ564" s="21" t="str">
        <f t="shared" si="124"/>
        <v/>
      </c>
      <c r="CK564" s="21" t="str">
        <f t="shared" si="124"/>
        <v/>
      </c>
      <c r="CL564" s="21" t="str">
        <f t="shared" si="124"/>
        <v/>
      </c>
      <c r="CM564" s="21" t="str">
        <f t="shared" si="124"/>
        <v/>
      </c>
      <c r="CN564" s="21" t="str">
        <f t="shared" si="124"/>
        <v/>
      </c>
      <c r="CO564" s="21" t="str">
        <f t="shared" si="124"/>
        <v/>
      </c>
    </row>
    <row r="565" spans="1:93" s="5" customFormat="1" ht="16.5" customHeight="1" x14ac:dyDescent="0.3">
      <c r="A565" s="60">
        <v>31040563</v>
      </c>
      <c r="B565" s="60" t="s">
        <v>92</v>
      </c>
      <c r="C565" s="21"/>
      <c r="D565" s="21">
        <f t="shared" si="122"/>
        <v>33</v>
      </c>
      <c r="E565" s="21" t="s">
        <v>105</v>
      </c>
      <c r="F565" s="21">
        <v>33</v>
      </c>
      <c r="G565" s="21" t="s">
        <v>110</v>
      </c>
      <c r="H565" s="21">
        <f>VLOOKUP($L565,怪物模板!$A:$N,MATCH(角色!H$1,模板表头,0),0)</f>
        <v>1</v>
      </c>
      <c r="I565" s="28" t="str">
        <f>VLOOKUP($L565,怪物模板!$A:$N,MATCH(角色!I$1,模板表头,0),0)</f>
        <v>phy</v>
      </c>
      <c r="J565" s="22"/>
      <c r="K565" s="21"/>
      <c r="L565" s="21" t="s">
        <v>248</v>
      </c>
      <c r="M565" s="28" t="str">
        <f>VLOOKUP($L565,怪物模板!$A:$N,MATCH(角色!M$1,模板表头,0),0)</f>
        <v>顶盾步兵</v>
      </c>
      <c r="N565" s="28" t="str">
        <f>VLOOKUP($L565,怪物模板!$A:$N,MATCH(角色!N$1,模板表头,0),0)</f>
        <v>统一模板</v>
      </c>
      <c r="O565" s="21" t="str">
        <f>VLOOKUP($L565,怪物模板!$A:$N,MATCH(角色!O$1,模板表头,0),0)</f>
        <v>male</v>
      </c>
      <c r="P565" s="22">
        <v>2</v>
      </c>
      <c r="Q565" s="21">
        <v>2</v>
      </c>
      <c r="R565" s="21">
        <f>VLOOKUP(P565,辅助表!$A$2:$B$10,2,FALSE)</f>
        <v>2</v>
      </c>
      <c r="S565" s="28" t="str">
        <f>VLOOKUP($L565,怪物模板!$A:$N,MATCH(角色!S$1,模板表头,0),0)</f>
        <v>alliance</v>
      </c>
      <c r="T565" s="21" t="s">
        <v>85</v>
      </c>
      <c r="U565" s="21"/>
      <c r="V565" s="21"/>
      <c r="W565" s="21"/>
      <c r="X565" s="21"/>
      <c r="Y565" s="21"/>
      <c r="Z565" s="21"/>
      <c r="AA565" s="21"/>
      <c r="AB565" s="21">
        <v>4</v>
      </c>
      <c r="AC565" s="21">
        <v>6</v>
      </c>
      <c r="AD565" s="21"/>
      <c r="AE565" s="21">
        <f t="shared" si="115"/>
        <v>10</v>
      </c>
      <c r="AF565" s="21">
        <f t="shared" si="119"/>
        <v>25</v>
      </c>
      <c r="AG565" s="28" t="str">
        <f>VLOOKUP($L565,怪物模板!$A:$N,MATCH(角色!AG$1,模板表头,0),0)</f>
        <v>misc.5skills_target_is_valid</v>
      </c>
      <c r="AH565" s="28">
        <f>VLOOKUP($L565,怪物模板!$A:$N,MATCH(角色!AH$1,模板表头,0),0)</f>
        <v>11980301</v>
      </c>
      <c r="AI565" s="28">
        <f>VLOOKUP($L565,怪物模板!$A:$N,MATCH(角色!AI$1,模板表头,0),0)</f>
        <v>11980302</v>
      </c>
      <c r="AJ565" s="28" t="str">
        <f>VLOOKUP($L565,怪物模板!$A:$N,MATCH(角色!AJ$1,模板表头,0),0)</f>
        <v/>
      </c>
      <c r="AK565" s="28" t="str">
        <f>VLOOKUP($L565,怪物模板!$A:$N,MATCH(角色!AK$1,模板表头,0),0)</f>
        <v/>
      </c>
      <c r="AL565" s="28" t="str">
        <f>IF(VLOOKUP($L565,[1]怪物模板!$A:$N,MATCH([1]角色!AL$1,模板表头,0),0)=0,"",VLOOKUP($L565,[1]怪物模板!$A:$N,MATCH([1]角色!AL$1,模板表头,0),0))</f>
        <v/>
      </c>
      <c r="AM565" s="28" t="str">
        <f>VLOOKUP($L565,怪物模板!$A:$N,MATCH(角色!AM$1,模板表头,0),0)</f>
        <v>shield_infantry_npc</v>
      </c>
      <c r="AN565" s="21">
        <f t="shared" si="128"/>
        <v>1</v>
      </c>
      <c r="AO565" s="21">
        <v>1</v>
      </c>
      <c r="AP565" s="21"/>
      <c r="AQ565" s="21"/>
      <c r="AR565" s="21"/>
      <c r="AS565" s="21"/>
      <c r="AT565" s="21"/>
      <c r="AU565" s="21">
        <v>230041</v>
      </c>
      <c r="AV565" s="21">
        <v>230242</v>
      </c>
      <c r="AW565" s="21">
        <v>230133</v>
      </c>
      <c r="AX565" s="21"/>
      <c r="AY565" s="21"/>
      <c r="AZ565" s="21"/>
      <c r="BA565" s="21"/>
      <c r="BB565" s="22"/>
      <c r="BC565" s="22"/>
      <c r="BD565" s="22"/>
      <c r="BE565" s="22"/>
      <c r="BF565" s="22"/>
      <c r="BG565" s="22"/>
      <c r="BH565" s="22"/>
      <c r="BI565" s="22">
        <f t="shared" si="120"/>
        <v>10000</v>
      </c>
      <c r="BJ565" s="22">
        <f t="shared" si="121"/>
        <v>4000</v>
      </c>
      <c r="BK565" s="22">
        <f t="shared" si="121"/>
        <v>4000</v>
      </c>
      <c r="BL565" s="21"/>
      <c r="BM565" s="21"/>
      <c r="BN565" s="21"/>
      <c r="BO565" s="21"/>
      <c r="BP565" s="21"/>
      <c r="BQ565" s="21"/>
      <c r="BR565" s="21"/>
      <c r="BS565" s="21"/>
      <c r="BT565" s="21"/>
      <c r="BU565" s="23" t="str">
        <f>IF(OR(B565="骷髅战士",B565="骷髅法师"),-0.9,"")</f>
        <v/>
      </c>
      <c r="BV565" s="21"/>
      <c r="BW565" s="21"/>
      <c r="BX565" s="21"/>
      <c r="BY565" s="21"/>
      <c r="BZ565" s="21"/>
      <c r="CA565" s="21"/>
      <c r="CB565" s="21"/>
      <c r="CC565" s="21"/>
      <c r="CD565" s="21"/>
      <c r="CE565" s="21"/>
      <c r="CF565" s="21"/>
      <c r="CG565" s="21" t="str">
        <f t="shared" si="125"/>
        <v/>
      </c>
      <c r="CH565" s="21" t="str">
        <f t="shared" si="124"/>
        <v/>
      </c>
      <c r="CI565" s="21" t="str">
        <f t="shared" si="124"/>
        <v/>
      </c>
      <c r="CJ565" s="21" t="str">
        <f t="shared" si="124"/>
        <v/>
      </c>
      <c r="CK565" s="21" t="str">
        <f t="shared" si="124"/>
        <v/>
      </c>
      <c r="CL565" s="21" t="str">
        <f t="shared" si="124"/>
        <v/>
      </c>
      <c r="CM565" s="21" t="str">
        <f t="shared" si="124"/>
        <v/>
      </c>
      <c r="CN565" s="21" t="str">
        <f t="shared" si="124"/>
        <v/>
      </c>
      <c r="CO565" s="21" t="str">
        <f t="shared" si="124"/>
        <v/>
      </c>
    </row>
    <row r="566" spans="1:93" s="5" customFormat="1" ht="16.5" customHeight="1" x14ac:dyDescent="0.3">
      <c r="A566" s="60">
        <v>31040564</v>
      </c>
      <c r="B566" s="60" t="s">
        <v>367</v>
      </c>
      <c r="C566" s="21"/>
      <c r="D566" s="21">
        <f t="shared" si="122"/>
        <v>33</v>
      </c>
      <c r="E566" s="21" t="s">
        <v>105</v>
      </c>
      <c r="F566" s="21">
        <v>33</v>
      </c>
      <c r="G566" s="21" t="s">
        <v>111</v>
      </c>
      <c r="H566" s="21">
        <f>VLOOKUP($L566,怪物模板!$A:$N,MATCH(角色!H$1,模板表头,0),0)</f>
        <v>3</v>
      </c>
      <c r="I566" s="28" t="str">
        <f>VLOOKUP($L566,怪物模板!$A:$N,MATCH(角色!I$1,模板表头,0),0)</f>
        <v>phy</v>
      </c>
      <c r="J566" s="22"/>
      <c r="K566" s="21"/>
      <c r="L566" s="21" t="s">
        <v>345</v>
      </c>
      <c r="M566" s="28" t="str">
        <f>VLOOKUP($L566,怪物模板!$A:$N,MATCH(角色!M$1,模板表头,0),0)</f>
        <v>风暴之灵</v>
      </c>
      <c r="N566" s="28" t="str">
        <f>VLOOKUP($L566,怪物模板!$A:$N,MATCH(角色!N$1,模板表头,0),0)</f>
        <v>同英雄技能</v>
      </c>
      <c r="O566" s="21" t="str">
        <f>VLOOKUP($L566,怪物模板!$A:$N,MATCH(角色!O$1,模板表头,0),0)</f>
        <v>male</v>
      </c>
      <c r="P566" s="22">
        <v>3</v>
      </c>
      <c r="Q566" s="21">
        <v>2</v>
      </c>
      <c r="R566" s="21">
        <f>VLOOKUP(P566,辅助表!$A$2:$B$10,2,FALSE)</f>
        <v>2</v>
      </c>
      <c r="S566" s="28" t="str">
        <f>VLOOKUP($L566,怪物模板!$A:$N,MATCH(角色!S$1,模板表头,0),0)</f>
        <v>horde</v>
      </c>
      <c r="T566" s="21" t="s">
        <v>85</v>
      </c>
      <c r="U566" s="21"/>
      <c r="V566" s="21"/>
      <c r="W566" s="21"/>
      <c r="X566" s="21"/>
      <c r="Y566" s="21"/>
      <c r="Z566" s="21"/>
      <c r="AA566" s="21"/>
      <c r="AB566" s="21">
        <v>4</v>
      </c>
      <c r="AC566" s="21">
        <v>6</v>
      </c>
      <c r="AD566" s="21"/>
      <c r="AE566" s="21">
        <f t="shared" si="115"/>
        <v>40</v>
      </c>
      <c r="AF566" s="21">
        <f t="shared" si="119"/>
        <v>100</v>
      </c>
      <c r="AG566" s="28" t="str">
        <f>VLOOKUP($L566,怪物模板!$A:$N,MATCH(角色!AG$1,模板表头,0),0)</f>
        <v>misc.5skills</v>
      </c>
      <c r="AH566" s="28">
        <f>VLOOKUP($L566,怪物模板!$A:$N,MATCH(角色!AH$1,模板表头,0),0)</f>
        <v>11760201</v>
      </c>
      <c r="AI566" s="28">
        <f>VLOOKUP($L566,怪物模板!$A:$N,MATCH(角色!AI$1,模板表头,0),0)</f>
        <v>11760202</v>
      </c>
      <c r="AJ566" s="28">
        <f>VLOOKUP($L566,怪物模板!$A:$N,MATCH(角色!AJ$1,模板表头,0),0)</f>
        <v>11760203</v>
      </c>
      <c r="AK566" s="28">
        <f>VLOOKUP($L566,怪物模板!$A:$N,MATCH(角色!AK$1,模板表头,0),0)</f>
        <v>11760204</v>
      </c>
      <c r="AL566" s="28" t="str">
        <f>IF(VLOOKUP($L566,[1]怪物模板!$A:$N,MATCH([1]角色!AL$1,模板表头,0),0)=0,"",VLOOKUP($L566,[1]怪物模板!$A:$N,MATCH([1]角色!AL$1,模板表头,0),0))</f>
        <v/>
      </c>
      <c r="AM566" s="28" t="str">
        <f>VLOOKUP($L566,怪物模板!$A:$N,MATCH(角色!AM$1,模板表头,0),0)</f>
        <v>storm_spirit</v>
      </c>
      <c r="AN566" s="21">
        <f t="shared" si="128"/>
        <v>1</v>
      </c>
      <c r="AO566" s="21">
        <v>1</v>
      </c>
      <c r="AP566" s="21"/>
      <c r="AQ566" s="21"/>
      <c r="AR566" s="21"/>
      <c r="AS566" s="21"/>
      <c r="AT566" s="21"/>
      <c r="AU566" s="21">
        <v>230011</v>
      </c>
      <c r="AV566" s="21">
        <v>230302</v>
      </c>
      <c r="AW566" s="21">
        <v>230163</v>
      </c>
      <c r="AX566" s="21"/>
      <c r="AY566" s="21"/>
      <c r="AZ566" s="21"/>
      <c r="BA566" s="21"/>
      <c r="BB566" s="22"/>
      <c r="BC566" s="22"/>
      <c r="BD566" s="22"/>
      <c r="BE566" s="22"/>
      <c r="BF566" s="22"/>
      <c r="BG566" s="22"/>
      <c r="BH566" s="22"/>
      <c r="BI566" s="22">
        <f t="shared" si="120"/>
        <v>10000</v>
      </c>
      <c r="BJ566" s="22">
        <f t="shared" si="121"/>
        <v>4000</v>
      </c>
      <c r="BK566" s="22">
        <f t="shared" si="121"/>
        <v>4000</v>
      </c>
      <c r="BL566" s="21"/>
      <c r="BM566" s="21"/>
      <c r="BN566" s="21"/>
      <c r="BO566" s="21"/>
      <c r="BP566" s="21"/>
      <c r="BQ566" s="21"/>
      <c r="BR566" s="21"/>
      <c r="BS566" s="21"/>
      <c r="BT566" s="21"/>
      <c r="BU566" s="23" t="str">
        <f>IF(OR(B566="骷髅战士",B566="骷髅法师"),-0.9,"")</f>
        <v/>
      </c>
      <c r="BV566" s="21"/>
      <c r="BW566" s="21"/>
      <c r="BX566" s="21"/>
      <c r="BY566" s="21"/>
      <c r="BZ566" s="21"/>
      <c r="CA566" s="21"/>
      <c r="CB566" s="21"/>
      <c r="CC566" s="21"/>
      <c r="CD566" s="21"/>
      <c r="CE566" s="21"/>
      <c r="CF566" s="21"/>
      <c r="CG566" s="21" t="str">
        <f t="shared" si="125"/>
        <v/>
      </c>
      <c r="CH566" s="21" t="str">
        <f t="shared" si="124"/>
        <v/>
      </c>
      <c r="CI566" s="21" t="str">
        <f t="shared" si="124"/>
        <v/>
      </c>
      <c r="CJ566" s="21" t="str">
        <f t="shared" si="124"/>
        <v/>
      </c>
      <c r="CK566" s="21" t="str">
        <f t="shared" si="124"/>
        <v/>
      </c>
      <c r="CL566" s="21" t="str">
        <f t="shared" si="124"/>
        <v/>
      </c>
      <c r="CM566" s="21" t="str">
        <f t="shared" si="124"/>
        <v/>
      </c>
      <c r="CN566" s="21" t="str">
        <f t="shared" si="124"/>
        <v/>
      </c>
      <c r="CO566" s="21" t="str">
        <f t="shared" si="124"/>
        <v/>
      </c>
    </row>
    <row r="567" spans="1:93" s="5" customFormat="1" ht="16.5" customHeight="1" x14ac:dyDescent="0.3">
      <c r="A567" s="60">
        <v>31040565</v>
      </c>
      <c r="B567" s="60" t="s">
        <v>91</v>
      </c>
      <c r="C567" s="21"/>
      <c r="D567" s="21">
        <f t="shared" si="122"/>
        <v>33</v>
      </c>
      <c r="E567" s="21" t="s">
        <v>105</v>
      </c>
      <c r="F567" s="21">
        <v>33</v>
      </c>
      <c r="G567" s="21" t="s">
        <v>110</v>
      </c>
      <c r="H567" s="21">
        <f>VLOOKUP($L567,怪物模板!$A:$N,MATCH(角色!H$1,模板表头,0),0)</f>
        <v>3</v>
      </c>
      <c r="I567" s="28" t="str">
        <f>VLOOKUP($L567,怪物模板!$A:$N,MATCH(角色!I$1,模板表头,0),0)</f>
        <v>mag</v>
      </c>
      <c r="J567" s="22"/>
      <c r="K567" s="21"/>
      <c r="L567" s="21" t="s">
        <v>275</v>
      </c>
      <c r="M567" s="28" t="str">
        <f>VLOOKUP($L567,怪物模板!$A:$N,MATCH(角色!M$1,模板表头,0),0)</f>
        <v>火焰术士</v>
      </c>
      <c r="N567" s="28" t="str">
        <f>VLOOKUP($L567,怪物模板!$A:$N,MATCH(角色!N$1,模板表头,0),0)</f>
        <v>大招加引导版，加酒利用</v>
      </c>
      <c r="O567" s="21" t="str">
        <f>VLOOKUP($L567,怪物模板!$A:$N,MATCH(角色!O$1,模板表头,0),0)</f>
        <v>female</v>
      </c>
      <c r="P567" s="22">
        <v>3</v>
      </c>
      <c r="Q567" s="21">
        <v>3</v>
      </c>
      <c r="R567" s="21">
        <f>VLOOKUP(P567,辅助表!$A$2:$B$10,2,FALSE)</f>
        <v>2</v>
      </c>
      <c r="S567" s="28" t="str">
        <f>VLOOKUP($L567,怪物模板!$A:$N,MATCH(角色!S$1,模板表头,0),0)</f>
        <v>alliance</v>
      </c>
      <c r="T567" s="21" t="s">
        <v>85</v>
      </c>
      <c r="U567" s="21"/>
      <c r="V567" s="21"/>
      <c r="W567" s="21"/>
      <c r="X567" s="21"/>
      <c r="Y567" s="21"/>
      <c r="Z567" s="21"/>
      <c r="AA567" s="21"/>
      <c r="AB567" s="21">
        <v>4</v>
      </c>
      <c r="AC567" s="21">
        <v>6</v>
      </c>
      <c r="AD567" s="21"/>
      <c r="AE567" s="21">
        <f t="shared" si="115"/>
        <v>10</v>
      </c>
      <c r="AF567" s="21">
        <f t="shared" si="119"/>
        <v>25</v>
      </c>
      <c r="AG567" s="28" t="str">
        <f>VLOOKUP($L567,怪物模板!$A:$N,MATCH(角色!AG$1,模板表头,0),0)</f>
        <v>misc.5skills</v>
      </c>
      <c r="AH567" s="28">
        <f>VLOOKUP($L567,怪物模板!$A:$N,MATCH(角色!AH$1,模板表头,0),0)</f>
        <v>11980401</v>
      </c>
      <c r="AI567" s="28">
        <f>VLOOKUP($L567,怪物模板!$A:$N,MATCH(角色!AI$1,模板表头,0),0)</f>
        <v>11980402</v>
      </c>
      <c r="AJ567" s="28">
        <f>VLOOKUP($L567,怪物模板!$A:$N,MATCH(角色!AJ$1,模板表头,0),0)</f>
        <v>11999535</v>
      </c>
      <c r="AK567" s="28" t="str">
        <f>VLOOKUP($L567,怪物模板!$A:$N,MATCH(角色!AK$1,模板表头,0),0)</f>
        <v/>
      </c>
      <c r="AL567" s="28" t="str">
        <f>IF(VLOOKUP($L567,[1]怪物模板!$A:$N,MATCH([1]角色!AL$1,模板表头,0),0)=0,"",VLOOKUP($L567,[1]怪物模板!$A:$N,MATCH([1]角色!AL$1,模板表头,0),0))</f>
        <v/>
      </c>
      <c r="AM567" s="28" t="str">
        <f>VLOOKUP($L567,怪物模板!$A:$N,MATCH(角色!AM$1,模板表头,0),0)</f>
        <v>flame_npc</v>
      </c>
      <c r="AN567" s="21">
        <f t="shared" si="128"/>
        <v>1</v>
      </c>
      <c r="AO567" s="21">
        <v>1</v>
      </c>
      <c r="AP567" s="21"/>
      <c r="AQ567" s="21"/>
      <c r="AR567" s="21"/>
      <c r="AS567" s="21"/>
      <c r="AT567" s="21"/>
      <c r="AU567" s="21">
        <v>230011</v>
      </c>
      <c r="AV567" s="21">
        <v>230302</v>
      </c>
      <c r="AW567" s="21">
        <v>230163</v>
      </c>
      <c r="AX567" s="21"/>
      <c r="AY567" s="21"/>
      <c r="AZ567" s="21"/>
      <c r="BA567" s="21"/>
      <c r="BB567" s="22"/>
      <c r="BC567" s="22"/>
      <c r="BD567" s="22"/>
      <c r="BE567" s="22"/>
      <c r="BF567" s="22"/>
      <c r="BG567" s="22"/>
      <c r="BH567" s="22"/>
      <c r="BI567" s="22">
        <f t="shared" si="120"/>
        <v>10000</v>
      </c>
      <c r="BJ567" s="22">
        <f t="shared" si="121"/>
        <v>4000</v>
      </c>
      <c r="BK567" s="22">
        <f t="shared" si="121"/>
        <v>4000</v>
      </c>
      <c r="BL567" s="21"/>
      <c r="BM567" s="21"/>
      <c r="BN567" s="21"/>
      <c r="BO567" s="21"/>
      <c r="BP567" s="21"/>
      <c r="BQ567" s="21"/>
      <c r="BR567" s="21"/>
      <c r="BS567" s="21"/>
      <c r="BT567" s="21"/>
      <c r="BU567" s="23" t="str">
        <f>IF(OR(B567="骷髅战士",B567="骷髅法师"),-0.9,"")</f>
        <v/>
      </c>
      <c r="BV567" s="21"/>
      <c r="BW567" s="21"/>
      <c r="BX567" s="21"/>
      <c r="BY567" s="21"/>
      <c r="BZ567" s="21"/>
      <c r="CA567" s="21"/>
      <c r="CB567" s="21"/>
      <c r="CC567" s="21"/>
      <c r="CD567" s="21"/>
      <c r="CE567" s="21"/>
      <c r="CF567" s="21"/>
      <c r="CG567" s="21" t="str">
        <f t="shared" si="125"/>
        <v/>
      </c>
      <c r="CH567" s="21" t="str">
        <f t="shared" si="124"/>
        <v/>
      </c>
      <c r="CI567" s="21" t="str">
        <f t="shared" si="124"/>
        <v/>
      </c>
      <c r="CJ567" s="21" t="str">
        <f t="shared" si="124"/>
        <v/>
      </c>
      <c r="CK567" s="21" t="str">
        <f t="shared" si="124"/>
        <v/>
      </c>
      <c r="CL567" s="21" t="str">
        <f t="shared" si="124"/>
        <v/>
      </c>
      <c r="CM567" s="21" t="str">
        <f t="shared" si="124"/>
        <v/>
      </c>
      <c r="CN567" s="21" t="str">
        <f t="shared" si="124"/>
        <v/>
      </c>
      <c r="CO567" s="21" t="str">
        <f t="shared" si="124"/>
        <v/>
      </c>
    </row>
    <row r="568" spans="1:93" s="3" customFormat="1" ht="16.5" customHeight="1" x14ac:dyDescent="0.3">
      <c r="A568" s="60">
        <v>31040566</v>
      </c>
      <c r="B568" s="60" t="s">
        <v>361</v>
      </c>
      <c r="C568" s="21" t="s">
        <v>254</v>
      </c>
      <c r="D568" s="21">
        <f t="shared" si="122"/>
        <v>34</v>
      </c>
      <c r="E568" s="21" t="s">
        <v>105</v>
      </c>
      <c r="F568" s="21">
        <v>34</v>
      </c>
      <c r="G568" s="21" t="s">
        <v>111</v>
      </c>
      <c r="H568" s="21">
        <f>VLOOKUP($L568,怪物模板!$A:$N,MATCH(角色!H$1,模板表头,0),0)</f>
        <v>1</v>
      </c>
      <c r="I568" s="28" t="str">
        <f>VLOOKUP($L568,怪物模板!$A:$N,MATCH(角色!I$1,模板表头,0),0)</f>
        <v>mag</v>
      </c>
      <c r="J568" s="22"/>
      <c r="K568" s="21"/>
      <c r="L568" s="21" t="s">
        <v>346</v>
      </c>
      <c r="M568" s="28" t="str">
        <f>VLOOKUP($L568,怪物模板!$A:$N,MATCH(角色!M$1,模板表头,0),0)</f>
        <v>美队</v>
      </c>
      <c r="N568" s="28" t="str">
        <f>VLOOKUP($L568,怪物模板!$A:$N,MATCH(角色!N$1,模板表头,0),0)</f>
        <v>BOSS特别3技能版</v>
      </c>
      <c r="O568" s="21" t="str">
        <f>VLOOKUP($L568,怪物模板!$A:$N,MATCH(角色!O$1,模板表头,0),0)</f>
        <v>male</v>
      </c>
      <c r="P568" s="22">
        <v>5</v>
      </c>
      <c r="Q568" s="21">
        <v>3</v>
      </c>
      <c r="R568" s="21">
        <v>3</v>
      </c>
      <c r="S568" s="28" t="str">
        <f>VLOOKUP($L568,怪物模板!$A:$N,MATCH(角色!S$1,模板表头,0),0)</f>
        <v>alliance</v>
      </c>
      <c r="T568" s="21" t="s">
        <v>199</v>
      </c>
      <c r="U568" s="21"/>
      <c r="V568" s="21"/>
      <c r="W568" s="21"/>
      <c r="X568" s="21"/>
      <c r="Y568" s="21"/>
      <c r="Z568" s="21"/>
      <c r="AA568" s="21"/>
      <c r="AB568" s="21">
        <v>4</v>
      </c>
      <c r="AC568" s="21">
        <v>6</v>
      </c>
      <c r="AD568" s="21"/>
      <c r="AE568" s="21">
        <f t="shared" si="115"/>
        <v>40</v>
      </c>
      <c r="AF568" s="21">
        <f t="shared" si="119"/>
        <v>100</v>
      </c>
      <c r="AG568" s="28" t="str">
        <f>VLOOKUP($L568,怪物模板!$A:$N,MATCH(角色!AG$1,模板表头,0),0)</f>
        <v>misc.5skills_target_is_valid</v>
      </c>
      <c r="AH568" s="28">
        <f>VLOOKUP($L568,怪物模板!$A:$N,MATCH(角色!AH$1,模板表头,0),0)</f>
        <v>11960301</v>
      </c>
      <c r="AI568" s="28">
        <f>VLOOKUP($L568,怪物模板!$A:$N,MATCH(角色!AI$1,模板表头,0),0)</f>
        <v>11960302</v>
      </c>
      <c r="AJ568" s="28">
        <f>VLOOKUP($L568,怪物模板!$A:$N,MATCH(角色!AJ$1,模板表头,0),0)</f>
        <v>11960303</v>
      </c>
      <c r="AK568" s="28">
        <f>VLOOKUP($L568,怪物模板!$A:$N,MATCH(角色!AK$1,模板表头,0),0)</f>
        <v>11960304</v>
      </c>
      <c r="AL568" s="28" t="str">
        <f>IF(VLOOKUP($L568,[1]怪物模板!$A:$N,MATCH([1]角色!AL$1,模板表头,0),0)=0,"",VLOOKUP($L568,[1]怪物模板!$A:$N,MATCH([1]角色!AL$1,模板表头,0),0))</f>
        <v/>
      </c>
      <c r="AM568" s="28" t="str">
        <f>VLOOKUP($L568,怪物模板!$A:$N,MATCH(角色!AM$1,模板表头,0),0)</f>
        <v>varian_new</v>
      </c>
      <c r="AN568" s="21">
        <v>1.2</v>
      </c>
      <c r="AO568" s="21">
        <v>1</v>
      </c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2"/>
      <c r="BC568" s="22"/>
      <c r="BD568" s="22"/>
      <c r="BE568" s="22"/>
      <c r="BF568" s="22"/>
      <c r="BG568" s="22"/>
      <c r="BH568" s="22"/>
      <c r="BI568" s="22">
        <f t="shared" si="120"/>
        <v>10000</v>
      </c>
      <c r="BJ568" s="22">
        <f t="shared" si="121"/>
        <v>4000</v>
      </c>
      <c r="BK568" s="22">
        <f t="shared" si="121"/>
        <v>4000</v>
      </c>
      <c r="BL568" s="21"/>
      <c r="BM568" s="21"/>
      <c r="BN568" s="21"/>
      <c r="BO568" s="21"/>
      <c r="BP568" s="21"/>
      <c r="BQ568" s="21"/>
      <c r="BR568" s="21"/>
      <c r="BS568" s="21"/>
      <c r="BT568" s="21"/>
      <c r="BU568" s="23" t="s">
        <v>200</v>
      </c>
      <c r="BV568" s="21"/>
      <c r="BW568" s="21"/>
      <c r="BX568" s="21"/>
      <c r="BY568" s="21"/>
      <c r="BZ568" s="21"/>
      <c r="CA568" s="21"/>
      <c r="CB568" s="21"/>
      <c r="CC568" s="21"/>
      <c r="CD568" s="21"/>
      <c r="CE568" s="21"/>
      <c r="CF568" s="21"/>
      <c r="CG568" s="21" t="s">
        <v>200</v>
      </c>
      <c r="CH568" s="21" t="s">
        <v>200</v>
      </c>
      <c r="CI568" s="21" t="s">
        <v>200</v>
      </c>
      <c r="CJ568" s="21" t="s">
        <v>200</v>
      </c>
      <c r="CK568" s="21" t="s">
        <v>200</v>
      </c>
      <c r="CL568" s="21" t="s">
        <v>200</v>
      </c>
      <c r="CM568" s="21" t="s">
        <v>200</v>
      </c>
      <c r="CN568" s="21" t="s">
        <v>200</v>
      </c>
      <c r="CO568" s="21" t="s">
        <v>200</v>
      </c>
    </row>
    <row r="569" spans="1:93" ht="16.5" customHeight="1" x14ac:dyDescent="0.3">
      <c r="A569" s="60">
        <v>31040567</v>
      </c>
      <c r="B569" s="60" t="s">
        <v>263</v>
      </c>
      <c r="C569" s="21"/>
      <c r="D569" s="21">
        <f t="shared" si="122"/>
        <v>34</v>
      </c>
      <c r="E569" s="21" t="s">
        <v>105</v>
      </c>
      <c r="F569" s="21">
        <v>34</v>
      </c>
      <c r="G569" s="21" t="s">
        <v>110</v>
      </c>
      <c r="H569" s="21">
        <f>VLOOKUP($L569,怪物模板!$A:$N,MATCH(角色!H$1,模板表头,0),0)</f>
        <v>2</v>
      </c>
      <c r="I569" s="28" t="str">
        <f>VLOOKUP($L569,怪物模板!$A:$N,MATCH(角色!I$1,模板表头,0),0)</f>
        <v>mag</v>
      </c>
      <c r="J569" s="22"/>
      <c r="K569" s="21"/>
      <c r="L569" s="21" t="s">
        <v>263</v>
      </c>
      <c r="M569" s="28" t="str">
        <f>VLOOKUP($L569,怪物模板!$A:$N,MATCH(角色!M$1,模板表头,0),0)</f>
        <v>无对应英雄</v>
      </c>
      <c r="N569" s="28" t="str">
        <f>VLOOKUP($L569,怪物模板!$A:$N,MATCH(角色!N$1,模板表头,0),0)</f>
        <v>统一模板</v>
      </c>
      <c r="O569" s="21" t="str">
        <f>VLOOKUP($L569,怪物模板!$A:$N,MATCH(角色!O$1,模板表头,0),0)</f>
        <v>male</v>
      </c>
      <c r="P569" s="22">
        <v>3</v>
      </c>
      <c r="Q569" s="21">
        <v>2</v>
      </c>
      <c r="R569" s="21">
        <v>2</v>
      </c>
      <c r="S569" s="28" t="str">
        <f>VLOOKUP($L569,怪物模板!$A:$N,MATCH(角色!S$1,模板表头,0),0)</f>
        <v>chaos</v>
      </c>
      <c r="T569" s="21" t="s">
        <v>199</v>
      </c>
      <c r="U569" s="21"/>
      <c r="V569" s="21"/>
      <c r="W569" s="21"/>
      <c r="X569" s="21"/>
      <c r="Y569" s="21"/>
      <c r="Z569" s="21"/>
      <c r="AA569" s="21"/>
      <c r="AB569" s="21">
        <v>4</v>
      </c>
      <c r="AC569" s="21">
        <v>6</v>
      </c>
      <c r="AD569" s="21"/>
      <c r="AE569" s="21">
        <f t="shared" si="115"/>
        <v>10</v>
      </c>
      <c r="AF569" s="21">
        <f t="shared" si="119"/>
        <v>25</v>
      </c>
      <c r="AG569" s="28" t="str">
        <f>VLOOKUP($L569,怪物模板!$A:$N,MATCH(角色!AG$1,模板表头,0),0)</f>
        <v>misc.5skills</v>
      </c>
      <c r="AH569" s="28">
        <f>VLOOKUP($L569,怪物模板!$A:$N,MATCH(角色!AH$1,模板表头,0),0)</f>
        <v>11999013</v>
      </c>
      <c r="AI569" s="28">
        <f>VLOOKUP($L569,怪物模板!$A:$N,MATCH(角色!AI$1,模板表头,0),0)</f>
        <v>11999014</v>
      </c>
      <c r="AJ569" s="28" t="str">
        <f>VLOOKUP($L569,怪物模板!$A:$N,MATCH(角色!AJ$1,模板表头,0),0)</f>
        <v/>
      </c>
      <c r="AK569" s="28" t="str">
        <f>VLOOKUP($L569,怪物模板!$A:$N,MATCH(角色!AK$1,模板表头,0),0)</f>
        <v/>
      </c>
      <c r="AL569" s="28" t="str">
        <f>IF(VLOOKUP($L569,[1]怪物模板!$A:$N,MATCH([1]角色!AL$1,模板表头,0),0)=0,"",VLOOKUP($L569,[1]怪物模板!$A:$N,MATCH([1]角色!AL$1,模板表头,0),0))</f>
        <v/>
      </c>
      <c r="AM569" s="28" t="str">
        <f>VLOOKUP($L569,怪物模板!$A:$N,MATCH(角色!AM$1,模板表头,0),0)</f>
        <v>wolf</v>
      </c>
      <c r="AN569" s="21">
        <v>0.8</v>
      </c>
      <c r="AO569" s="21">
        <v>1</v>
      </c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2"/>
      <c r="BC569" s="22"/>
      <c r="BD569" s="22"/>
      <c r="BE569" s="22"/>
      <c r="BF569" s="22"/>
      <c r="BG569" s="22"/>
      <c r="BH569" s="22"/>
      <c r="BI569" s="22">
        <f t="shared" si="120"/>
        <v>10000</v>
      </c>
      <c r="BJ569" s="22">
        <f t="shared" si="121"/>
        <v>4000</v>
      </c>
      <c r="BK569" s="22">
        <f t="shared" si="121"/>
        <v>4000</v>
      </c>
      <c r="BL569" s="21"/>
      <c r="BM569" s="21"/>
      <c r="BN569" s="21"/>
      <c r="BO569" s="21"/>
      <c r="BP569" s="21"/>
      <c r="BQ569" s="21"/>
      <c r="BR569" s="21"/>
      <c r="BS569" s="21"/>
      <c r="BT569" s="21"/>
      <c r="BU569" s="23"/>
      <c r="BV569" s="21"/>
      <c r="BW569" s="21"/>
      <c r="BX569" s="21"/>
      <c r="BY569" s="21"/>
      <c r="BZ569" s="21"/>
      <c r="CA569" s="21"/>
      <c r="CB569" s="21"/>
      <c r="CC569" s="21"/>
      <c r="CD569" s="21"/>
      <c r="CE569" s="21"/>
      <c r="CF569" s="21"/>
      <c r="CG569" s="21" t="s">
        <v>200</v>
      </c>
      <c r="CH569" s="21" t="s">
        <v>200</v>
      </c>
      <c r="CI569" s="21" t="s">
        <v>200</v>
      </c>
      <c r="CJ569" s="21" t="s">
        <v>200</v>
      </c>
      <c r="CK569" s="21" t="s">
        <v>200</v>
      </c>
      <c r="CL569" s="21" t="s">
        <v>200</v>
      </c>
      <c r="CM569" s="21" t="s">
        <v>200</v>
      </c>
      <c r="CN569" s="21" t="s">
        <v>200</v>
      </c>
      <c r="CO569" s="21" t="s">
        <v>200</v>
      </c>
    </row>
    <row r="570" spans="1:93" ht="16.5" customHeight="1" x14ac:dyDescent="0.3">
      <c r="A570" s="60">
        <v>31040568</v>
      </c>
      <c r="B570" s="60" t="s">
        <v>263</v>
      </c>
      <c r="C570" s="21"/>
      <c r="D570" s="21">
        <f t="shared" si="122"/>
        <v>34</v>
      </c>
      <c r="E570" s="21" t="s">
        <v>105</v>
      </c>
      <c r="F570" s="21">
        <v>34</v>
      </c>
      <c r="G570" s="21" t="s">
        <v>110</v>
      </c>
      <c r="H570" s="21">
        <f>VLOOKUP($L570,怪物模板!$A:$N,MATCH(角色!H$1,模板表头,0),0)</f>
        <v>2</v>
      </c>
      <c r="I570" s="28" t="str">
        <f>VLOOKUP($L570,怪物模板!$A:$N,MATCH(角色!I$1,模板表头,0),0)</f>
        <v>mag</v>
      </c>
      <c r="J570" s="22"/>
      <c r="K570" s="21"/>
      <c r="L570" s="21" t="s">
        <v>263</v>
      </c>
      <c r="M570" s="28" t="str">
        <f>VLOOKUP($L570,怪物模板!$A:$N,MATCH(角色!M$1,模板表头,0),0)</f>
        <v>无对应英雄</v>
      </c>
      <c r="N570" s="28" t="str">
        <f>VLOOKUP($L570,怪物模板!$A:$N,MATCH(角色!N$1,模板表头,0),0)</f>
        <v>统一模板</v>
      </c>
      <c r="O570" s="21" t="str">
        <f>VLOOKUP($L570,怪物模板!$A:$N,MATCH(角色!O$1,模板表头,0),0)</f>
        <v>male</v>
      </c>
      <c r="P570" s="22">
        <v>3</v>
      </c>
      <c r="Q570" s="21">
        <v>2</v>
      </c>
      <c r="R570" s="21">
        <v>2</v>
      </c>
      <c r="S570" s="28" t="str">
        <f>VLOOKUP($L570,怪物模板!$A:$N,MATCH(角色!S$1,模板表头,0),0)</f>
        <v>chaos</v>
      </c>
      <c r="T570" s="21" t="s">
        <v>199</v>
      </c>
      <c r="U570" s="21"/>
      <c r="V570" s="21"/>
      <c r="W570" s="21"/>
      <c r="X570" s="21"/>
      <c r="Y570" s="21"/>
      <c r="Z570" s="21"/>
      <c r="AA570" s="21"/>
      <c r="AB570" s="21">
        <v>4</v>
      </c>
      <c r="AC570" s="21">
        <v>6</v>
      </c>
      <c r="AD570" s="21"/>
      <c r="AE570" s="21">
        <f t="shared" si="115"/>
        <v>10</v>
      </c>
      <c r="AF570" s="21">
        <f t="shared" si="119"/>
        <v>25</v>
      </c>
      <c r="AG570" s="28" t="str">
        <f>VLOOKUP($L570,怪物模板!$A:$N,MATCH(角色!AG$1,模板表头,0),0)</f>
        <v>misc.5skills</v>
      </c>
      <c r="AH570" s="28">
        <f>VLOOKUP($L570,怪物模板!$A:$N,MATCH(角色!AH$1,模板表头,0),0)</f>
        <v>11999013</v>
      </c>
      <c r="AI570" s="28">
        <f>VLOOKUP($L570,怪物模板!$A:$N,MATCH(角色!AI$1,模板表头,0),0)</f>
        <v>11999014</v>
      </c>
      <c r="AJ570" s="28" t="str">
        <f>VLOOKUP($L570,怪物模板!$A:$N,MATCH(角色!AJ$1,模板表头,0),0)</f>
        <v/>
      </c>
      <c r="AK570" s="28" t="str">
        <f>VLOOKUP($L570,怪物模板!$A:$N,MATCH(角色!AK$1,模板表头,0),0)</f>
        <v/>
      </c>
      <c r="AL570" s="28" t="str">
        <f>IF(VLOOKUP($L570,[1]怪物模板!$A:$N,MATCH([1]角色!AL$1,模板表头,0),0)=0,"",VLOOKUP($L570,[1]怪物模板!$A:$N,MATCH([1]角色!AL$1,模板表头,0),0))</f>
        <v/>
      </c>
      <c r="AM570" s="28" t="str">
        <f>VLOOKUP($L570,怪物模板!$A:$N,MATCH(角色!AM$1,模板表头,0),0)</f>
        <v>wolf</v>
      </c>
      <c r="AN570" s="21">
        <v>0.8</v>
      </c>
      <c r="AO570" s="21">
        <v>1</v>
      </c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2"/>
      <c r="BC570" s="22"/>
      <c r="BD570" s="22"/>
      <c r="BE570" s="22"/>
      <c r="BF570" s="22"/>
      <c r="BG570" s="22"/>
      <c r="BH570" s="22"/>
      <c r="BI570" s="22">
        <f t="shared" si="120"/>
        <v>10000</v>
      </c>
      <c r="BJ570" s="22">
        <f t="shared" si="121"/>
        <v>4000</v>
      </c>
      <c r="BK570" s="22">
        <f t="shared" si="121"/>
        <v>4000</v>
      </c>
      <c r="BL570" s="21"/>
      <c r="BM570" s="21"/>
      <c r="BN570" s="21"/>
      <c r="BO570" s="21"/>
      <c r="BP570" s="21"/>
      <c r="BQ570" s="21"/>
      <c r="BR570" s="21"/>
      <c r="BS570" s="21"/>
      <c r="BT570" s="21"/>
      <c r="BU570" s="23"/>
      <c r="BV570" s="21"/>
      <c r="BW570" s="21"/>
      <c r="BX570" s="21"/>
      <c r="BY570" s="21"/>
      <c r="BZ570" s="21"/>
      <c r="CA570" s="21"/>
      <c r="CB570" s="21"/>
      <c r="CC570" s="21"/>
      <c r="CD570" s="21"/>
      <c r="CE570" s="21"/>
      <c r="CF570" s="21"/>
      <c r="CG570" s="21" t="s">
        <v>200</v>
      </c>
      <c r="CH570" s="21" t="s">
        <v>200</v>
      </c>
      <c r="CI570" s="21" t="s">
        <v>200</v>
      </c>
      <c r="CJ570" s="21" t="s">
        <v>200</v>
      </c>
      <c r="CK570" s="21" t="s">
        <v>200</v>
      </c>
      <c r="CL570" s="21" t="s">
        <v>200</v>
      </c>
      <c r="CM570" s="21" t="s">
        <v>200</v>
      </c>
      <c r="CN570" s="21" t="s">
        <v>200</v>
      </c>
      <c r="CO570" s="21" t="s">
        <v>200</v>
      </c>
    </row>
    <row r="571" spans="1:93" ht="16.5" customHeight="1" x14ac:dyDescent="0.3">
      <c r="A571" s="60">
        <v>31040569</v>
      </c>
      <c r="B571" s="60" t="s">
        <v>91</v>
      </c>
      <c r="C571" s="21"/>
      <c r="D571" s="21">
        <f t="shared" si="122"/>
        <v>34</v>
      </c>
      <c r="E571" s="21" t="s">
        <v>105</v>
      </c>
      <c r="F571" s="21">
        <v>34</v>
      </c>
      <c r="G571" s="21" t="s">
        <v>110</v>
      </c>
      <c r="H571" s="21">
        <f>VLOOKUP($L571,怪物模板!$A:$N,MATCH(角色!H$1,模板表头,0),0)</f>
        <v>3</v>
      </c>
      <c r="I571" s="28" t="str">
        <f>VLOOKUP($L571,怪物模板!$A:$N,MATCH(角色!I$1,模板表头,0),0)</f>
        <v>mag</v>
      </c>
      <c r="J571" s="22"/>
      <c r="K571" s="21"/>
      <c r="L571" s="21" t="s">
        <v>275</v>
      </c>
      <c r="M571" s="28" t="str">
        <f>VLOOKUP($L571,怪物模板!$A:$N,MATCH(角色!M$1,模板表头,0),0)</f>
        <v>火焰术士</v>
      </c>
      <c r="N571" s="28" t="str">
        <f>VLOOKUP($L571,怪物模板!$A:$N,MATCH(角色!N$1,模板表头,0),0)</f>
        <v>大招加引导版，加酒利用</v>
      </c>
      <c r="O571" s="21" t="str">
        <f>VLOOKUP($L571,怪物模板!$A:$N,MATCH(角色!O$1,模板表头,0),0)</f>
        <v>female</v>
      </c>
      <c r="P571" s="22">
        <v>3</v>
      </c>
      <c r="Q571" s="21">
        <v>3</v>
      </c>
      <c r="R571" s="21">
        <f>VLOOKUP(P571,辅助表!$A$2:$B$10,2,FALSE)</f>
        <v>2</v>
      </c>
      <c r="S571" s="28" t="str">
        <f>VLOOKUP($L571,怪物模板!$A:$N,MATCH(角色!S$1,模板表头,0),0)</f>
        <v>alliance</v>
      </c>
      <c r="T571" s="21" t="s">
        <v>85</v>
      </c>
      <c r="U571" s="21"/>
      <c r="V571" s="21"/>
      <c r="W571" s="21"/>
      <c r="X571" s="21"/>
      <c r="Y571" s="21"/>
      <c r="Z571" s="21"/>
      <c r="AA571" s="21"/>
      <c r="AB571" s="21">
        <v>4</v>
      </c>
      <c r="AC571" s="21">
        <v>6</v>
      </c>
      <c r="AD571" s="21"/>
      <c r="AE571" s="21">
        <f t="shared" si="115"/>
        <v>10</v>
      </c>
      <c r="AF571" s="21">
        <f t="shared" si="119"/>
        <v>25</v>
      </c>
      <c r="AG571" s="28" t="str">
        <f>VLOOKUP($L571,怪物模板!$A:$N,MATCH(角色!AG$1,模板表头,0),0)</f>
        <v>misc.5skills</v>
      </c>
      <c r="AH571" s="28">
        <f>VLOOKUP($L571,怪物模板!$A:$N,MATCH(角色!AH$1,模板表头,0),0)</f>
        <v>11980401</v>
      </c>
      <c r="AI571" s="28">
        <f>VLOOKUP($L571,怪物模板!$A:$N,MATCH(角色!AI$1,模板表头,0),0)</f>
        <v>11980402</v>
      </c>
      <c r="AJ571" s="28">
        <f>VLOOKUP($L571,怪物模板!$A:$N,MATCH(角色!AJ$1,模板表头,0),0)</f>
        <v>11999535</v>
      </c>
      <c r="AK571" s="28" t="str">
        <f>VLOOKUP($L571,怪物模板!$A:$N,MATCH(角色!AK$1,模板表头,0),0)</f>
        <v/>
      </c>
      <c r="AL571" s="28" t="str">
        <f>IF(VLOOKUP($L571,[1]怪物模板!$A:$N,MATCH([1]角色!AL$1,模板表头,0),0)=0,"",VLOOKUP($L571,[1]怪物模板!$A:$N,MATCH([1]角色!AL$1,模板表头,0),0))</f>
        <v/>
      </c>
      <c r="AM571" s="28" t="str">
        <f>VLOOKUP($L571,怪物模板!$A:$N,MATCH(角色!AM$1,模板表头,0),0)</f>
        <v>flame_npc</v>
      </c>
      <c r="AN571" s="21">
        <f t="shared" ref="AN571:AN572" si="129">IF(T571="monster",1,IF(T571="boss",1.3,IF(T571="entity",1,IF(T571="guard",1.5,1))))</f>
        <v>1</v>
      </c>
      <c r="AO571" s="21">
        <v>1</v>
      </c>
      <c r="AP571" s="21"/>
      <c r="AQ571" s="21"/>
      <c r="AR571" s="21"/>
      <c r="AS571" s="21"/>
      <c r="AT571" s="21"/>
      <c r="AU571" s="21">
        <v>230011</v>
      </c>
      <c r="AV571" s="21">
        <v>230302</v>
      </c>
      <c r="AW571" s="21">
        <v>230163</v>
      </c>
      <c r="AX571" s="21"/>
      <c r="AY571" s="21"/>
      <c r="AZ571" s="21"/>
      <c r="BA571" s="21"/>
      <c r="BB571" s="22"/>
      <c r="BC571" s="22"/>
      <c r="BD571" s="22"/>
      <c r="BE571" s="22"/>
      <c r="BF571" s="22"/>
      <c r="BG571" s="22"/>
      <c r="BH571" s="22"/>
      <c r="BI571" s="22">
        <f t="shared" si="120"/>
        <v>10000</v>
      </c>
      <c r="BJ571" s="22">
        <f t="shared" si="121"/>
        <v>4000</v>
      </c>
      <c r="BK571" s="22">
        <f t="shared" si="121"/>
        <v>4000</v>
      </c>
      <c r="BL571" s="21"/>
      <c r="BM571" s="21"/>
      <c r="BN571" s="21"/>
      <c r="BO571" s="21"/>
      <c r="BP571" s="21"/>
      <c r="BQ571" s="21"/>
      <c r="BR571" s="21"/>
      <c r="BS571" s="21"/>
      <c r="BT571" s="21"/>
      <c r="BU571" s="23" t="str">
        <f t="shared" ref="BU571:BU577" si="130">IF(OR(B571="骷髅战士",B571="骷髅法师"),-0.9,"")</f>
        <v/>
      </c>
      <c r="BV571" s="21"/>
      <c r="BW571" s="21"/>
      <c r="BX571" s="21"/>
      <c r="BY571" s="21"/>
      <c r="BZ571" s="21"/>
      <c r="CA571" s="21"/>
      <c r="CB571" s="21"/>
      <c r="CC571" s="21"/>
      <c r="CD571" s="21"/>
      <c r="CE571" s="21"/>
      <c r="CF571" s="21"/>
      <c r="CG571" s="21" t="str">
        <f t="shared" si="125"/>
        <v/>
      </c>
      <c r="CH571" s="21" t="str">
        <f t="shared" si="124"/>
        <v/>
      </c>
      <c r="CI571" s="21" t="str">
        <f t="shared" si="124"/>
        <v/>
      </c>
      <c r="CJ571" s="21" t="str">
        <f t="shared" si="124"/>
        <v/>
      </c>
      <c r="CK571" s="21" t="str">
        <f t="shared" si="124"/>
        <v/>
      </c>
      <c r="CL571" s="21" t="str">
        <f t="shared" si="124"/>
        <v/>
      </c>
      <c r="CM571" s="21" t="str">
        <f t="shared" si="124"/>
        <v/>
      </c>
      <c r="CN571" s="21" t="str">
        <f t="shared" si="124"/>
        <v/>
      </c>
      <c r="CO571" s="21" t="str">
        <f t="shared" si="124"/>
        <v/>
      </c>
    </row>
    <row r="572" spans="1:93" ht="16.5" customHeight="1" x14ac:dyDescent="0.3">
      <c r="A572" s="60">
        <v>31040570</v>
      </c>
      <c r="B572" s="60" t="s">
        <v>337</v>
      </c>
      <c r="C572" s="21"/>
      <c r="D572" s="21">
        <f t="shared" si="122"/>
        <v>34</v>
      </c>
      <c r="E572" s="21" t="s">
        <v>105</v>
      </c>
      <c r="F572" s="21">
        <v>34</v>
      </c>
      <c r="G572" s="21" t="s">
        <v>110</v>
      </c>
      <c r="H572" s="21">
        <f>VLOOKUP($L572,怪物模板!$A:$N,MATCH(角色!H$1,模板表头,0),0)</f>
        <v>3</v>
      </c>
      <c r="I572" s="28" t="str">
        <f>VLOOKUP($L572,怪物模板!$A:$N,MATCH(角色!I$1,模板表头,0),0)</f>
        <v>mag</v>
      </c>
      <c r="J572" s="22"/>
      <c r="K572" s="21"/>
      <c r="L572" s="21" t="s">
        <v>368</v>
      </c>
      <c r="M572" s="28" t="str">
        <f>VLOOKUP($L572,怪物模板!$A:$N,MATCH(角色!M$1,模板表头,0),0)</f>
        <v>黑魔导少女</v>
      </c>
      <c r="N572" s="28" t="str">
        <f>VLOOKUP($L572,怪物模板!$A:$N,MATCH(角色!N$1,模板表头,0),0)</f>
        <v>统一BOSS模板，同英雄技能+酒利用</v>
      </c>
      <c r="O572" s="21" t="str">
        <f>VLOOKUP($L572,怪物模板!$A:$N,MATCH(角色!O$1,模板表头,0),0)</f>
        <v>male</v>
      </c>
      <c r="P572" s="22">
        <v>3</v>
      </c>
      <c r="Q572" s="21">
        <v>3</v>
      </c>
      <c r="R572" s="21">
        <f>VLOOKUP(P572,辅助表!$A$2:$B$10,2,FALSE)</f>
        <v>2</v>
      </c>
      <c r="S572" s="28" t="str">
        <f>VLOOKUP($L572,怪物模板!$A:$N,MATCH(角色!S$1,模板表头,0),0)</f>
        <v>alliance</v>
      </c>
      <c r="T572" s="21" t="s">
        <v>85</v>
      </c>
      <c r="U572" s="21"/>
      <c r="V572" s="21"/>
      <c r="W572" s="21"/>
      <c r="X572" s="21"/>
      <c r="Y572" s="21"/>
      <c r="Z572" s="21"/>
      <c r="AA572" s="21"/>
      <c r="AB572" s="21">
        <v>4</v>
      </c>
      <c r="AC572" s="21">
        <v>6</v>
      </c>
      <c r="AD572" s="21"/>
      <c r="AE572" s="21">
        <f t="shared" si="115"/>
        <v>10</v>
      </c>
      <c r="AF572" s="21">
        <f t="shared" si="119"/>
        <v>25</v>
      </c>
      <c r="AG572" s="28" t="str">
        <f>VLOOKUP($L572,怪物模板!$A:$N,MATCH(角色!AG$1,模板表头,0),0)</f>
        <v>misc.5skills_is_enemy_second</v>
      </c>
      <c r="AH572" s="28">
        <f>VLOOKUP($L572,怪物模板!$A:$N,MATCH(角色!AH$1,模板表头,0),0)</f>
        <v>11760301</v>
      </c>
      <c r="AI572" s="28">
        <f>VLOOKUP($L572,怪物模板!$A:$N,MATCH(角色!AI$1,模板表头,0),0)</f>
        <v>11760302</v>
      </c>
      <c r="AJ572" s="28">
        <f>VLOOKUP($L572,怪物模板!$A:$N,MATCH(角色!AJ$1,模板表头,0),0)</f>
        <v>11760303</v>
      </c>
      <c r="AK572" s="28">
        <f>VLOOKUP($L572,怪物模板!$A:$N,MATCH(角色!AK$1,模板表头,0),0)</f>
        <v>11760304</v>
      </c>
      <c r="AL572" s="28" t="str">
        <f>IF(VLOOKUP($L572,[1]怪物模板!$A:$N,MATCH([1]角色!AL$1,模板表头,0),0)=0,"",VLOOKUP($L572,[1]怪物模板!$A:$N,MATCH([1]角色!AL$1,模板表头,0),0))</f>
        <v/>
      </c>
      <c r="AM572" s="28" t="str">
        <f>VLOOKUP($L572,怪物模板!$A:$N,MATCH(角色!AM$1,模板表头,0),0)</f>
        <v>antonidas</v>
      </c>
      <c r="AN572" s="21">
        <f t="shared" si="129"/>
        <v>1</v>
      </c>
      <c r="AO572" s="21">
        <v>1</v>
      </c>
      <c r="AP572" s="21"/>
      <c r="AQ572" s="21"/>
      <c r="AR572" s="21"/>
      <c r="AS572" s="21"/>
      <c r="AT572" s="21"/>
      <c r="AU572" s="21">
        <v>230011</v>
      </c>
      <c r="AV572" s="21">
        <v>230302</v>
      </c>
      <c r="AW572" s="21">
        <v>230163</v>
      </c>
      <c r="AX572" s="21"/>
      <c r="AY572" s="21"/>
      <c r="AZ572" s="21"/>
      <c r="BA572" s="21"/>
      <c r="BB572" s="22"/>
      <c r="BC572" s="22"/>
      <c r="BD572" s="22"/>
      <c r="BE572" s="22"/>
      <c r="BF572" s="22"/>
      <c r="BG572" s="22"/>
      <c r="BH572" s="22"/>
      <c r="BI572" s="22">
        <f t="shared" si="120"/>
        <v>10000</v>
      </c>
      <c r="BJ572" s="22">
        <f t="shared" si="121"/>
        <v>4000</v>
      </c>
      <c r="BK572" s="22">
        <f t="shared" si="121"/>
        <v>4000</v>
      </c>
      <c r="BL572" s="21"/>
      <c r="BM572" s="21"/>
      <c r="BN572" s="21"/>
      <c r="BO572" s="21"/>
      <c r="BP572" s="21"/>
      <c r="BQ572" s="21"/>
      <c r="BR572" s="21"/>
      <c r="BS572" s="21"/>
      <c r="BT572" s="21"/>
      <c r="BU572" s="23" t="str">
        <f t="shared" si="130"/>
        <v/>
      </c>
      <c r="BV572" s="21"/>
      <c r="BW572" s="21"/>
      <c r="BX572" s="21"/>
      <c r="BY572" s="21"/>
      <c r="BZ572" s="21"/>
      <c r="CA572" s="21"/>
      <c r="CB572" s="21"/>
      <c r="CC572" s="21"/>
      <c r="CD572" s="21"/>
      <c r="CE572" s="21"/>
      <c r="CF572" s="21"/>
      <c r="CG572" s="21" t="str">
        <f t="shared" si="125"/>
        <v/>
      </c>
      <c r="CH572" s="21" t="str">
        <f t="shared" si="124"/>
        <v/>
      </c>
      <c r="CI572" s="21" t="str">
        <f t="shared" si="124"/>
        <v/>
      </c>
      <c r="CJ572" s="21" t="str">
        <f t="shared" si="124"/>
        <v/>
      </c>
      <c r="CK572" s="21" t="str">
        <f t="shared" si="124"/>
        <v/>
      </c>
      <c r="CL572" s="21" t="str">
        <f t="shared" si="124"/>
        <v/>
      </c>
      <c r="CM572" s="21" t="str">
        <f t="shared" si="124"/>
        <v/>
      </c>
      <c r="CN572" s="21" t="str">
        <f t="shared" si="124"/>
        <v/>
      </c>
      <c r="CO572" s="21" t="str">
        <f t="shared" si="124"/>
        <v/>
      </c>
    </row>
    <row r="573" spans="1:93" s="15" customFormat="1" ht="16.5" customHeight="1" x14ac:dyDescent="0.3">
      <c r="A573" s="60">
        <v>31040571</v>
      </c>
      <c r="B573" s="60" t="s">
        <v>340</v>
      </c>
      <c r="C573" s="21"/>
      <c r="D573" s="21">
        <f t="shared" si="122"/>
        <v>35</v>
      </c>
      <c r="E573" s="21" t="s">
        <v>105</v>
      </c>
      <c r="F573" s="21">
        <v>35</v>
      </c>
      <c r="G573" s="21" t="s">
        <v>101</v>
      </c>
      <c r="H573" s="21">
        <f>VLOOKUP($L573,怪物模板!$A:$N,MATCH(角色!H$1,模板表头,0),0)</f>
        <v>2</v>
      </c>
      <c r="I573" s="28" t="str">
        <f>VLOOKUP($L573,怪物模板!$A:$N,MATCH(角色!I$1,模板表头,0),0)</f>
        <v>phy</v>
      </c>
      <c r="J573" s="22"/>
      <c r="K573" s="21"/>
      <c r="L573" s="21" t="s">
        <v>347</v>
      </c>
      <c r="M573" s="28" t="str">
        <f>VLOOKUP($L573,怪物模板!$A:$N,MATCH(角色!M$1,模板表头,0),0)</f>
        <v>刀锋女皇</v>
      </c>
      <c r="N573" s="28" t="str">
        <f>VLOOKUP($L573,怪物模板!$A:$N,MATCH(角色!N$1,模板表头,0),0)</f>
        <v>关卡8-10，4技能BOSS版</v>
      </c>
      <c r="O573" s="21" t="str">
        <f>VLOOKUP($L573,怪物模板!$A:$N,MATCH(角色!O$1,模板表头,0),0)</f>
        <v>female</v>
      </c>
      <c r="P573" s="21">
        <v>7</v>
      </c>
      <c r="Q573" s="21">
        <v>4</v>
      </c>
      <c r="R573" s="21">
        <f>VLOOKUP(P573,辅助表!$A$2:$B$10,2,FALSE)</f>
        <v>4</v>
      </c>
      <c r="S573" s="28" t="str">
        <f>VLOOKUP($L573,怪物模板!$A:$N,MATCH(角色!S$1,模板表头,0),0)</f>
        <v>chaos</v>
      </c>
      <c r="T573" s="21" t="s">
        <v>87</v>
      </c>
      <c r="U573" s="21"/>
      <c r="V573" s="21"/>
      <c r="W573" s="21"/>
      <c r="X573" s="21"/>
      <c r="Y573" s="21"/>
      <c r="Z573" s="21"/>
      <c r="AA573" s="21"/>
      <c r="AB573" s="21">
        <v>4</v>
      </c>
      <c r="AC573" s="21">
        <v>6</v>
      </c>
      <c r="AD573" s="21"/>
      <c r="AE573" s="21">
        <f t="shared" si="115"/>
        <v>100</v>
      </c>
      <c r="AF573" s="21">
        <f t="shared" si="119"/>
        <v>250</v>
      </c>
      <c r="AG573" s="28" t="str">
        <f>VLOOKUP($L573,怪物模板!$A:$N,MATCH(角色!AG$1,模板表头,0),0)</f>
        <v>misc.5skills_is_enemy_there</v>
      </c>
      <c r="AH573" s="28">
        <f>VLOOKUP($L573,怪物模板!$A:$N,MATCH(角色!AH$1,模板表头,0),0)</f>
        <v>11660701</v>
      </c>
      <c r="AI573" s="28">
        <f>VLOOKUP($L573,怪物模板!$A:$N,MATCH(角色!AI$1,模板表头,0),0)</f>
        <v>11660702</v>
      </c>
      <c r="AJ573" s="28">
        <f>VLOOKUP($L573,怪物模板!$A:$N,MATCH(角色!AJ$1,模板表头,0),0)</f>
        <v>11660703</v>
      </c>
      <c r="AK573" s="28">
        <f>VLOOKUP($L573,怪物模板!$A:$N,MATCH(角色!AK$1,模板表头,0),0)</f>
        <v>11660704</v>
      </c>
      <c r="AL573" s="28" t="str">
        <f>IF(VLOOKUP($L573,[1]怪物模板!$A:$N,MATCH([1]角色!AL$1,模板表头,0),0)=0,"",VLOOKUP($L573,[1]怪物模板!$A:$N,MATCH([1]角色!AL$1,模板表头,0),0))</f>
        <v/>
      </c>
      <c r="AM573" s="28" t="str">
        <f>VLOOKUP($L573,怪物模板!$A:$N,MATCH(角色!AM$1,模板表头,0),0)</f>
        <v>queen_of_blades</v>
      </c>
      <c r="AN573" s="21">
        <v>1.5</v>
      </c>
      <c r="AO573" s="21">
        <v>1</v>
      </c>
      <c r="AP573" s="21"/>
      <c r="AQ573" s="21"/>
      <c r="AR573" s="21"/>
      <c r="AS573" s="21"/>
      <c r="AT573" s="21"/>
      <c r="AU573" s="21">
        <v>230011</v>
      </c>
      <c r="AV573" s="21">
        <v>230272</v>
      </c>
      <c r="AW573" s="21">
        <v>230203</v>
      </c>
      <c r="AX573" s="21"/>
      <c r="AY573" s="21"/>
      <c r="AZ573" s="21"/>
      <c r="BA573" s="21"/>
      <c r="BB573" s="22"/>
      <c r="BC573" s="22"/>
      <c r="BD573" s="22"/>
      <c r="BE573" s="22"/>
      <c r="BF573" s="22"/>
      <c r="BG573" s="22"/>
      <c r="BH573" s="22"/>
      <c r="BI573" s="22">
        <f t="shared" si="120"/>
        <v>0</v>
      </c>
      <c r="BJ573" s="22">
        <f t="shared" si="121"/>
        <v>0</v>
      </c>
      <c r="BK573" s="22">
        <f t="shared" si="121"/>
        <v>0</v>
      </c>
      <c r="BL573" s="21"/>
      <c r="BM573" s="21"/>
      <c r="BN573" s="21"/>
      <c r="BO573" s="21"/>
      <c r="BP573" s="21"/>
      <c r="BQ573" s="21"/>
      <c r="BR573" s="21"/>
      <c r="BS573" s="21"/>
      <c r="BT573" s="21"/>
      <c r="BU573" s="23" t="str">
        <f t="shared" si="130"/>
        <v/>
      </c>
      <c r="BV573" s="21"/>
      <c r="BW573" s="21"/>
      <c r="BX573" s="21"/>
      <c r="BY573" s="21"/>
      <c r="BZ573" s="21"/>
      <c r="CA573" s="21"/>
      <c r="CB573" s="21"/>
      <c r="CC573" s="21"/>
      <c r="CD573" s="21"/>
      <c r="CE573" s="21"/>
      <c r="CF573" s="21"/>
      <c r="CG573" s="21">
        <f t="shared" si="125"/>
        <v>5000</v>
      </c>
      <c r="CH573" s="21">
        <f t="shared" si="124"/>
        <v>5000</v>
      </c>
      <c r="CI573" s="21">
        <f t="shared" si="124"/>
        <v>5000</v>
      </c>
      <c r="CJ573" s="21">
        <f t="shared" si="124"/>
        <v>5000</v>
      </c>
      <c r="CK573" s="21">
        <f t="shared" si="124"/>
        <v>5000</v>
      </c>
      <c r="CL573" s="21">
        <f t="shared" si="124"/>
        <v>5000</v>
      </c>
      <c r="CM573" s="21">
        <f t="shared" si="124"/>
        <v>5000</v>
      </c>
      <c r="CN573" s="21">
        <f t="shared" si="124"/>
        <v>5000</v>
      </c>
      <c r="CO573" s="21">
        <f t="shared" si="124"/>
        <v>5000</v>
      </c>
    </row>
    <row r="574" spans="1:93" s="5" customFormat="1" ht="16.5" customHeight="1" x14ac:dyDescent="0.3">
      <c r="A574" s="60">
        <v>31040572</v>
      </c>
      <c r="B574" s="60" t="s">
        <v>84</v>
      </c>
      <c r="C574" s="21"/>
      <c r="D574" s="21">
        <f t="shared" si="122"/>
        <v>35</v>
      </c>
      <c r="E574" s="21" t="s">
        <v>105</v>
      </c>
      <c r="F574" s="21">
        <v>35</v>
      </c>
      <c r="G574" s="21" t="s">
        <v>110</v>
      </c>
      <c r="H574" s="21">
        <f>VLOOKUP($L574,怪物模板!$A:$N,MATCH(角色!H$1,模板表头,0),0)</f>
        <v>2</v>
      </c>
      <c r="I574" s="28" t="str">
        <f>VLOOKUP($L574,怪物模板!$A:$N,MATCH(角色!I$1,模板表头,0),0)</f>
        <v>phy</v>
      </c>
      <c r="J574" s="22"/>
      <c r="K574" s="21"/>
      <c r="L574" s="21" t="s">
        <v>277</v>
      </c>
      <c r="M574" s="28" t="str">
        <f>VLOOKUP($L574,怪物模板!$A:$N,MATCH(角色!M$1,模板表头,0),0)</f>
        <v>无对应英雄</v>
      </c>
      <c r="N574" s="28" t="str">
        <f>VLOOKUP($L574,怪物模板!$A:$N,MATCH(角色!N$1,模板表头,0),0)</f>
        <v>统一模板</v>
      </c>
      <c r="O574" s="21" t="str">
        <f>VLOOKUP($L574,怪物模板!$A:$N,MATCH(角色!O$1,模板表头,0),0)</f>
        <v>male</v>
      </c>
      <c r="P574" s="22">
        <v>1</v>
      </c>
      <c r="Q574" s="21">
        <v>1</v>
      </c>
      <c r="R574" s="21">
        <f>VLOOKUP(P574,辅助表!$A$2:$B$10,2,FALSE)</f>
        <v>1</v>
      </c>
      <c r="S574" s="28" t="str">
        <f>VLOOKUP($L574,怪物模板!$A:$N,MATCH(角色!S$1,模板表头,0),0)</f>
        <v>chaos</v>
      </c>
      <c r="T574" s="21" t="s">
        <v>85</v>
      </c>
      <c r="U574" s="21"/>
      <c r="V574" s="21"/>
      <c r="W574" s="21"/>
      <c r="X574" s="21"/>
      <c r="Y574" s="21"/>
      <c r="Z574" s="21"/>
      <c r="AA574" s="21"/>
      <c r="AB574" s="21">
        <v>4</v>
      </c>
      <c r="AC574" s="21">
        <v>6</v>
      </c>
      <c r="AD574" s="21"/>
      <c r="AE574" s="21">
        <f t="shared" si="115"/>
        <v>10</v>
      </c>
      <c r="AF574" s="21">
        <f t="shared" si="119"/>
        <v>25</v>
      </c>
      <c r="AG574" s="28" t="str">
        <f>VLOOKUP($L574,怪物模板!$A:$N,MATCH(角色!AG$1,模板表头,0),0)</f>
        <v>misc.5skills_self_hp_ratio</v>
      </c>
      <c r="AH574" s="28">
        <f>VLOOKUP($L574,怪物模板!$A:$N,MATCH(角色!AH$1,模板表头,0),0)</f>
        <v>11990101</v>
      </c>
      <c r="AI574" s="28">
        <f>VLOOKUP($L574,怪物模板!$A:$N,MATCH(角色!AI$1,模板表头,0),0)</f>
        <v>11990102</v>
      </c>
      <c r="AJ574" s="28" t="str">
        <f>VLOOKUP($L574,怪物模板!$A:$N,MATCH(角色!AJ$1,模板表头,0),0)</f>
        <v/>
      </c>
      <c r="AK574" s="28" t="str">
        <f>VLOOKUP($L574,怪物模板!$A:$N,MATCH(角色!AK$1,模板表头,0),0)</f>
        <v/>
      </c>
      <c r="AL574" s="28" t="str">
        <f>IF(VLOOKUP($L574,[1]怪物模板!$A:$N,MATCH([1]角色!AL$1,模板表头,0),0)=0,"",VLOOKUP($L574,[1]怪物模板!$A:$N,MATCH([1]角色!AL$1,模板表头,0),0))</f>
        <v/>
      </c>
      <c r="AM574" s="28" t="str">
        <f>VLOOKUP($L574,怪物模板!$A:$N,MATCH(角色!AM$1,模板表头,0),0)</f>
        <v>treant</v>
      </c>
      <c r="AN574" s="21">
        <f t="shared" ref="AN574:AN577" si="131">IF(T574="monster",1,IF(T574="boss",1.3,IF(T574="entity",1,IF(T574="guard",1.5,1))))</f>
        <v>1</v>
      </c>
      <c r="AO574" s="21">
        <v>1</v>
      </c>
      <c r="AP574" s="21"/>
      <c r="AQ574" s="21"/>
      <c r="AR574" s="21"/>
      <c r="AS574" s="21"/>
      <c r="AT574" s="21"/>
      <c r="AU574" s="21">
        <v>230021</v>
      </c>
      <c r="AV574" s="21">
        <v>230292</v>
      </c>
      <c r="AW574" s="21">
        <v>230123</v>
      </c>
      <c r="AX574" s="21"/>
      <c r="AY574" s="21"/>
      <c r="AZ574" s="21"/>
      <c r="BA574" s="21"/>
      <c r="BB574" s="22"/>
      <c r="BC574" s="22"/>
      <c r="BD574" s="22"/>
      <c r="BE574" s="22"/>
      <c r="BF574" s="22"/>
      <c r="BG574" s="22"/>
      <c r="BH574" s="22"/>
      <c r="BI574" s="22">
        <f t="shared" si="120"/>
        <v>10000</v>
      </c>
      <c r="BJ574" s="22">
        <f t="shared" si="121"/>
        <v>4000</v>
      </c>
      <c r="BK574" s="22">
        <f t="shared" si="121"/>
        <v>4000</v>
      </c>
      <c r="BL574" s="21"/>
      <c r="BM574" s="21"/>
      <c r="BN574" s="21"/>
      <c r="BO574" s="21"/>
      <c r="BP574" s="21"/>
      <c r="BQ574" s="21"/>
      <c r="BR574" s="21"/>
      <c r="BS574" s="21"/>
      <c r="BT574" s="21"/>
      <c r="BU574" s="23" t="str">
        <f t="shared" si="130"/>
        <v/>
      </c>
      <c r="BV574" s="21"/>
      <c r="BW574" s="21"/>
      <c r="BX574" s="21"/>
      <c r="BY574" s="21"/>
      <c r="BZ574" s="21"/>
      <c r="CA574" s="21"/>
      <c r="CB574" s="21"/>
      <c r="CC574" s="21"/>
      <c r="CD574" s="21"/>
      <c r="CE574" s="21"/>
      <c r="CF574" s="21"/>
      <c r="CG574" s="21" t="str">
        <f t="shared" si="125"/>
        <v/>
      </c>
      <c r="CH574" s="21" t="str">
        <f t="shared" si="124"/>
        <v/>
      </c>
      <c r="CI574" s="21" t="str">
        <f t="shared" si="124"/>
        <v/>
      </c>
      <c r="CJ574" s="21" t="str">
        <f t="shared" si="124"/>
        <v/>
      </c>
      <c r="CK574" s="21" t="str">
        <f t="shared" si="124"/>
        <v/>
      </c>
      <c r="CL574" s="21" t="str">
        <f t="shared" si="124"/>
        <v/>
      </c>
      <c r="CM574" s="21" t="str">
        <f t="shared" si="124"/>
        <v/>
      </c>
      <c r="CN574" s="21" t="str">
        <f t="shared" si="124"/>
        <v/>
      </c>
      <c r="CO574" s="21" t="str">
        <f t="shared" si="124"/>
        <v/>
      </c>
    </row>
    <row r="575" spans="1:93" s="5" customFormat="1" ht="16.5" customHeight="1" x14ac:dyDescent="0.3">
      <c r="A575" s="60">
        <v>31040573</v>
      </c>
      <c r="B575" s="60" t="s">
        <v>84</v>
      </c>
      <c r="C575" s="21"/>
      <c r="D575" s="21">
        <f t="shared" si="122"/>
        <v>35</v>
      </c>
      <c r="E575" s="21" t="s">
        <v>105</v>
      </c>
      <c r="F575" s="21">
        <v>35</v>
      </c>
      <c r="G575" s="21" t="s">
        <v>110</v>
      </c>
      <c r="H575" s="21">
        <f>VLOOKUP($L575,怪物模板!$A:$N,MATCH(角色!H$1,模板表头,0),0)</f>
        <v>2</v>
      </c>
      <c r="I575" s="28" t="str">
        <f>VLOOKUP($L575,怪物模板!$A:$N,MATCH(角色!I$1,模板表头,0),0)</f>
        <v>phy</v>
      </c>
      <c r="J575" s="22"/>
      <c r="K575" s="21"/>
      <c r="L575" s="21" t="s">
        <v>277</v>
      </c>
      <c r="M575" s="28" t="str">
        <f>VLOOKUP($L575,怪物模板!$A:$N,MATCH(角色!M$1,模板表头,0),0)</f>
        <v>无对应英雄</v>
      </c>
      <c r="N575" s="28" t="str">
        <f>VLOOKUP($L575,怪物模板!$A:$N,MATCH(角色!N$1,模板表头,0),0)</f>
        <v>统一模板</v>
      </c>
      <c r="O575" s="21" t="str">
        <f>VLOOKUP($L575,怪物模板!$A:$N,MATCH(角色!O$1,模板表头,0),0)</f>
        <v>male</v>
      </c>
      <c r="P575" s="22">
        <v>1</v>
      </c>
      <c r="Q575" s="21">
        <v>1</v>
      </c>
      <c r="R575" s="21">
        <f>VLOOKUP(P575,辅助表!$A$2:$B$10,2,FALSE)</f>
        <v>1</v>
      </c>
      <c r="S575" s="28" t="str">
        <f>VLOOKUP($L575,怪物模板!$A:$N,MATCH(角色!S$1,模板表头,0),0)</f>
        <v>chaos</v>
      </c>
      <c r="T575" s="21" t="s">
        <v>85</v>
      </c>
      <c r="U575" s="21"/>
      <c r="V575" s="21"/>
      <c r="W575" s="21"/>
      <c r="X575" s="21"/>
      <c r="Y575" s="21"/>
      <c r="Z575" s="21"/>
      <c r="AA575" s="21"/>
      <c r="AB575" s="21">
        <v>4</v>
      </c>
      <c r="AC575" s="21">
        <v>6</v>
      </c>
      <c r="AD575" s="21"/>
      <c r="AE575" s="21">
        <f t="shared" si="115"/>
        <v>10</v>
      </c>
      <c r="AF575" s="21">
        <f t="shared" si="119"/>
        <v>25</v>
      </c>
      <c r="AG575" s="28" t="str">
        <f>VLOOKUP($L575,怪物模板!$A:$N,MATCH(角色!AG$1,模板表头,0),0)</f>
        <v>misc.5skills_self_hp_ratio</v>
      </c>
      <c r="AH575" s="28">
        <f>VLOOKUP($L575,怪物模板!$A:$N,MATCH(角色!AH$1,模板表头,0),0)</f>
        <v>11990101</v>
      </c>
      <c r="AI575" s="28">
        <f>VLOOKUP($L575,怪物模板!$A:$N,MATCH(角色!AI$1,模板表头,0),0)</f>
        <v>11990102</v>
      </c>
      <c r="AJ575" s="28" t="str">
        <f>VLOOKUP($L575,怪物模板!$A:$N,MATCH(角色!AJ$1,模板表头,0),0)</f>
        <v/>
      </c>
      <c r="AK575" s="28" t="str">
        <f>VLOOKUP($L575,怪物模板!$A:$N,MATCH(角色!AK$1,模板表头,0),0)</f>
        <v/>
      </c>
      <c r="AL575" s="28" t="str">
        <f>IF(VLOOKUP($L575,[1]怪物模板!$A:$N,MATCH([1]角色!AL$1,模板表头,0),0)=0,"",VLOOKUP($L575,[1]怪物模板!$A:$N,MATCH([1]角色!AL$1,模板表头,0),0))</f>
        <v/>
      </c>
      <c r="AM575" s="28" t="str">
        <f>VLOOKUP($L575,怪物模板!$A:$N,MATCH(角色!AM$1,模板表头,0),0)</f>
        <v>treant</v>
      </c>
      <c r="AN575" s="21">
        <f t="shared" si="131"/>
        <v>1</v>
      </c>
      <c r="AO575" s="21">
        <v>1</v>
      </c>
      <c r="AP575" s="21"/>
      <c r="AQ575" s="21"/>
      <c r="AR575" s="21"/>
      <c r="AS575" s="21"/>
      <c r="AT575" s="21"/>
      <c r="AU575" s="21">
        <v>230021</v>
      </c>
      <c r="AV575" s="21">
        <v>230292</v>
      </c>
      <c r="AW575" s="21">
        <v>230123</v>
      </c>
      <c r="AX575" s="21"/>
      <c r="AY575" s="21"/>
      <c r="AZ575" s="21"/>
      <c r="BA575" s="21"/>
      <c r="BB575" s="22"/>
      <c r="BC575" s="22"/>
      <c r="BD575" s="22"/>
      <c r="BE575" s="22"/>
      <c r="BF575" s="22"/>
      <c r="BG575" s="22"/>
      <c r="BH575" s="22"/>
      <c r="BI575" s="22">
        <f t="shared" si="120"/>
        <v>10000</v>
      </c>
      <c r="BJ575" s="22">
        <f t="shared" si="121"/>
        <v>4000</v>
      </c>
      <c r="BK575" s="22">
        <f t="shared" si="121"/>
        <v>4000</v>
      </c>
      <c r="BL575" s="21"/>
      <c r="BM575" s="21"/>
      <c r="BN575" s="21"/>
      <c r="BO575" s="21"/>
      <c r="BP575" s="21"/>
      <c r="BQ575" s="21"/>
      <c r="BR575" s="21"/>
      <c r="BS575" s="21"/>
      <c r="BT575" s="21"/>
      <c r="BU575" s="23" t="str">
        <f t="shared" si="130"/>
        <v/>
      </c>
      <c r="BV575" s="21"/>
      <c r="BW575" s="21"/>
      <c r="BX575" s="21"/>
      <c r="BY575" s="21"/>
      <c r="BZ575" s="21"/>
      <c r="CA575" s="21"/>
      <c r="CB575" s="21"/>
      <c r="CC575" s="21"/>
      <c r="CD575" s="21"/>
      <c r="CE575" s="21"/>
      <c r="CF575" s="21"/>
      <c r="CG575" s="21" t="str">
        <f t="shared" si="125"/>
        <v/>
      </c>
      <c r="CH575" s="21" t="str">
        <f t="shared" si="124"/>
        <v/>
      </c>
      <c r="CI575" s="21" t="str">
        <f t="shared" si="124"/>
        <v/>
      </c>
      <c r="CJ575" s="21" t="str">
        <f t="shared" si="124"/>
        <v/>
      </c>
      <c r="CK575" s="21" t="str">
        <f t="shared" si="124"/>
        <v/>
      </c>
      <c r="CL575" s="21" t="str">
        <f t="shared" si="124"/>
        <v/>
      </c>
      <c r="CM575" s="21" t="str">
        <f t="shared" si="124"/>
        <v/>
      </c>
      <c r="CN575" s="21" t="str">
        <f t="shared" si="124"/>
        <v/>
      </c>
      <c r="CO575" s="21" t="str">
        <f t="shared" si="124"/>
        <v/>
      </c>
    </row>
    <row r="576" spans="1:93" s="5" customFormat="1" x14ac:dyDescent="0.3">
      <c r="A576" s="60">
        <v>31040574</v>
      </c>
      <c r="B576" s="60" t="s">
        <v>96</v>
      </c>
      <c r="C576" s="21"/>
      <c r="D576" s="21">
        <f t="shared" si="122"/>
        <v>35</v>
      </c>
      <c r="E576" s="21" t="s">
        <v>105</v>
      </c>
      <c r="F576" s="21">
        <v>35</v>
      </c>
      <c r="G576" s="21" t="s">
        <v>110</v>
      </c>
      <c r="H576" s="21">
        <f>VLOOKUP($L576,怪物模板!$A:$N,MATCH(角色!H$1,模板表头,0),0)</f>
        <v>3</v>
      </c>
      <c r="I576" s="28" t="str">
        <f>VLOOKUP($L576,怪物模板!$A:$N,MATCH(角色!I$1,模板表头,0),0)</f>
        <v>phy</v>
      </c>
      <c r="J576" s="22"/>
      <c r="K576" s="21"/>
      <c r="L576" s="21" t="s">
        <v>204</v>
      </c>
      <c r="M576" s="28" t="str">
        <f>VLOOKUP($L576,怪物模板!$A:$N,MATCH(角色!M$1,模板表头,0),0)</f>
        <v>骷髅射手</v>
      </c>
      <c r="N576" s="28" t="str">
        <f>VLOOKUP($L576,怪物模板!$A:$N,MATCH(角色!N$1,模板表头,0),0)</f>
        <v>统一模板</v>
      </c>
      <c r="O576" s="21" t="str">
        <f>VLOOKUP($L576,怪物模板!$A:$N,MATCH(角色!O$1,模板表头,0),0)</f>
        <v>male</v>
      </c>
      <c r="P576" s="21">
        <v>1</v>
      </c>
      <c r="Q576" s="21">
        <v>1</v>
      </c>
      <c r="R576" s="21">
        <f>VLOOKUP(P576,辅助表!$A$2:$B$10,2,FALSE)</f>
        <v>1</v>
      </c>
      <c r="S576" s="28" t="str">
        <f>VLOOKUP($L576,怪物模板!$A:$N,MATCH(角色!S$1,模板表头,0),0)</f>
        <v>horde</v>
      </c>
      <c r="T576" s="21" t="s">
        <v>85</v>
      </c>
      <c r="U576" s="21"/>
      <c r="V576" s="21"/>
      <c r="W576" s="21"/>
      <c r="X576" s="21"/>
      <c r="Y576" s="21"/>
      <c r="Z576" s="21"/>
      <c r="AA576" s="21"/>
      <c r="AB576" s="21">
        <v>4</v>
      </c>
      <c r="AC576" s="21">
        <v>6</v>
      </c>
      <c r="AD576" s="21"/>
      <c r="AE576" s="21">
        <f t="shared" si="115"/>
        <v>10</v>
      </c>
      <c r="AF576" s="21">
        <f t="shared" si="119"/>
        <v>25</v>
      </c>
      <c r="AG576" s="28" t="str">
        <f>VLOOKUP($L576,怪物模板!$A:$N,MATCH(角色!AG$1,模板表头,0),0)</f>
        <v>misc.5skills</v>
      </c>
      <c r="AH576" s="28">
        <f>VLOOKUP($L576,怪物模板!$A:$N,MATCH(角色!AH$1,模板表头,0),0)</f>
        <v>11690101</v>
      </c>
      <c r="AI576" s="28">
        <f>VLOOKUP($L576,怪物模板!$A:$N,MATCH(角色!AI$1,模板表头,0),0)</f>
        <v>11690102</v>
      </c>
      <c r="AJ576" s="28" t="str">
        <f>VLOOKUP($L576,怪物模板!$A:$N,MATCH(角色!AJ$1,模板表头,0),0)</f>
        <v/>
      </c>
      <c r="AK576" s="28" t="str">
        <f>VLOOKUP($L576,怪物模板!$A:$N,MATCH(角色!AK$1,模板表头,0),0)</f>
        <v/>
      </c>
      <c r="AL576" s="28" t="str">
        <f>IF(VLOOKUP($L576,[1]怪物模板!$A:$N,MATCH([1]角色!AL$1,模板表头,0),0)=0,"",VLOOKUP($L576,[1]怪物模板!$A:$N,MATCH([1]角色!AL$1,模板表头,0),0))</f>
        <v/>
      </c>
      <c r="AM576" s="28" t="str">
        <f>VLOOKUP($L576,怪物模板!$A:$N,MATCH(角色!AM$1,模板表头,0),0)</f>
        <v>skeleton_archer_npc</v>
      </c>
      <c r="AN576" s="21">
        <f t="shared" si="131"/>
        <v>1</v>
      </c>
      <c r="AO576" s="21">
        <v>1</v>
      </c>
      <c r="AP576" s="21"/>
      <c r="AQ576" s="21"/>
      <c r="AR576" s="21"/>
      <c r="AS576" s="21"/>
      <c r="AT576" s="21"/>
      <c r="AU576" s="21">
        <v>230051</v>
      </c>
      <c r="AV576" s="21">
        <v>230282</v>
      </c>
      <c r="AW576" s="21">
        <v>230113</v>
      </c>
      <c r="AX576" s="21"/>
      <c r="AY576" s="21"/>
      <c r="AZ576" s="21"/>
      <c r="BA576" s="21"/>
      <c r="BB576" s="22"/>
      <c r="BC576" s="22"/>
      <c r="BD576" s="22"/>
      <c r="BE576" s="22"/>
      <c r="BF576" s="22"/>
      <c r="BG576" s="22"/>
      <c r="BH576" s="22"/>
      <c r="BI576" s="22">
        <f t="shared" si="120"/>
        <v>10000</v>
      </c>
      <c r="BJ576" s="22">
        <f t="shared" si="121"/>
        <v>4000</v>
      </c>
      <c r="BK576" s="22">
        <f t="shared" si="121"/>
        <v>4000</v>
      </c>
      <c r="BL576" s="21"/>
      <c r="BM576" s="21"/>
      <c r="BN576" s="21"/>
      <c r="BO576" s="21"/>
      <c r="BP576" s="21"/>
      <c r="BQ576" s="21"/>
      <c r="BR576" s="21"/>
      <c r="BS576" s="21"/>
      <c r="BT576" s="21"/>
      <c r="BU576" s="23" t="str">
        <f t="shared" si="130"/>
        <v/>
      </c>
      <c r="BV576" s="21"/>
      <c r="BW576" s="21"/>
      <c r="BX576" s="21"/>
      <c r="BY576" s="21"/>
      <c r="BZ576" s="21"/>
      <c r="CA576" s="21"/>
      <c r="CB576" s="21"/>
      <c r="CC576" s="21"/>
      <c r="CD576" s="21"/>
      <c r="CE576" s="21"/>
      <c r="CF576" s="21"/>
      <c r="CG576" s="21" t="str">
        <f t="shared" si="125"/>
        <v/>
      </c>
      <c r="CH576" s="21" t="str">
        <f t="shared" si="124"/>
        <v/>
      </c>
      <c r="CI576" s="21" t="str">
        <f t="shared" si="124"/>
        <v/>
      </c>
      <c r="CJ576" s="21" t="str">
        <f t="shared" si="124"/>
        <v/>
      </c>
      <c r="CK576" s="21" t="str">
        <f t="shared" si="124"/>
        <v/>
      </c>
      <c r="CL576" s="21" t="str">
        <f t="shared" si="124"/>
        <v/>
      </c>
      <c r="CM576" s="21" t="str">
        <f t="shared" si="124"/>
        <v/>
      </c>
      <c r="CN576" s="21" t="str">
        <f t="shared" si="124"/>
        <v/>
      </c>
      <c r="CO576" s="21" t="str">
        <f t="shared" si="124"/>
        <v/>
      </c>
    </row>
    <row r="577" spans="1:93" s="5" customFormat="1" x14ac:dyDescent="0.3">
      <c r="A577" s="60">
        <v>31040575</v>
      </c>
      <c r="B577" s="60" t="s">
        <v>100</v>
      </c>
      <c r="C577" s="21"/>
      <c r="D577" s="21">
        <f t="shared" si="122"/>
        <v>35</v>
      </c>
      <c r="E577" s="21" t="s">
        <v>105</v>
      </c>
      <c r="F577" s="21">
        <v>35</v>
      </c>
      <c r="G577" s="21" t="s">
        <v>110</v>
      </c>
      <c r="H577" s="21">
        <f>VLOOKUP($L577,怪物模板!$A:$N,MATCH(角色!H$1,模板表头,0),0)</f>
        <v>3</v>
      </c>
      <c r="I577" s="28" t="str">
        <f>VLOOKUP($L577,怪物模板!$A:$N,MATCH(角色!I$1,模板表头,0),0)</f>
        <v>mag</v>
      </c>
      <c r="J577" s="22"/>
      <c r="K577" s="21"/>
      <c r="L577" s="21" t="s">
        <v>283</v>
      </c>
      <c r="M577" s="28" t="str">
        <f>VLOOKUP($L577,怪物模板!$A:$N,MATCH(角色!M$1,模板表头,0),0)</f>
        <v>蛇头女妖</v>
      </c>
      <c r="N577" s="28" t="str">
        <f>VLOOKUP($L577,怪物模板!$A:$N,MATCH(角色!N$1,模板表头,0),0)</f>
        <v>BOSS特别4技能版，带禁锢技能，龙卷风必定击飞</v>
      </c>
      <c r="O577" s="21" t="str">
        <f>VLOOKUP($L577,怪物模板!$A:$N,MATCH(角色!O$1,模板表头,0),0)</f>
        <v>female</v>
      </c>
      <c r="P577" s="21">
        <v>1</v>
      </c>
      <c r="Q577" s="21">
        <v>1</v>
      </c>
      <c r="R577" s="21">
        <f>VLOOKUP(P577,辅助表!$A$2:$B$10,2,FALSE)</f>
        <v>1</v>
      </c>
      <c r="S577" s="28" t="str">
        <f>VLOOKUP($L577,怪物模板!$A:$N,MATCH(角色!S$1,模板表头,0),0)</f>
        <v>chaos</v>
      </c>
      <c r="T577" s="21" t="s">
        <v>85</v>
      </c>
      <c r="U577" s="21"/>
      <c r="V577" s="21"/>
      <c r="W577" s="21"/>
      <c r="X577" s="21"/>
      <c r="Y577" s="21"/>
      <c r="Z577" s="21"/>
      <c r="AA577" s="21"/>
      <c r="AB577" s="21">
        <v>4</v>
      </c>
      <c r="AC577" s="21">
        <v>6</v>
      </c>
      <c r="AD577" s="21"/>
      <c r="AE577" s="21">
        <f t="shared" si="115"/>
        <v>10</v>
      </c>
      <c r="AF577" s="21">
        <f t="shared" si="119"/>
        <v>25</v>
      </c>
      <c r="AG577" s="28" t="str">
        <f>VLOOKUP($L577,怪物模板!$A:$N,MATCH(角色!AG$1,模板表头,0),0)</f>
        <v>misc.5skills</v>
      </c>
      <c r="AH577" s="28">
        <f>VLOOKUP($L577,怪物模板!$A:$N,MATCH(角色!AH$1,模板表头,0),0)</f>
        <v>11660101</v>
      </c>
      <c r="AI577" s="28">
        <f>VLOOKUP($L577,怪物模板!$A:$N,MATCH(角色!AI$1,模板表头,0),0)</f>
        <v>11999524</v>
      </c>
      <c r="AJ577" s="28">
        <f>VLOOKUP($L577,怪物模板!$A:$N,MATCH(角色!AJ$1,模板表头,0),0)</f>
        <v>11660103</v>
      </c>
      <c r="AK577" s="28">
        <f>VLOOKUP($L577,怪物模板!$A:$N,MATCH(角色!AK$1,模板表头,0),0)</f>
        <v>11999529</v>
      </c>
      <c r="AL577" s="28">
        <f>IF(VLOOKUP($L577,[1]怪物模板!$A:$N,MATCH([1]角色!AL$1,模板表头,0),0)=0,"",VLOOKUP($L577,[1]怪物模板!$A:$N,MATCH([1]角色!AL$1,模板表头,0),0))</f>
        <v>11999525</v>
      </c>
      <c r="AM577" s="28" t="str">
        <f>VLOOKUP($L577,怪物模板!$A:$N,MATCH(角色!AM$1,模板表头,0),0)</f>
        <v>vashj_boss</v>
      </c>
      <c r="AN577" s="21">
        <f t="shared" si="131"/>
        <v>1</v>
      </c>
      <c r="AO577" s="21">
        <v>1</v>
      </c>
      <c r="AP577" s="21"/>
      <c r="AQ577" s="21"/>
      <c r="AR577" s="21"/>
      <c r="AS577" s="21"/>
      <c r="AT577" s="21"/>
      <c r="AU577" s="21">
        <v>230051</v>
      </c>
      <c r="AV577" s="21">
        <v>230282</v>
      </c>
      <c r="AW577" s="21">
        <v>230113</v>
      </c>
      <c r="AX577" s="21"/>
      <c r="AY577" s="21"/>
      <c r="AZ577" s="21"/>
      <c r="BA577" s="21"/>
      <c r="BB577" s="22"/>
      <c r="BC577" s="22"/>
      <c r="BD577" s="22"/>
      <c r="BE577" s="22"/>
      <c r="BF577" s="22"/>
      <c r="BG577" s="22"/>
      <c r="BH577" s="22"/>
      <c r="BI577" s="22">
        <f t="shared" si="120"/>
        <v>10000</v>
      </c>
      <c r="BJ577" s="22">
        <f t="shared" si="121"/>
        <v>4000</v>
      </c>
      <c r="BK577" s="22">
        <f t="shared" si="121"/>
        <v>4000</v>
      </c>
      <c r="BL577" s="21"/>
      <c r="BM577" s="21"/>
      <c r="BN577" s="21"/>
      <c r="BO577" s="21"/>
      <c r="BP577" s="21"/>
      <c r="BQ577" s="21"/>
      <c r="BR577" s="21"/>
      <c r="BS577" s="21"/>
      <c r="BT577" s="21"/>
      <c r="BU577" s="23" t="str">
        <f t="shared" si="130"/>
        <v/>
      </c>
      <c r="BV577" s="21"/>
      <c r="BW577" s="21"/>
      <c r="BX577" s="21"/>
      <c r="BY577" s="21"/>
      <c r="BZ577" s="21"/>
      <c r="CA577" s="21"/>
      <c r="CB577" s="21"/>
      <c r="CC577" s="21"/>
      <c r="CD577" s="21"/>
      <c r="CE577" s="21"/>
      <c r="CF577" s="21"/>
      <c r="CG577" s="21" t="str">
        <f t="shared" si="125"/>
        <v/>
      </c>
      <c r="CH577" s="21" t="str">
        <f t="shared" si="124"/>
        <v/>
      </c>
      <c r="CI577" s="21" t="str">
        <f t="shared" si="124"/>
        <v/>
      </c>
      <c r="CJ577" s="21" t="str">
        <f t="shared" si="124"/>
        <v/>
      </c>
      <c r="CK577" s="21" t="str">
        <f t="shared" si="124"/>
        <v/>
      </c>
      <c r="CL577" s="21" t="str">
        <f t="shared" si="124"/>
        <v/>
      </c>
      <c r="CM577" s="21" t="str">
        <f t="shared" si="124"/>
        <v/>
      </c>
      <c r="CN577" s="21" t="str">
        <f t="shared" si="124"/>
        <v/>
      </c>
      <c r="CO577" s="21" t="str">
        <f t="shared" si="124"/>
        <v/>
      </c>
    </row>
    <row r="578" spans="1:93" ht="16.5" customHeight="1" x14ac:dyDescent="0.3">
      <c r="A578" s="60">
        <v>31040576</v>
      </c>
      <c r="B578" s="60" t="s">
        <v>93</v>
      </c>
      <c r="C578" s="21"/>
      <c r="D578" s="21">
        <f t="shared" si="122"/>
        <v>36</v>
      </c>
      <c r="E578" s="21" t="s">
        <v>105</v>
      </c>
      <c r="F578" s="21">
        <v>36</v>
      </c>
      <c r="G578" s="21" t="s">
        <v>111</v>
      </c>
      <c r="H578" s="21">
        <f>VLOOKUP($L578,怪物模板!$A:$N,MATCH(角色!H$1,模板表头,0),0)</f>
        <v>2</v>
      </c>
      <c r="I578" s="28" t="str">
        <f>VLOOKUP($L578,怪物模板!$A:$N,MATCH(角色!I$1,模板表头,0),0)</f>
        <v>phy</v>
      </c>
      <c r="J578" s="22"/>
      <c r="K578" s="21"/>
      <c r="L578" s="21" t="s">
        <v>93</v>
      </c>
      <c r="M578" s="28" t="str">
        <f>VLOOKUP($L578,怪物模板!$A:$N,MATCH(角色!M$1,模板表头,0),0)</f>
        <v>狂战士</v>
      </c>
      <c r="N578" s="28" t="str">
        <f>VLOOKUP($L578,怪物模板!$A:$N,MATCH(角色!N$1,模板表头,0),0)</f>
        <v>同英雄技能</v>
      </c>
      <c r="O578" s="21" t="str">
        <f>VLOOKUP($L578,怪物模板!$A:$N,MATCH(角色!O$1,模板表头,0),0)</f>
        <v>male</v>
      </c>
      <c r="P578" s="22">
        <v>5</v>
      </c>
      <c r="Q578" s="21">
        <v>3</v>
      </c>
      <c r="R578" s="21">
        <v>3</v>
      </c>
      <c r="S578" s="28" t="str">
        <f>VLOOKUP($L578,怪物模板!$A:$N,MATCH(角色!S$1,模板表头,0),0)</f>
        <v>horde</v>
      </c>
      <c r="T578" s="21" t="s">
        <v>199</v>
      </c>
      <c r="U578" s="21"/>
      <c r="V578" s="21"/>
      <c r="W578" s="21"/>
      <c r="X578" s="21"/>
      <c r="Y578" s="21"/>
      <c r="Z578" s="21"/>
      <c r="AA578" s="21"/>
      <c r="AB578" s="21">
        <v>4</v>
      </c>
      <c r="AC578" s="21">
        <v>6</v>
      </c>
      <c r="AD578" s="21"/>
      <c r="AE578" s="21">
        <f t="shared" si="115"/>
        <v>40</v>
      </c>
      <c r="AF578" s="21">
        <f t="shared" si="119"/>
        <v>100</v>
      </c>
      <c r="AG578" s="28" t="str">
        <f>VLOOKUP($L578,怪物模板!$A:$N,MATCH(角色!AG$1,模板表头,0),0)</f>
        <v>misc.5skills_target_is_valid</v>
      </c>
      <c r="AH578" s="28">
        <f>VLOOKUP($L578,怪物模板!$A:$N,MATCH(角色!AH$1,模板表头,0),0)</f>
        <v>11970101</v>
      </c>
      <c r="AI578" s="28">
        <f>VLOOKUP($L578,怪物模板!$A:$N,MATCH(角色!AI$1,模板表头,0),0)</f>
        <v>11970102</v>
      </c>
      <c r="AJ578" s="28" t="str">
        <f>VLOOKUP($L578,怪物模板!$A:$N,MATCH(角色!AJ$1,模板表头,0),0)</f>
        <v/>
      </c>
      <c r="AK578" s="28" t="str">
        <f>VLOOKUP($L578,怪物模板!$A:$N,MATCH(角色!AK$1,模板表头,0),0)</f>
        <v/>
      </c>
      <c r="AL578" s="28" t="str">
        <f>IF(VLOOKUP($L578,[1]怪物模板!$A:$N,MATCH([1]角色!AL$1,模板表头,0),0)=0,"",VLOOKUP($L578,[1]怪物模板!$A:$N,MATCH([1]角色!AL$1,模板表头,0),0))</f>
        <v/>
      </c>
      <c r="AM578" s="28" t="str">
        <f>VLOOKUP($L578,怪物模板!$A:$N,MATCH(角色!AM$1,模板表头,0),0)</f>
        <v>berserk_npc</v>
      </c>
      <c r="AN578" s="21">
        <v>1</v>
      </c>
      <c r="AO578" s="21">
        <v>1</v>
      </c>
      <c r="AP578" s="21"/>
      <c r="AQ578" s="21"/>
      <c r="AR578" s="21"/>
      <c r="AS578" s="21"/>
      <c r="AT578" s="21"/>
      <c r="AU578" s="21">
        <v>230051</v>
      </c>
      <c r="AV578" s="21">
        <v>230282</v>
      </c>
      <c r="AW578" s="21">
        <v>230163</v>
      </c>
      <c r="AX578" s="21"/>
      <c r="AY578" s="21"/>
      <c r="AZ578" s="21"/>
      <c r="BA578" s="21"/>
      <c r="BB578" s="22"/>
      <c r="BC578" s="22"/>
      <c r="BD578" s="22"/>
      <c r="BE578" s="22"/>
      <c r="BF578" s="22"/>
      <c r="BG578" s="22"/>
      <c r="BH578" s="22"/>
      <c r="BI578" s="22">
        <f t="shared" si="120"/>
        <v>10000</v>
      </c>
      <c r="BJ578" s="22">
        <f t="shared" si="121"/>
        <v>4000</v>
      </c>
      <c r="BK578" s="22">
        <f t="shared" si="121"/>
        <v>4000</v>
      </c>
      <c r="BL578" s="21"/>
      <c r="BM578" s="21"/>
      <c r="BN578" s="21"/>
      <c r="BO578" s="21"/>
      <c r="BP578" s="21"/>
      <c r="BQ578" s="21"/>
      <c r="BR578" s="21"/>
      <c r="BS578" s="21"/>
      <c r="BT578" s="21"/>
      <c r="BU578" s="23" t="s">
        <v>200</v>
      </c>
      <c r="BV578" s="21"/>
      <c r="BW578" s="21"/>
      <c r="BX578" s="21"/>
      <c r="BY578" s="21"/>
      <c r="BZ578" s="21"/>
      <c r="CA578" s="21"/>
      <c r="CB578" s="21"/>
      <c r="CC578" s="21"/>
      <c r="CD578" s="21"/>
      <c r="CE578" s="21"/>
      <c r="CF578" s="21"/>
      <c r="CG578" s="21" t="s">
        <v>200</v>
      </c>
      <c r="CH578" s="21" t="s">
        <v>200</v>
      </c>
      <c r="CI578" s="21" t="s">
        <v>200</v>
      </c>
      <c r="CJ578" s="21" t="s">
        <v>200</v>
      </c>
      <c r="CK578" s="21" t="s">
        <v>200</v>
      </c>
      <c r="CL578" s="21" t="s">
        <v>200</v>
      </c>
      <c r="CM578" s="21" t="s">
        <v>200</v>
      </c>
      <c r="CN578" s="21" t="s">
        <v>200</v>
      </c>
      <c r="CO578" s="21" t="s">
        <v>200</v>
      </c>
    </row>
    <row r="579" spans="1:93" ht="16.5" customHeight="1" x14ac:dyDescent="0.3">
      <c r="A579" s="60">
        <v>31040577</v>
      </c>
      <c r="B579" s="60" t="s">
        <v>92</v>
      </c>
      <c r="C579" s="21"/>
      <c r="D579" s="21">
        <f t="shared" si="122"/>
        <v>36</v>
      </c>
      <c r="E579" s="21" t="s">
        <v>105</v>
      </c>
      <c r="F579" s="21">
        <v>36</v>
      </c>
      <c r="G579" s="21" t="s">
        <v>110</v>
      </c>
      <c r="H579" s="21">
        <f>VLOOKUP($L579,怪物模板!$A:$N,MATCH(角色!H$1,模板表头,0),0)</f>
        <v>1</v>
      </c>
      <c r="I579" s="28" t="str">
        <f>VLOOKUP($L579,怪物模板!$A:$N,MATCH(角色!I$1,模板表头,0),0)</f>
        <v>phy</v>
      </c>
      <c r="J579" s="22"/>
      <c r="K579" s="21"/>
      <c r="L579" s="21" t="s">
        <v>248</v>
      </c>
      <c r="M579" s="28" t="str">
        <f>VLOOKUP($L579,怪物模板!$A:$N,MATCH(角色!M$1,模板表头,0),0)</f>
        <v>顶盾步兵</v>
      </c>
      <c r="N579" s="28" t="str">
        <f>VLOOKUP($L579,怪物模板!$A:$N,MATCH(角色!N$1,模板表头,0),0)</f>
        <v>统一模板</v>
      </c>
      <c r="O579" s="21" t="str">
        <f>VLOOKUP($L579,怪物模板!$A:$N,MATCH(角色!O$1,模板表头,0),0)</f>
        <v>male</v>
      </c>
      <c r="P579" s="22">
        <v>2</v>
      </c>
      <c r="Q579" s="21">
        <v>2</v>
      </c>
      <c r="R579" s="21">
        <f>VLOOKUP(P579,辅助表!$A$2:$B$10,2,FALSE)</f>
        <v>2</v>
      </c>
      <c r="S579" s="28" t="str">
        <f>VLOOKUP($L579,怪物模板!$A:$N,MATCH(角色!S$1,模板表头,0),0)</f>
        <v>alliance</v>
      </c>
      <c r="T579" s="21" t="s">
        <v>85</v>
      </c>
      <c r="U579" s="21"/>
      <c r="V579" s="21"/>
      <c r="W579" s="21"/>
      <c r="X579" s="21"/>
      <c r="Y579" s="21"/>
      <c r="Z579" s="21"/>
      <c r="AA579" s="21"/>
      <c r="AB579" s="21">
        <v>4</v>
      </c>
      <c r="AC579" s="21">
        <v>6</v>
      </c>
      <c r="AD579" s="21"/>
      <c r="AE579" s="21">
        <f t="shared" ref="AE579:AE642" si="132">VLOOKUP(G579,命能,2,0)</f>
        <v>10</v>
      </c>
      <c r="AF579" s="21">
        <f t="shared" si="119"/>
        <v>25</v>
      </c>
      <c r="AG579" s="28" t="str">
        <f>VLOOKUP($L579,怪物模板!$A:$N,MATCH(角色!AG$1,模板表头,0),0)</f>
        <v>misc.5skills_target_is_valid</v>
      </c>
      <c r="AH579" s="28">
        <f>VLOOKUP($L579,怪物模板!$A:$N,MATCH(角色!AH$1,模板表头,0),0)</f>
        <v>11980301</v>
      </c>
      <c r="AI579" s="28">
        <f>VLOOKUP($L579,怪物模板!$A:$N,MATCH(角色!AI$1,模板表头,0),0)</f>
        <v>11980302</v>
      </c>
      <c r="AJ579" s="28" t="str">
        <f>VLOOKUP($L579,怪物模板!$A:$N,MATCH(角色!AJ$1,模板表头,0),0)</f>
        <v/>
      </c>
      <c r="AK579" s="28" t="str">
        <f>VLOOKUP($L579,怪物模板!$A:$N,MATCH(角色!AK$1,模板表头,0),0)</f>
        <v/>
      </c>
      <c r="AL579" s="28" t="str">
        <f>IF(VLOOKUP($L579,[1]怪物模板!$A:$N,MATCH([1]角色!AL$1,模板表头,0),0)=0,"",VLOOKUP($L579,[1]怪物模板!$A:$N,MATCH([1]角色!AL$1,模板表头,0),0))</f>
        <v/>
      </c>
      <c r="AM579" s="28" t="str">
        <f>VLOOKUP($L579,怪物模板!$A:$N,MATCH(角色!AM$1,模板表头,0),0)</f>
        <v>shield_infantry_npc</v>
      </c>
      <c r="AN579" s="21">
        <f t="shared" ref="AN579:AN582" si="133">IF(T579="monster",1,IF(T579="boss",1.3,IF(T579="entity",1,IF(T579="guard",1.5,1))))</f>
        <v>1</v>
      </c>
      <c r="AO579" s="21">
        <v>1</v>
      </c>
      <c r="AP579" s="21"/>
      <c r="AQ579" s="21"/>
      <c r="AR579" s="21"/>
      <c r="AS579" s="21"/>
      <c r="AT579" s="21"/>
      <c r="AU579" s="21">
        <v>230041</v>
      </c>
      <c r="AV579" s="21">
        <v>230242</v>
      </c>
      <c r="AW579" s="21">
        <v>230133</v>
      </c>
      <c r="AX579" s="21"/>
      <c r="AY579" s="21"/>
      <c r="AZ579" s="21"/>
      <c r="BA579" s="21"/>
      <c r="BB579" s="22"/>
      <c r="BC579" s="22"/>
      <c r="BD579" s="22"/>
      <c r="BE579" s="22"/>
      <c r="BF579" s="22"/>
      <c r="BG579" s="22"/>
      <c r="BH579" s="22"/>
      <c r="BI579" s="22">
        <f t="shared" si="120"/>
        <v>10000</v>
      </c>
      <c r="BJ579" s="22">
        <f t="shared" si="121"/>
        <v>4000</v>
      </c>
      <c r="BK579" s="22">
        <f t="shared" si="121"/>
        <v>4000</v>
      </c>
      <c r="BL579" s="21"/>
      <c r="BM579" s="21"/>
      <c r="BN579" s="21"/>
      <c r="BO579" s="21"/>
      <c r="BP579" s="21"/>
      <c r="BQ579" s="21"/>
      <c r="BR579" s="21"/>
      <c r="BS579" s="21"/>
      <c r="BT579" s="21"/>
      <c r="BU579" s="23" t="str">
        <f>IF(OR(B579="骷髅战士",B579="骷髅法师"),-0.9,"")</f>
        <v/>
      </c>
      <c r="BV579" s="21"/>
      <c r="BW579" s="21"/>
      <c r="BX579" s="21"/>
      <c r="BY579" s="21"/>
      <c r="BZ579" s="21"/>
      <c r="CA579" s="21"/>
      <c r="CB579" s="21"/>
      <c r="CC579" s="21"/>
      <c r="CD579" s="21"/>
      <c r="CE579" s="21"/>
      <c r="CF579" s="21"/>
      <c r="CG579" s="21" t="str">
        <f t="shared" si="125"/>
        <v/>
      </c>
      <c r="CH579" s="21" t="str">
        <f t="shared" si="124"/>
        <v/>
      </c>
      <c r="CI579" s="21" t="str">
        <f t="shared" si="124"/>
        <v/>
      </c>
      <c r="CJ579" s="21" t="str">
        <f t="shared" si="124"/>
        <v/>
      </c>
      <c r="CK579" s="21" t="str">
        <f t="shared" si="124"/>
        <v/>
      </c>
      <c r="CL579" s="21" t="str">
        <f t="shared" si="124"/>
        <v/>
      </c>
      <c r="CM579" s="21" t="str">
        <f t="shared" si="124"/>
        <v/>
      </c>
      <c r="CN579" s="21" t="str">
        <f t="shared" si="124"/>
        <v/>
      </c>
      <c r="CO579" s="21" t="str">
        <f t="shared" si="124"/>
        <v/>
      </c>
    </row>
    <row r="580" spans="1:93" ht="16.5" customHeight="1" x14ac:dyDescent="0.3">
      <c r="A580" s="60">
        <v>31040578</v>
      </c>
      <c r="B580" s="60" t="s">
        <v>92</v>
      </c>
      <c r="C580" s="21"/>
      <c r="D580" s="21">
        <f t="shared" si="122"/>
        <v>36</v>
      </c>
      <c r="E580" s="21" t="s">
        <v>105</v>
      </c>
      <c r="F580" s="21">
        <v>36</v>
      </c>
      <c r="G580" s="21" t="s">
        <v>110</v>
      </c>
      <c r="H580" s="21">
        <f>VLOOKUP($L580,怪物模板!$A:$N,MATCH(角色!H$1,模板表头,0),0)</f>
        <v>1</v>
      </c>
      <c r="I580" s="28" t="str">
        <f>VLOOKUP($L580,怪物模板!$A:$N,MATCH(角色!I$1,模板表头,0),0)</f>
        <v>phy</v>
      </c>
      <c r="J580" s="22"/>
      <c r="K580" s="21"/>
      <c r="L580" s="21" t="s">
        <v>248</v>
      </c>
      <c r="M580" s="28" t="str">
        <f>VLOOKUP($L580,怪物模板!$A:$N,MATCH(角色!M$1,模板表头,0),0)</f>
        <v>顶盾步兵</v>
      </c>
      <c r="N580" s="28" t="str">
        <f>VLOOKUP($L580,怪物模板!$A:$N,MATCH(角色!N$1,模板表头,0),0)</f>
        <v>统一模板</v>
      </c>
      <c r="O580" s="21" t="str">
        <f>VLOOKUP($L580,怪物模板!$A:$N,MATCH(角色!O$1,模板表头,0),0)</f>
        <v>male</v>
      </c>
      <c r="P580" s="22">
        <v>2</v>
      </c>
      <c r="Q580" s="21">
        <v>2</v>
      </c>
      <c r="R580" s="21">
        <f>VLOOKUP(P580,辅助表!$A$2:$B$10,2,FALSE)</f>
        <v>2</v>
      </c>
      <c r="S580" s="28" t="str">
        <f>VLOOKUP($L580,怪物模板!$A:$N,MATCH(角色!S$1,模板表头,0),0)</f>
        <v>alliance</v>
      </c>
      <c r="T580" s="21" t="s">
        <v>85</v>
      </c>
      <c r="U580" s="21"/>
      <c r="V580" s="21"/>
      <c r="W580" s="21"/>
      <c r="X580" s="21"/>
      <c r="Y580" s="21"/>
      <c r="Z580" s="21"/>
      <c r="AA580" s="21"/>
      <c r="AB580" s="21">
        <v>4</v>
      </c>
      <c r="AC580" s="21">
        <v>6</v>
      </c>
      <c r="AD580" s="21"/>
      <c r="AE580" s="21">
        <f t="shared" si="132"/>
        <v>10</v>
      </c>
      <c r="AF580" s="21">
        <f t="shared" si="119"/>
        <v>25</v>
      </c>
      <c r="AG580" s="28" t="str">
        <f>VLOOKUP($L580,怪物模板!$A:$N,MATCH(角色!AG$1,模板表头,0),0)</f>
        <v>misc.5skills_target_is_valid</v>
      </c>
      <c r="AH580" s="28">
        <f>VLOOKUP($L580,怪物模板!$A:$N,MATCH(角色!AH$1,模板表头,0),0)</f>
        <v>11980301</v>
      </c>
      <c r="AI580" s="28">
        <f>VLOOKUP($L580,怪物模板!$A:$N,MATCH(角色!AI$1,模板表头,0),0)</f>
        <v>11980302</v>
      </c>
      <c r="AJ580" s="28" t="str">
        <f>VLOOKUP($L580,怪物模板!$A:$N,MATCH(角色!AJ$1,模板表头,0),0)</f>
        <v/>
      </c>
      <c r="AK580" s="28" t="str">
        <f>VLOOKUP($L580,怪物模板!$A:$N,MATCH(角色!AK$1,模板表头,0),0)</f>
        <v/>
      </c>
      <c r="AL580" s="28" t="str">
        <f>IF(VLOOKUP($L580,[1]怪物模板!$A:$N,MATCH([1]角色!AL$1,模板表头,0),0)=0,"",VLOOKUP($L580,[1]怪物模板!$A:$N,MATCH([1]角色!AL$1,模板表头,0),0))</f>
        <v/>
      </c>
      <c r="AM580" s="28" t="str">
        <f>VLOOKUP($L580,怪物模板!$A:$N,MATCH(角色!AM$1,模板表头,0),0)</f>
        <v>shield_infantry_npc</v>
      </c>
      <c r="AN580" s="21">
        <f t="shared" si="133"/>
        <v>1</v>
      </c>
      <c r="AO580" s="21">
        <v>1</v>
      </c>
      <c r="AP580" s="21"/>
      <c r="AQ580" s="21"/>
      <c r="AR580" s="21"/>
      <c r="AS580" s="21"/>
      <c r="AT580" s="21"/>
      <c r="AU580" s="21">
        <v>230041</v>
      </c>
      <c r="AV580" s="21">
        <v>230242</v>
      </c>
      <c r="AW580" s="21">
        <v>230133</v>
      </c>
      <c r="AX580" s="21"/>
      <c r="AY580" s="21"/>
      <c r="AZ580" s="21"/>
      <c r="BA580" s="21"/>
      <c r="BB580" s="22"/>
      <c r="BC580" s="22"/>
      <c r="BD580" s="22"/>
      <c r="BE580" s="22"/>
      <c r="BF580" s="22"/>
      <c r="BG580" s="22"/>
      <c r="BH580" s="22"/>
      <c r="BI580" s="22">
        <f t="shared" si="120"/>
        <v>10000</v>
      </c>
      <c r="BJ580" s="22">
        <f t="shared" si="121"/>
        <v>4000</v>
      </c>
      <c r="BK580" s="22">
        <f t="shared" si="121"/>
        <v>4000</v>
      </c>
      <c r="BL580" s="21"/>
      <c r="BM580" s="21"/>
      <c r="BN580" s="21"/>
      <c r="BO580" s="21"/>
      <c r="BP580" s="21"/>
      <c r="BQ580" s="21"/>
      <c r="BR580" s="21"/>
      <c r="BS580" s="21"/>
      <c r="BT580" s="21"/>
      <c r="BU580" s="23" t="str">
        <f>IF(OR(B580="骷髅战士",B580="骷髅法师"),-0.9,"")</f>
        <v/>
      </c>
      <c r="BV580" s="21"/>
      <c r="BW580" s="21"/>
      <c r="BX580" s="21"/>
      <c r="BY580" s="21"/>
      <c r="BZ580" s="21"/>
      <c r="CA580" s="21"/>
      <c r="CB580" s="21"/>
      <c r="CC580" s="21"/>
      <c r="CD580" s="21"/>
      <c r="CE580" s="21"/>
      <c r="CF580" s="21"/>
      <c r="CG580" s="21" t="str">
        <f t="shared" si="125"/>
        <v/>
      </c>
      <c r="CH580" s="21" t="str">
        <f t="shared" si="124"/>
        <v/>
      </c>
      <c r="CI580" s="21" t="str">
        <f t="shared" si="124"/>
        <v/>
      </c>
      <c r="CJ580" s="21" t="str">
        <f t="shared" si="124"/>
        <v/>
      </c>
      <c r="CK580" s="21" t="str">
        <f t="shared" si="124"/>
        <v/>
      </c>
      <c r="CL580" s="21" t="str">
        <f t="shared" si="124"/>
        <v/>
      </c>
      <c r="CM580" s="21" t="str">
        <f t="shared" si="124"/>
        <v/>
      </c>
      <c r="CN580" s="21" t="str">
        <f t="shared" si="124"/>
        <v/>
      </c>
      <c r="CO580" s="21" t="str">
        <f t="shared" si="124"/>
        <v/>
      </c>
    </row>
    <row r="581" spans="1:93" ht="16.5" customHeight="1" x14ac:dyDescent="0.3">
      <c r="A581" s="60">
        <v>31040579</v>
      </c>
      <c r="B581" s="60" t="s">
        <v>98</v>
      </c>
      <c r="C581" s="21"/>
      <c r="D581" s="21">
        <f t="shared" si="122"/>
        <v>36</v>
      </c>
      <c r="E581" s="21" t="s">
        <v>105</v>
      </c>
      <c r="F581" s="21">
        <v>36</v>
      </c>
      <c r="G581" s="21" t="s">
        <v>110</v>
      </c>
      <c r="H581" s="21">
        <f>VLOOKUP($L581,怪物模板!$A:$N,MATCH(角色!H$1,模板表头,0),0)</f>
        <v>4</v>
      </c>
      <c r="I581" s="28" t="str">
        <f>VLOOKUP($L581,怪物模板!$A:$N,MATCH(角色!I$1,模板表头,0),0)</f>
        <v>mag</v>
      </c>
      <c r="J581" s="22"/>
      <c r="K581" s="21"/>
      <c r="L581" s="21" t="s">
        <v>98</v>
      </c>
      <c r="M581" s="28" t="str">
        <f>VLOOKUP($L581,怪物模板!$A:$N,MATCH(角色!M$1,模板表头,0),0)</f>
        <v>无对应英雄</v>
      </c>
      <c r="N581" s="28" t="str">
        <f>VLOOKUP($L581,怪物模板!$A:$N,MATCH(角色!N$1,模板表头,0),0)</f>
        <v>统一模板</v>
      </c>
      <c r="O581" s="21" t="str">
        <f>VLOOKUP($L581,怪物模板!$A:$N,MATCH(角色!O$1,模板表头,0),0)</f>
        <v>female</v>
      </c>
      <c r="P581" s="21">
        <v>4</v>
      </c>
      <c r="Q581" s="21">
        <v>3</v>
      </c>
      <c r="R581" s="21">
        <f>VLOOKUP(P581,辅助表!$A$2:$B$10,2,FALSE)</f>
        <v>3</v>
      </c>
      <c r="S581" s="28" t="str">
        <f>VLOOKUP($L581,怪物模板!$A:$N,MATCH(角色!S$1,模板表头,0),0)</f>
        <v>chaos</v>
      </c>
      <c r="T581" s="21" t="s">
        <v>85</v>
      </c>
      <c r="U581" s="21"/>
      <c r="V581" s="21"/>
      <c r="W581" s="21"/>
      <c r="X581" s="21"/>
      <c r="Y581" s="21"/>
      <c r="Z581" s="21"/>
      <c r="AA581" s="21"/>
      <c r="AB581" s="21">
        <v>4</v>
      </c>
      <c r="AC581" s="21">
        <v>6</v>
      </c>
      <c r="AD581" s="21"/>
      <c r="AE581" s="21">
        <f t="shared" si="132"/>
        <v>10</v>
      </c>
      <c r="AF581" s="21">
        <f t="shared" si="119"/>
        <v>25</v>
      </c>
      <c r="AG581" s="28" t="str">
        <f>VLOOKUP($L581,怪物模板!$A:$N,MATCH(角色!AG$1,模板表头,0),0)</f>
        <v>misc.5skills_friendly_ratio</v>
      </c>
      <c r="AH581" s="28">
        <f>VLOOKUP($L581,怪物模板!$A:$N,MATCH(角色!AH$1,模板表头,0),0)</f>
        <v>11670201</v>
      </c>
      <c r="AI581" s="28">
        <f>VLOOKUP($L581,怪物模板!$A:$N,MATCH(角色!AI$1,模板表头,0),0)</f>
        <v>11670202</v>
      </c>
      <c r="AJ581" s="28">
        <f>VLOOKUP($L581,怪物模板!$A:$N,MATCH(角色!AJ$1,模板表头,0),0)</f>
        <v>11670203</v>
      </c>
      <c r="AK581" s="28" t="str">
        <f>VLOOKUP($L581,怪物模板!$A:$N,MATCH(角色!AK$1,模板表头,0),0)</f>
        <v/>
      </c>
      <c r="AL581" s="28" t="str">
        <f>IF(VLOOKUP($L581,[1]怪物模板!$A:$N,MATCH([1]角色!AL$1,模板表头,0),0)=0,"",VLOOKUP($L581,[1]怪物模板!$A:$N,MATCH([1]角色!AL$1,模板表头,0),0))</f>
        <v/>
      </c>
      <c r="AM581" s="28" t="str">
        <f>VLOOKUP($L581,怪物模板!$A:$N,MATCH(角色!AM$1,模板表头,0),0)</f>
        <v>scarlet_priest</v>
      </c>
      <c r="AN581" s="21">
        <f t="shared" si="133"/>
        <v>1</v>
      </c>
      <c r="AO581" s="21">
        <v>1</v>
      </c>
      <c r="AP581" s="21"/>
      <c r="AQ581" s="21"/>
      <c r="AR581" s="21"/>
      <c r="AS581" s="21"/>
      <c r="AT581" s="21"/>
      <c r="AU581" s="21">
        <v>230031</v>
      </c>
      <c r="AV581" s="21">
        <v>230242</v>
      </c>
      <c r="AW581" s="21">
        <v>230153</v>
      </c>
      <c r="AX581" s="21"/>
      <c r="AY581" s="21"/>
      <c r="AZ581" s="21"/>
      <c r="BA581" s="21"/>
      <c r="BB581" s="22"/>
      <c r="BC581" s="22"/>
      <c r="BD581" s="22"/>
      <c r="BE581" s="22"/>
      <c r="BF581" s="22"/>
      <c r="BG581" s="22"/>
      <c r="BH581" s="22"/>
      <c r="BI581" s="22">
        <f t="shared" si="120"/>
        <v>10000</v>
      </c>
      <c r="BJ581" s="22">
        <f t="shared" si="121"/>
        <v>4000</v>
      </c>
      <c r="BK581" s="22">
        <f t="shared" si="121"/>
        <v>4000</v>
      </c>
      <c r="BL581" s="21"/>
      <c r="BM581" s="21"/>
      <c r="BN581" s="21"/>
      <c r="BO581" s="21"/>
      <c r="BP581" s="21"/>
      <c r="BQ581" s="21"/>
      <c r="BR581" s="21"/>
      <c r="BS581" s="21"/>
      <c r="BT581" s="21"/>
      <c r="BU581" s="23" t="str">
        <f>IF(OR(B581="骷髅战士",B581="骷髅法师"),-0.9,"")</f>
        <v/>
      </c>
      <c r="BV581" s="21"/>
      <c r="BW581" s="21"/>
      <c r="BX581" s="21"/>
      <c r="BY581" s="21"/>
      <c r="BZ581" s="21"/>
      <c r="CA581" s="21"/>
      <c r="CB581" s="21"/>
      <c r="CC581" s="21"/>
      <c r="CD581" s="21"/>
      <c r="CE581" s="21"/>
      <c r="CF581" s="21"/>
      <c r="CG581" s="21" t="str">
        <f t="shared" si="125"/>
        <v/>
      </c>
      <c r="CH581" s="21" t="str">
        <f t="shared" si="124"/>
        <v/>
      </c>
      <c r="CI581" s="21" t="str">
        <f t="shared" si="124"/>
        <v/>
      </c>
      <c r="CJ581" s="21" t="str">
        <f t="shared" si="124"/>
        <v/>
      </c>
      <c r="CK581" s="21" t="str">
        <f t="shared" si="124"/>
        <v/>
      </c>
      <c r="CL581" s="21" t="str">
        <f t="shared" si="124"/>
        <v/>
      </c>
      <c r="CM581" s="21" t="str">
        <f t="shared" si="124"/>
        <v/>
      </c>
      <c r="CN581" s="21" t="str">
        <f t="shared" si="124"/>
        <v/>
      </c>
      <c r="CO581" s="21" t="str">
        <f t="shared" si="124"/>
        <v/>
      </c>
    </row>
    <row r="582" spans="1:93" ht="16.5" customHeight="1" x14ac:dyDescent="0.3">
      <c r="A582" s="60">
        <v>31040580</v>
      </c>
      <c r="B582" s="60" t="s">
        <v>330</v>
      </c>
      <c r="C582" s="21"/>
      <c r="D582" s="21">
        <f t="shared" si="122"/>
        <v>36</v>
      </c>
      <c r="E582" s="21" t="s">
        <v>105</v>
      </c>
      <c r="F582" s="21">
        <v>36</v>
      </c>
      <c r="G582" s="21" t="s">
        <v>111</v>
      </c>
      <c r="H582" s="21">
        <f>VLOOKUP($L582,怪物模板!$A:$N,MATCH(角色!H$1,模板表头,0),0)</f>
        <v>3</v>
      </c>
      <c r="I582" s="28" t="str">
        <f>VLOOKUP($L582,怪物模板!$A:$N,MATCH(角色!I$1,模板表头,0),0)</f>
        <v>mag</v>
      </c>
      <c r="J582" s="22"/>
      <c r="K582" s="21"/>
      <c r="L582" s="21" t="s">
        <v>348</v>
      </c>
      <c r="M582" s="28" t="str">
        <f>VLOOKUP($L582,怪物模板!$A:$N,MATCH(角色!M$1,模板表头,0),0)</f>
        <v>莉莉丝</v>
      </c>
      <c r="N582" s="28" t="str">
        <f>VLOOKUP($L582,怪物模板!$A:$N,MATCH(角色!N$1,模板表头,0),0)</f>
        <v>BOSS版本</v>
      </c>
      <c r="O582" s="21" t="str">
        <f>VLOOKUP($L582,怪物模板!$A:$N,MATCH(角色!O$1,模板表头,0),0)</f>
        <v>female</v>
      </c>
      <c r="P582" s="22">
        <v>3</v>
      </c>
      <c r="Q582" s="21">
        <v>3</v>
      </c>
      <c r="R582" s="21">
        <f>VLOOKUP(P582,辅助表!$A$2:$B$10,2,FALSE)</f>
        <v>2</v>
      </c>
      <c r="S582" s="28" t="str">
        <f>VLOOKUP($L582,怪物模板!$A:$N,MATCH(角色!S$1,模板表头,0),0)</f>
        <v>chaos</v>
      </c>
      <c r="T582" s="21" t="s">
        <v>85</v>
      </c>
      <c r="U582" s="21"/>
      <c r="V582" s="21"/>
      <c r="W582" s="21"/>
      <c r="X582" s="21"/>
      <c r="Y582" s="21"/>
      <c r="Z582" s="21"/>
      <c r="AA582" s="21"/>
      <c r="AB582" s="21">
        <v>4</v>
      </c>
      <c r="AC582" s="21">
        <v>6</v>
      </c>
      <c r="AD582" s="21"/>
      <c r="AE582" s="21">
        <f t="shared" si="132"/>
        <v>40</v>
      </c>
      <c r="AF582" s="21">
        <f t="shared" si="119"/>
        <v>100</v>
      </c>
      <c r="AG582" s="28" t="str">
        <f>VLOOKUP($L582,怪物模板!$A:$N,MATCH(角色!AG$1,模板表头,0),0)</f>
        <v>misc.5skills_third_target_is_valid</v>
      </c>
      <c r="AH582" s="28">
        <f>VLOOKUP($L582,怪物模板!$A:$N,MATCH(角色!AH$1,模板表头,0),0)</f>
        <v>11660801</v>
      </c>
      <c r="AI582" s="28">
        <f>VLOOKUP($L582,怪物模板!$A:$N,MATCH(角色!AI$1,模板表头,0),0)</f>
        <v>11660802</v>
      </c>
      <c r="AJ582" s="28">
        <f>VLOOKUP($L582,怪物模板!$A:$N,MATCH(角色!AJ$1,模板表头,0),0)</f>
        <v>11660803</v>
      </c>
      <c r="AK582" s="28">
        <f>VLOOKUP($L582,怪物模板!$A:$N,MATCH(角色!AK$1,模板表头,0),0)</f>
        <v>11660804</v>
      </c>
      <c r="AL582" s="28" t="str">
        <f>IF(VLOOKUP($L582,[1]怪物模板!$A:$N,MATCH([1]角色!AL$1,模板表头,0),0)=0,"",VLOOKUP($L582,[1]怪物模板!$A:$N,MATCH([1]角色!AL$1,模板表头,0),0))</f>
        <v/>
      </c>
      <c r="AM582" s="28" t="str">
        <f>VLOOKUP($L582,怪物模板!$A:$N,MATCH(角色!AM$1,模板表头,0),0)</f>
        <v>lilith</v>
      </c>
      <c r="AN582" s="21">
        <f t="shared" si="133"/>
        <v>1</v>
      </c>
      <c r="AO582" s="21">
        <v>1</v>
      </c>
      <c r="AP582" s="21"/>
      <c r="AQ582" s="21"/>
      <c r="AR582" s="21"/>
      <c r="AS582" s="21"/>
      <c r="AT582" s="21"/>
      <c r="AU582" s="21">
        <v>230011</v>
      </c>
      <c r="AV582" s="21">
        <v>230302</v>
      </c>
      <c r="AW582" s="21">
        <v>230163</v>
      </c>
      <c r="AX582" s="21"/>
      <c r="AY582" s="21"/>
      <c r="AZ582" s="21"/>
      <c r="BA582" s="21"/>
      <c r="BB582" s="22"/>
      <c r="BC582" s="22"/>
      <c r="BD582" s="22"/>
      <c r="BE582" s="22"/>
      <c r="BF582" s="22"/>
      <c r="BG582" s="22"/>
      <c r="BH582" s="22"/>
      <c r="BI582" s="22">
        <f t="shared" si="120"/>
        <v>10000</v>
      </c>
      <c r="BJ582" s="22">
        <f t="shared" si="121"/>
        <v>4000</v>
      </c>
      <c r="BK582" s="22">
        <f t="shared" si="121"/>
        <v>4000</v>
      </c>
      <c r="BL582" s="21"/>
      <c r="BM582" s="21"/>
      <c r="BN582" s="21"/>
      <c r="BO582" s="21"/>
      <c r="BP582" s="21"/>
      <c r="BQ582" s="21"/>
      <c r="BR582" s="21"/>
      <c r="BS582" s="21"/>
      <c r="BT582" s="21"/>
      <c r="BU582" s="23" t="str">
        <f>IF(OR(B582="骷髅战士",B582="骷髅法师"),-0.9,"")</f>
        <v/>
      </c>
      <c r="BV582" s="21"/>
      <c r="BW582" s="21"/>
      <c r="BX582" s="21"/>
      <c r="BY582" s="21"/>
      <c r="BZ582" s="21"/>
      <c r="CA582" s="21"/>
      <c r="CB582" s="21"/>
      <c r="CC582" s="21"/>
      <c r="CD582" s="21"/>
      <c r="CE582" s="21"/>
      <c r="CF582" s="21"/>
      <c r="CG582" s="21" t="str">
        <f t="shared" si="125"/>
        <v/>
      </c>
      <c r="CH582" s="21" t="str">
        <f t="shared" si="124"/>
        <v/>
      </c>
      <c r="CI582" s="21" t="str">
        <f t="shared" si="124"/>
        <v/>
      </c>
      <c r="CJ582" s="21" t="str">
        <f t="shared" si="124"/>
        <v/>
      </c>
      <c r="CK582" s="21" t="str">
        <f t="shared" si="124"/>
        <v/>
      </c>
      <c r="CL582" s="21" t="str">
        <f t="shared" si="124"/>
        <v/>
      </c>
      <c r="CM582" s="21" t="str">
        <f t="shared" si="124"/>
        <v/>
      </c>
      <c r="CN582" s="21" t="str">
        <f t="shared" si="124"/>
        <v/>
      </c>
      <c r="CO582" s="21" t="str">
        <f t="shared" si="124"/>
        <v/>
      </c>
    </row>
    <row r="583" spans="1:93" s="5" customFormat="1" ht="16.5" customHeight="1" x14ac:dyDescent="0.3">
      <c r="A583" s="60">
        <v>31040581</v>
      </c>
      <c r="B583" s="60" t="s">
        <v>265</v>
      </c>
      <c r="C583" s="21"/>
      <c r="D583" s="21">
        <f t="shared" si="122"/>
        <v>37</v>
      </c>
      <c r="E583" s="21" t="s">
        <v>105</v>
      </c>
      <c r="F583" s="21">
        <v>37</v>
      </c>
      <c r="G583" s="21" t="s">
        <v>111</v>
      </c>
      <c r="H583" s="21">
        <f>VLOOKUP($L583,怪物模板!$A:$N,MATCH(角色!H$1,模板表头,0),0)</f>
        <v>2</v>
      </c>
      <c r="I583" s="28" t="str">
        <f>VLOOKUP($L583,怪物模板!$A:$N,MATCH(角色!I$1,模板表头,0),0)</f>
        <v>mag</v>
      </c>
      <c r="J583" s="22"/>
      <c r="K583" s="21"/>
      <c r="L583" s="21" t="s">
        <v>289</v>
      </c>
      <c r="M583" s="28" t="str">
        <f>VLOOKUP($L583,怪物模板!$A:$N,MATCH(角色!M$1,模板表头,0),0)</f>
        <v>嗜血狼人</v>
      </c>
      <c r="N583" s="28" t="str">
        <f>VLOOKUP($L583,怪物模板!$A:$N,MATCH(角色!N$1,模板表头,0),0)</f>
        <v>BOSS4技能版</v>
      </c>
      <c r="O583" s="21" t="str">
        <f>VLOOKUP($L583,怪物模板!$A:$N,MATCH(角色!O$1,模板表头,0),0)</f>
        <v>male</v>
      </c>
      <c r="P583" s="22">
        <v>7</v>
      </c>
      <c r="Q583" s="21">
        <v>4</v>
      </c>
      <c r="R583" s="21">
        <v>4</v>
      </c>
      <c r="S583" s="28" t="str">
        <f>VLOOKUP($L583,怪物模板!$A:$N,MATCH(角色!S$1,模板表头,0),0)</f>
        <v>horde</v>
      </c>
      <c r="T583" s="21" t="s">
        <v>85</v>
      </c>
      <c r="U583" s="21"/>
      <c r="V583" s="21"/>
      <c r="W583" s="21"/>
      <c r="X583" s="21"/>
      <c r="Y583" s="21"/>
      <c r="Z583" s="21"/>
      <c r="AA583" s="21"/>
      <c r="AB583" s="21">
        <v>4</v>
      </c>
      <c r="AC583" s="21">
        <v>6</v>
      </c>
      <c r="AD583" s="21"/>
      <c r="AE583" s="21">
        <f t="shared" si="132"/>
        <v>40</v>
      </c>
      <c r="AF583" s="21">
        <f t="shared" si="119"/>
        <v>100</v>
      </c>
      <c r="AG583" s="28" t="str">
        <f>VLOOKUP($L583,怪物模板!$A:$N,MATCH(角色!AG$1,模板表头,0),0)</f>
        <v>melee.greymane</v>
      </c>
      <c r="AH583" s="28">
        <f>VLOOKUP($L583,怪物模板!$A:$N,MATCH(角色!AH$1,模板表头,0),0)</f>
        <v>11960501</v>
      </c>
      <c r="AI583" s="28">
        <f>VLOOKUP($L583,怪物模板!$A:$N,MATCH(角色!AI$1,模板表头,0),0)</f>
        <v>11960502</v>
      </c>
      <c r="AJ583" s="28">
        <f>VLOOKUP($L583,怪物模板!$A:$N,MATCH(角色!AJ$1,模板表头,0),0)</f>
        <v>11960503</v>
      </c>
      <c r="AK583" s="28">
        <f>VLOOKUP($L583,怪物模板!$A:$N,MATCH(角色!AK$1,模板表头,0),0)</f>
        <v>11960504</v>
      </c>
      <c r="AL583" s="28" t="str">
        <f>IF(VLOOKUP($L583,[1]怪物模板!$A:$N,MATCH([1]角色!AL$1,模板表头,0),0)=0,"",VLOOKUP($L583,[1]怪物模板!$A:$N,MATCH([1]角色!AL$1,模板表头,0),0))</f>
        <v/>
      </c>
      <c r="AM583" s="28" t="str">
        <f>VLOOKUP($L583,怪物模板!$A:$N,MATCH(角色!AM$1,模板表头,0),0)</f>
        <v>greymane_boss</v>
      </c>
      <c r="AN583" s="21">
        <v>1.2</v>
      </c>
      <c r="AO583" s="21">
        <v>1</v>
      </c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2"/>
      <c r="BC583" s="22"/>
      <c r="BD583" s="22"/>
      <c r="BE583" s="22"/>
      <c r="BF583" s="22"/>
      <c r="BG583" s="22"/>
      <c r="BH583" s="22"/>
      <c r="BI583" s="22">
        <f t="shared" si="120"/>
        <v>10000</v>
      </c>
      <c r="BJ583" s="22">
        <f t="shared" si="121"/>
        <v>4000</v>
      </c>
      <c r="BK583" s="22">
        <f t="shared" si="121"/>
        <v>4000</v>
      </c>
      <c r="BL583" s="21"/>
      <c r="BM583" s="21"/>
      <c r="BN583" s="21"/>
      <c r="BO583" s="21"/>
      <c r="BP583" s="21"/>
      <c r="BQ583" s="21"/>
      <c r="BR583" s="21"/>
      <c r="BS583" s="21"/>
      <c r="BT583" s="21"/>
      <c r="BU583" s="23" t="s">
        <v>200</v>
      </c>
      <c r="BV583" s="21"/>
      <c r="BW583" s="21"/>
      <c r="BX583" s="21"/>
      <c r="BY583" s="21"/>
      <c r="BZ583" s="21"/>
      <c r="CA583" s="21"/>
      <c r="CB583" s="21"/>
      <c r="CC583" s="21"/>
      <c r="CD583" s="21"/>
      <c r="CE583" s="21"/>
      <c r="CF583" s="21"/>
      <c r="CG583" s="21" t="s">
        <v>200</v>
      </c>
      <c r="CH583" s="21" t="s">
        <v>200</v>
      </c>
      <c r="CI583" s="21" t="s">
        <v>200</v>
      </c>
      <c r="CJ583" s="21" t="s">
        <v>200</v>
      </c>
      <c r="CK583" s="21" t="s">
        <v>200</v>
      </c>
      <c r="CL583" s="21" t="s">
        <v>200</v>
      </c>
      <c r="CM583" s="21" t="s">
        <v>200</v>
      </c>
      <c r="CN583" s="21" t="s">
        <v>200</v>
      </c>
      <c r="CO583" s="21" t="s">
        <v>200</v>
      </c>
    </row>
    <row r="584" spans="1:93" s="5" customFormat="1" ht="16.5" customHeight="1" x14ac:dyDescent="0.3">
      <c r="A584" s="60">
        <v>31040582</v>
      </c>
      <c r="B584" s="60" t="s">
        <v>93</v>
      </c>
      <c r="C584" s="21"/>
      <c r="D584" s="21">
        <f t="shared" si="122"/>
        <v>37</v>
      </c>
      <c r="E584" s="21" t="s">
        <v>105</v>
      </c>
      <c r="F584" s="21">
        <v>37</v>
      </c>
      <c r="G584" s="21" t="s">
        <v>110</v>
      </c>
      <c r="H584" s="21">
        <f>VLOOKUP($L584,怪物模板!$A:$N,MATCH(角色!H$1,模板表头,0),0)</f>
        <v>2</v>
      </c>
      <c r="I584" s="28" t="str">
        <f>VLOOKUP($L584,怪物模板!$A:$N,MATCH(角色!I$1,模板表头,0),0)</f>
        <v>phy</v>
      </c>
      <c r="J584" s="22"/>
      <c r="K584" s="21"/>
      <c r="L584" s="21" t="s">
        <v>93</v>
      </c>
      <c r="M584" s="28" t="str">
        <f>VLOOKUP($L584,怪物模板!$A:$N,MATCH(角色!M$1,模板表头,0),0)</f>
        <v>狂战士</v>
      </c>
      <c r="N584" s="28" t="str">
        <f>VLOOKUP($L584,怪物模板!$A:$N,MATCH(角色!N$1,模板表头,0),0)</f>
        <v>同英雄技能</v>
      </c>
      <c r="O584" s="21" t="str">
        <f>VLOOKUP($L584,怪物模板!$A:$N,MATCH(角色!O$1,模板表头,0),0)</f>
        <v>male</v>
      </c>
      <c r="P584" s="22">
        <v>5</v>
      </c>
      <c r="Q584" s="21">
        <v>3</v>
      </c>
      <c r="R584" s="21">
        <f>VLOOKUP(P584,辅助表!$A$2:$B$10,2,FALSE)</f>
        <v>3</v>
      </c>
      <c r="S584" s="28" t="str">
        <f>VLOOKUP($L584,怪物模板!$A:$N,MATCH(角色!S$1,模板表头,0),0)</f>
        <v>horde</v>
      </c>
      <c r="T584" s="21" t="s">
        <v>85</v>
      </c>
      <c r="U584" s="21"/>
      <c r="V584" s="21"/>
      <c r="W584" s="21"/>
      <c r="X584" s="21"/>
      <c r="Y584" s="21"/>
      <c r="Z584" s="21"/>
      <c r="AA584" s="21"/>
      <c r="AB584" s="21">
        <v>4</v>
      </c>
      <c r="AC584" s="21">
        <v>6</v>
      </c>
      <c r="AD584" s="21"/>
      <c r="AE584" s="21">
        <f t="shared" si="132"/>
        <v>10</v>
      </c>
      <c r="AF584" s="21">
        <f t="shared" si="119"/>
        <v>25</v>
      </c>
      <c r="AG584" s="28" t="str">
        <f>VLOOKUP($L584,怪物模板!$A:$N,MATCH(角色!AG$1,模板表头,0),0)</f>
        <v>misc.5skills_target_is_valid</v>
      </c>
      <c r="AH584" s="28">
        <f>VLOOKUP($L584,怪物模板!$A:$N,MATCH(角色!AH$1,模板表头,0),0)</f>
        <v>11970101</v>
      </c>
      <c r="AI584" s="28">
        <f>VLOOKUP($L584,怪物模板!$A:$N,MATCH(角色!AI$1,模板表头,0),0)</f>
        <v>11970102</v>
      </c>
      <c r="AJ584" s="28" t="str">
        <f>VLOOKUP($L584,怪物模板!$A:$N,MATCH(角色!AJ$1,模板表头,0),0)</f>
        <v/>
      </c>
      <c r="AK584" s="28" t="str">
        <f>VLOOKUP($L584,怪物模板!$A:$N,MATCH(角色!AK$1,模板表头,0),0)</f>
        <v/>
      </c>
      <c r="AL584" s="28" t="str">
        <f>IF(VLOOKUP($L584,[1]怪物模板!$A:$N,MATCH([1]角色!AL$1,模板表头,0),0)=0,"",VLOOKUP($L584,[1]怪物模板!$A:$N,MATCH([1]角色!AL$1,模板表头,0),0))</f>
        <v/>
      </c>
      <c r="AM584" s="28" t="str">
        <f>VLOOKUP($L584,怪物模板!$A:$N,MATCH(角色!AM$1,模板表头,0),0)</f>
        <v>berserk_npc</v>
      </c>
      <c r="AN584" s="21">
        <f t="shared" ref="AN584:AN587" si="134">IF(T584="monster",1,IF(T584="boss",1.3,IF(T584="entity",1,IF(T584="guard",1.5,1))))</f>
        <v>1</v>
      </c>
      <c r="AO584" s="21">
        <v>1</v>
      </c>
      <c r="AP584" s="21"/>
      <c r="AQ584" s="21"/>
      <c r="AR584" s="21"/>
      <c r="AS584" s="21"/>
      <c r="AT584" s="21"/>
      <c r="AU584" s="21">
        <v>230051</v>
      </c>
      <c r="AV584" s="21">
        <v>230282</v>
      </c>
      <c r="AW584" s="21">
        <v>230163</v>
      </c>
      <c r="AX584" s="21"/>
      <c r="AY584" s="21"/>
      <c r="AZ584" s="21"/>
      <c r="BA584" s="21"/>
      <c r="BB584" s="22"/>
      <c r="BC584" s="22"/>
      <c r="BD584" s="22"/>
      <c r="BE584" s="22"/>
      <c r="BF584" s="22"/>
      <c r="BG584" s="22"/>
      <c r="BH584" s="22"/>
      <c r="BI584" s="22">
        <f t="shared" si="120"/>
        <v>10000</v>
      </c>
      <c r="BJ584" s="22">
        <f t="shared" si="121"/>
        <v>4000</v>
      </c>
      <c r="BK584" s="22">
        <f t="shared" si="121"/>
        <v>4000</v>
      </c>
      <c r="BL584" s="21"/>
      <c r="BM584" s="21"/>
      <c r="BN584" s="21"/>
      <c r="BO584" s="21"/>
      <c r="BP584" s="21"/>
      <c r="BQ584" s="21"/>
      <c r="BR584" s="21"/>
      <c r="BS584" s="21"/>
      <c r="BT584" s="21"/>
      <c r="BU584" s="23" t="str">
        <f>IF(OR(B584="骷髅战士",B584="骷髅法师"),-0.9,"")</f>
        <v/>
      </c>
      <c r="BV584" s="21"/>
      <c r="BW584" s="21"/>
      <c r="BX584" s="21"/>
      <c r="BY584" s="21"/>
      <c r="BZ584" s="21"/>
      <c r="CA584" s="21"/>
      <c r="CB584" s="21"/>
      <c r="CC584" s="21"/>
      <c r="CD584" s="21"/>
      <c r="CE584" s="21"/>
      <c r="CF584" s="21"/>
      <c r="CG584" s="21" t="str">
        <f t="shared" si="125"/>
        <v/>
      </c>
      <c r="CH584" s="21" t="str">
        <f t="shared" si="125"/>
        <v/>
      </c>
      <c r="CI584" s="21" t="str">
        <f t="shared" si="125"/>
        <v/>
      </c>
      <c r="CJ584" s="21" t="str">
        <f t="shared" si="125"/>
        <v/>
      </c>
      <c r="CK584" s="21" t="str">
        <f t="shared" si="125"/>
        <v/>
      </c>
      <c r="CL584" s="21" t="str">
        <f t="shared" si="125"/>
        <v/>
      </c>
      <c r="CM584" s="21" t="str">
        <f t="shared" si="125"/>
        <v/>
      </c>
      <c r="CN584" s="21" t="str">
        <f t="shared" si="125"/>
        <v/>
      </c>
      <c r="CO584" s="21" t="str">
        <f t="shared" si="125"/>
        <v/>
      </c>
    </row>
    <row r="585" spans="1:93" s="5" customFormat="1" ht="16.5" customHeight="1" x14ac:dyDescent="0.3">
      <c r="A585" s="60">
        <v>31040583</v>
      </c>
      <c r="B585" s="60" t="s">
        <v>93</v>
      </c>
      <c r="C585" s="21"/>
      <c r="D585" s="21">
        <f t="shared" si="122"/>
        <v>37</v>
      </c>
      <c r="E585" s="21" t="s">
        <v>105</v>
      </c>
      <c r="F585" s="21">
        <v>37</v>
      </c>
      <c r="G585" s="21" t="s">
        <v>110</v>
      </c>
      <c r="H585" s="21">
        <f>VLOOKUP($L585,怪物模板!$A:$N,MATCH(角色!H$1,模板表头,0),0)</f>
        <v>2</v>
      </c>
      <c r="I585" s="28" t="str">
        <f>VLOOKUP($L585,怪物模板!$A:$N,MATCH(角色!I$1,模板表头,0),0)</f>
        <v>phy</v>
      </c>
      <c r="J585" s="22"/>
      <c r="K585" s="21"/>
      <c r="L585" s="21" t="s">
        <v>93</v>
      </c>
      <c r="M585" s="28" t="str">
        <f>VLOOKUP($L585,怪物模板!$A:$N,MATCH(角色!M$1,模板表头,0),0)</f>
        <v>狂战士</v>
      </c>
      <c r="N585" s="28" t="str">
        <f>VLOOKUP($L585,怪物模板!$A:$N,MATCH(角色!N$1,模板表头,0),0)</f>
        <v>同英雄技能</v>
      </c>
      <c r="O585" s="21" t="str">
        <f>VLOOKUP($L585,怪物模板!$A:$N,MATCH(角色!O$1,模板表头,0),0)</f>
        <v>male</v>
      </c>
      <c r="P585" s="22">
        <v>5</v>
      </c>
      <c r="Q585" s="21">
        <v>2</v>
      </c>
      <c r="R585" s="21">
        <f>VLOOKUP(P585,辅助表!$A$2:$B$10,2,FALSE)</f>
        <v>3</v>
      </c>
      <c r="S585" s="28" t="str">
        <f>VLOOKUP($L585,怪物模板!$A:$N,MATCH(角色!S$1,模板表头,0),0)</f>
        <v>horde</v>
      </c>
      <c r="T585" s="21" t="s">
        <v>85</v>
      </c>
      <c r="U585" s="21"/>
      <c r="V585" s="21"/>
      <c r="W585" s="21"/>
      <c r="X585" s="21"/>
      <c r="Y585" s="21"/>
      <c r="Z585" s="21"/>
      <c r="AA585" s="21"/>
      <c r="AB585" s="21">
        <v>4</v>
      </c>
      <c r="AC585" s="21">
        <v>6</v>
      </c>
      <c r="AD585" s="21"/>
      <c r="AE585" s="21">
        <f t="shared" si="132"/>
        <v>10</v>
      </c>
      <c r="AF585" s="21">
        <f t="shared" si="119"/>
        <v>25</v>
      </c>
      <c r="AG585" s="28" t="str">
        <f>VLOOKUP($L585,怪物模板!$A:$N,MATCH(角色!AG$1,模板表头,0),0)</f>
        <v>misc.5skills_target_is_valid</v>
      </c>
      <c r="AH585" s="28">
        <f>VLOOKUP($L585,怪物模板!$A:$N,MATCH(角色!AH$1,模板表头,0),0)</f>
        <v>11970101</v>
      </c>
      <c r="AI585" s="28">
        <f>VLOOKUP($L585,怪物模板!$A:$N,MATCH(角色!AI$1,模板表头,0),0)</f>
        <v>11970102</v>
      </c>
      <c r="AJ585" s="28" t="str">
        <f>VLOOKUP($L585,怪物模板!$A:$N,MATCH(角色!AJ$1,模板表头,0),0)</f>
        <v/>
      </c>
      <c r="AK585" s="28" t="str">
        <f>VLOOKUP($L585,怪物模板!$A:$N,MATCH(角色!AK$1,模板表头,0),0)</f>
        <v/>
      </c>
      <c r="AL585" s="28" t="str">
        <f>IF(VLOOKUP($L585,[1]怪物模板!$A:$N,MATCH([1]角色!AL$1,模板表头,0),0)=0,"",VLOOKUP($L585,[1]怪物模板!$A:$N,MATCH([1]角色!AL$1,模板表头,0),0))</f>
        <v/>
      </c>
      <c r="AM585" s="28" t="str">
        <f>VLOOKUP($L585,怪物模板!$A:$N,MATCH(角色!AM$1,模板表头,0),0)</f>
        <v>berserk_npc</v>
      </c>
      <c r="AN585" s="21">
        <f t="shared" si="134"/>
        <v>1</v>
      </c>
      <c r="AO585" s="21">
        <v>1</v>
      </c>
      <c r="AP585" s="21"/>
      <c r="AQ585" s="21"/>
      <c r="AR585" s="21"/>
      <c r="AS585" s="21"/>
      <c r="AT585" s="21"/>
      <c r="AU585" s="21">
        <v>230051</v>
      </c>
      <c r="AV585" s="21">
        <v>230282</v>
      </c>
      <c r="AW585" s="21">
        <v>230163</v>
      </c>
      <c r="AX585" s="21"/>
      <c r="AY585" s="21"/>
      <c r="AZ585" s="21"/>
      <c r="BA585" s="21"/>
      <c r="BB585" s="22"/>
      <c r="BC585" s="22"/>
      <c r="BD585" s="22"/>
      <c r="BE585" s="22"/>
      <c r="BF585" s="22"/>
      <c r="BG585" s="22"/>
      <c r="BH585" s="22"/>
      <c r="BI585" s="22">
        <f t="shared" si="120"/>
        <v>10000</v>
      </c>
      <c r="BJ585" s="22">
        <f t="shared" si="121"/>
        <v>4000</v>
      </c>
      <c r="BK585" s="22">
        <f t="shared" si="121"/>
        <v>4000</v>
      </c>
      <c r="BL585" s="21"/>
      <c r="BM585" s="21"/>
      <c r="BN585" s="21"/>
      <c r="BO585" s="21"/>
      <c r="BP585" s="21"/>
      <c r="BQ585" s="21"/>
      <c r="BR585" s="21"/>
      <c r="BS585" s="21"/>
      <c r="BT585" s="21"/>
      <c r="BU585" s="23" t="str">
        <f>IF(OR(B585="骷髅战士",B585="骷髅法师"),-0.9,"")</f>
        <v/>
      </c>
      <c r="BV585" s="21"/>
      <c r="BW585" s="21"/>
      <c r="BX585" s="21"/>
      <c r="BY585" s="21"/>
      <c r="BZ585" s="21"/>
      <c r="CA585" s="21"/>
      <c r="CB585" s="21"/>
      <c r="CC585" s="21"/>
      <c r="CD585" s="21"/>
      <c r="CE585" s="21"/>
      <c r="CF585" s="21"/>
      <c r="CG585" s="21" t="str">
        <f t="shared" si="125"/>
        <v/>
      </c>
      <c r="CH585" s="21" t="str">
        <f t="shared" si="125"/>
        <v/>
      </c>
      <c r="CI585" s="21" t="str">
        <f t="shared" si="125"/>
        <v/>
      </c>
      <c r="CJ585" s="21" t="str">
        <f t="shared" si="125"/>
        <v/>
      </c>
      <c r="CK585" s="21" t="str">
        <f t="shared" si="125"/>
        <v/>
      </c>
      <c r="CL585" s="21" t="str">
        <f t="shared" si="125"/>
        <v/>
      </c>
      <c r="CM585" s="21" t="str">
        <f t="shared" si="125"/>
        <v/>
      </c>
      <c r="CN585" s="21" t="str">
        <f t="shared" si="125"/>
        <v/>
      </c>
      <c r="CO585" s="21" t="str">
        <f t="shared" si="125"/>
        <v/>
      </c>
    </row>
    <row r="586" spans="1:93" s="5" customFormat="1" ht="16.5" customHeight="1" x14ac:dyDescent="0.3">
      <c r="A586" s="60">
        <v>31040584</v>
      </c>
      <c r="B586" s="60" t="s">
        <v>370</v>
      </c>
      <c r="C586" s="21"/>
      <c r="D586" s="21">
        <f t="shared" si="122"/>
        <v>37</v>
      </c>
      <c r="E586" s="21" t="s">
        <v>105</v>
      </c>
      <c r="F586" s="21">
        <v>37</v>
      </c>
      <c r="G586" s="21" t="s">
        <v>111</v>
      </c>
      <c r="H586" s="21">
        <f>VLOOKUP($L586,怪物模板!$A:$N,MATCH(角色!H$1,模板表头,0),0)</f>
        <v>3</v>
      </c>
      <c r="I586" s="28" t="str">
        <f>VLOOKUP($L586,怪物模板!$A:$N,MATCH(角色!I$1,模板表头,0),0)</f>
        <v>mag</v>
      </c>
      <c r="J586" s="22"/>
      <c r="K586" s="21"/>
      <c r="L586" s="21" t="s">
        <v>369</v>
      </c>
      <c r="M586" s="28" t="str">
        <f>VLOOKUP($L586,怪物模板!$A:$N,MATCH(角色!M$1,模板表头,0),0)</f>
        <v>哥布林亲王</v>
      </c>
      <c r="N586" s="28" t="str">
        <f>VLOOKUP($L586,怪物模板!$A:$N,MATCH(角色!N$1,模板表头,0),0)</f>
        <v>统一模板，boss</v>
      </c>
      <c r="O586" s="21" t="str">
        <f>VLOOKUP($L586,怪物模板!$A:$N,MATCH(角色!O$1,模板表头,0),0)</f>
        <v>male</v>
      </c>
      <c r="P586" s="22">
        <v>3</v>
      </c>
      <c r="Q586" s="21">
        <v>3</v>
      </c>
      <c r="R586" s="21">
        <f>VLOOKUP(P586,辅助表!$A$2:$B$10,2,FALSE)</f>
        <v>2</v>
      </c>
      <c r="S586" s="28" t="str">
        <f>VLOOKUP($L586,怪物模板!$A:$N,MATCH(角色!S$1,模板表头,0),0)</f>
        <v>horde</v>
      </c>
      <c r="T586" s="21" t="s">
        <v>85</v>
      </c>
      <c r="U586" s="21"/>
      <c r="V586" s="21"/>
      <c r="W586" s="21"/>
      <c r="X586" s="21"/>
      <c r="Y586" s="21"/>
      <c r="Z586" s="21"/>
      <c r="AA586" s="21"/>
      <c r="AB586" s="21">
        <v>4</v>
      </c>
      <c r="AC586" s="21">
        <v>6</v>
      </c>
      <c r="AD586" s="21"/>
      <c r="AE586" s="21">
        <f t="shared" si="132"/>
        <v>40</v>
      </c>
      <c r="AF586" s="21">
        <f t="shared" si="119"/>
        <v>100</v>
      </c>
      <c r="AG586" s="28" t="str">
        <f>VLOOKUP($L586,怪物模板!$A:$N,MATCH(角色!AG$1,模板表头,0),0)</f>
        <v>range.gallywix</v>
      </c>
      <c r="AH586" s="28">
        <f>VLOOKUP($L586,怪物模板!$A:$N,MATCH(角色!AH$1,模板表头,0),0)</f>
        <v>11860401</v>
      </c>
      <c r="AI586" s="28">
        <f>VLOOKUP($L586,怪物模板!$A:$N,MATCH(角色!AI$1,模板表头,0),0)</f>
        <v>11860402</v>
      </c>
      <c r="AJ586" s="28">
        <f>VLOOKUP($L586,怪物模板!$A:$N,MATCH(角色!AJ$1,模板表头,0),0)</f>
        <v>11860403</v>
      </c>
      <c r="AK586" s="28" t="str">
        <f>VLOOKUP($L586,怪物模板!$A:$N,MATCH(角色!AK$1,模板表头,0),0)</f>
        <v/>
      </c>
      <c r="AL586" s="28" t="str">
        <f>IF(VLOOKUP($L586,[1]怪物模板!$A:$N,MATCH([1]角色!AL$1,模板表头,0),0)=0,"",VLOOKUP($L586,[1]怪物模板!$A:$N,MATCH([1]角色!AL$1,模板表头,0),0))</f>
        <v/>
      </c>
      <c r="AM586" s="28" t="str">
        <f>VLOOKUP($L586,怪物模板!$A:$N,MATCH(角色!AM$1,模板表头,0),0)</f>
        <v>gallywix_boss</v>
      </c>
      <c r="AN586" s="21">
        <f t="shared" si="134"/>
        <v>1</v>
      </c>
      <c r="AO586" s="21">
        <v>1</v>
      </c>
      <c r="AP586" s="21"/>
      <c r="AQ586" s="21"/>
      <c r="AR586" s="21"/>
      <c r="AS586" s="21"/>
      <c r="AT586" s="21"/>
      <c r="AU586" s="21">
        <v>230011</v>
      </c>
      <c r="AV586" s="21">
        <v>230302</v>
      </c>
      <c r="AW586" s="21">
        <v>230163</v>
      </c>
      <c r="AX586" s="21"/>
      <c r="AY586" s="21"/>
      <c r="AZ586" s="21"/>
      <c r="BA586" s="21"/>
      <c r="BB586" s="22"/>
      <c r="BC586" s="22"/>
      <c r="BD586" s="22"/>
      <c r="BE586" s="22"/>
      <c r="BF586" s="22"/>
      <c r="BG586" s="22"/>
      <c r="BH586" s="22"/>
      <c r="BI586" s="22">
        <f t="shared" si="120"/>
        <v>10000</v>
      </c>
      <c r="BJ586" s="22">
        <f t="shared" si="121"/>
        <v>4000</v>
      </c>
      <c r="BK586" s="22">
        <f t="shared" si="121"/>
        <v>4000</v>
      </c>
      <c r="BL586" s="21"/>
      <c r="BM586" s="21"/>
      <c r="BN586" s="21"/>
      <c r="BO586" s="21"/>
      <c r="BP586" s="21"/>
      <c r="BQ586" s="21"/>
      <c r="BR586" s="21"/>
      <c r="BS586" s="21"/>
      <c r="BT586" s="21"/>
      <c r="BU586" s="23" t="str">
        <f>IF(OR(B586="骷髅战士",B586="骷髅法师"),-0.9,"")</f>
        <v/>
      </c>
      <c r="BV586" s="21"/>
      <c r="BW586" s="21"/>
      <c r="BX586" s="21"/>
      <c r="BY586" s="21"/>
      <c r="BZ586" s="21"/>
      <c r="CA586" s="21"/>
      <c r="CB586" s="21"/>
      <c r="CC586" s="21"/>
      <c r="CD586" s="21"/>
      <c r="CE586" s="21"/>
      <c r="CF586" s="21"/>
      <c r="CG586" s="21" t="str">
        <f t="shared" si="125"/>
        <v/>
      </c>
      <c r="CH586" s="21" t="str">
        <f t="shared" si="125"/>
        <v/>
      </c>
      <c r="CI586" s="21" t="str">
        <f t="shared" si="125"/>
        <v/>
      </c>
      <c r="CJ586" s="21" t="str">
        <f t="shared" si="125"/>
        <v/>
      </c>
      <c r="CK586" s="21" t="str">
        <f t="shared" si="125"/>
        <v/>
      </c>
      <c r="CL586" s="21" t="str">
        <f t="shared" si="125"/>
        <v/>
      </c>
      <c r="CM586" s="21" t="str">
        <f t="shared" si="125"/>
        <v/>
      </c>
      <c r="CN586" s="21" t="str">
        <f t="shared" si="125"/>
        <v/>
      </c>
      <c r="CO586" s="21" t="str">
        <f t="shared" si="125"/>
        <v/>
      </c>
    </row>
    <row r="587" spans="1:93" s="5" customFormat="1" x14ac:dyDescent="0.3">
      <c r="A587" s="60">
        <v>31040585</v>
      </c>
      <c r="B587" s="60" t="s">
        <v>96</v>
      </c>
      <c r="C587" s="21"/>
      <c r="D587" s="21">
        <f t="shared" si="122"/>
        <v>37</v>
      </c>
      <c r="E587" s="21" t="s">
        <v>105</v>
      </c>
      <c r="F587" s="21">
        <v>37</v>
      </c>
      <c r="G587" s="21" t="s">
        <v>110</v>
      </c>
      <c r="H587" s="21">
        <f>VLOOKUP($L587,怪物模板!$A:$N,MATCH(角色!H$1,模板表头,0),0)</f>
        <v>3</v>
      </c>
      <c r="I587" s="28" t="str">
        <f>VLOOKUP($L587,怪物模板!$A:$N,MATCH(角色!I$1,模板表头,0),0)</f>
        <v>phy</v>
      </c>
      <c r="J587" s="22"/>
      <c r="K587" s="21"/>
      <c r="L587" s="21" t="s">
        <v>204</v>
      </c>
      <c r="M587" s="28" t="str">
        <f>VLOOKUP($L587,怪物模板!$A:$N,MATCH(角色!M$1,模板表头,0),0)</f>
        <v>骷髅射手</v>
      </c>
      <c r="N587" s="28" t="str">
        <f>VLOOKUP($L587,怪物模板!$A:$N,MATCH(角色!N$1,模板表头,0),0)</f>
        <v>统一模板</v>
      </c>
      <c r="O587" s="21" t="str">
        <f>VLOOKUP($L587,怪物模板!$A:$N,MATCH(角色!O$1,模板表头,0),0)</f>
        <v>male</v>
      </c>
      <c r="P587" s="21">
        <v>1</v>
      </c>
      <c r="Q587" s="21">
        <v>1</v>
      </c>
      <c r="R587" s="21">
        <f>VLOOKUP(P587,辅助表!$A$2:$B$10,2,FALSE)</f>
        <v>1</v>
      </c>
      <c r="S587" s="28" t="str">
        <f>VLOOKUP($L587,怪物模板!$A:$N,MATCH(角色!S$1,模板表头,0),0)</f>
        <v>horde</v>
      </c>
      <c r="T587" s="21" t="s">
        <v>85</v>
      </c>
      <c r="U587" s="21"/>
      <c r="V587" s="21"/>
      <c r="W587" s="21"/>
      <c r="X587" s="21"/>
      <c r="Y587" s="21"/>
      <c r="Z587" s="21"/>
      <c r="AA587" s="21"/>
      <c r="AB587" s="21">
        <v>4</v>
      </c>
      <c r="AC587" s="21">
        <v>6</v>
      </c>
      <c r="AD587" s="21"/>
      <c r="AE587" s="21">
        <f t="shared" si="132"/>
        <v>10</v>
      </c>
      <c r="AF587" s="21">
        <f t="shared" si="119"/>
        <v>25</v>
      </c>
      <c r="AG587" s="28" t="str">
        <f>VLOOKUP($L587,怪物模板!$A:$N,MATCH(角色!AG$1,模板表头,0),0)</f>
        <v>misc.5skills</v>
      </c>
      <c r="AH587" s="28">
        <f>VLOOKUP($L587,怪物模板!$A:$N,MATCH(角色!AH$1,模板表头,0),0)</f>
        <v>11690101</v>
      </c>
      <c r="AI587" s="28">
        <f>VLOOKUP($L587,怪物模板!$A:$N,MATCH(角色!AI$1,模板表头,0),0)</f>
        <v>11690102</v>
      </c>
      <c r="AJ587" s="28" t="str">
        <f>VLOOKUP($L587,怪物模板!$A:$N,MATCH(角色!AJ$1,模板表头,0),0)</f>
        <v/>
      </c>
      <c r="AK587" s="28" t="str">
        <f>VLOOKUP($L587,怪物模板!$A:$N,MATCH(角色!AK$1,模板表头,0),0)</f>
        <v/>
      </c>
      <c r="AL587" s="28" t="str">
        <f>IF(VLOOKUP($L587,[1]怪物模板!$A:$N,MATCH([1]角色!AL$1,模板表头,0),0)=0,"",VLOOKUP($L587,[1]怪物模板!$A:$N,MATCH([1]角色!AL$1,模板表头,0),0))</f>
        <v/>
      </c>
      <c r="AM587" s="28" t="str">
        <f>VLOOKUP($L587,怪物模板!$A:$N,MATCH(角色!AM$1,模板表头,0),0)</f>
        <v>skeleton_archer_npc</v>
      </c>
      <c r="AN587" s="21">
        <f t="shared" si="134"/>
        <v>1</v>
      </c>
      <c r="AO587" s="21">
        <v>1</v>
      </c>
      <c r="AP587" s="21"/>
      <c r="AQ587" s="21"/>
      <c r="AR587" s="21"/>
      <c r="AS587" s="21"/>
      <c r="AT587" s="21"/>
      <c r="AU587" s="21">
        <v>230051</v>
      </c>
      <c r="AV587" s="21">
        <v>230282</v>
      </c>
      <c r="AW587" s="21">
        <v>230113</v>
      </c>
      <c r="AX587" s="21"/>
      <c r="AY587" s="21"/>
      <c r="AZ587" s="21"/>
      <c r="BA587" s="21"/>
      <c r="BB587" s="22"/>
      <c r="BC587" s="22"/>
      <c r="BD587" s="22"/>
      <c r="BE587" s="22"/>
      <c r="BF587" s="22"/>
      <c r="BG587" s="22"/>
      <c r="BH587" s="22"/>
      <c r="BI587" s="22">
        <f t="shared" si="120"/>
        <v>10000</v>
      </c>
      <c r="BJ587" s="22">
        <f t="shared" si="121"/>
        <v>4000</v>
      </c>
      <c r="BK587" s="22">
        <f t="shared" si="121"/>
        <v>4000</v>
      </c>
      <c r="BL587" s="21"/>
      <c r="BM587" s="21"/>
      <c r="BN587" s="21"/>
      <c r="BO587" s="21"/>
      <c r="BP587" s="21"/>
      <c r="BQ587" s="21"/>
      <c r="BR587" s="21"/>
      <c r="BS587" s="21"/>
      <c r="BT587" s="21"/>
      <c r="BU587" s="23" t="str">
        <f>IF(OR(B587="骷髅战士",B587="骷髅法师"),-0.9,"")</f>
        <v/>
      </c>
      <c r="BV587" s="21"/>
      <c r="BW587" s="21"/>
      <c r="BX587" s="21"/>
      <c r="BY587" s="21"/>
      <c r="BZ587" s="21"/>
      <c r="CA587" s="21"/>
      <c r="CB587" s="21"/>
      <c r="CC587" s="21"/>
      <c r="CD587" s="21"/>
      <c r="CE587" s="21"/>
      <c r="CF587" s="21"/>
      <c r="CG587" s="21" t="str">
        <f t="shared" si="125"/>
        <v/>
      </c>
      <c r="CH587" s="21" t="str">
        <f t="shared" si="125"/>
        <v/>
      </c>
      <c r="CI587" s="21" t="str">
        <f t="shared" si="125"/>
        <v/>
      </c>
      <c r="CJ587" s="21" t="str">
        <f t="shared" si="125"/>
        <v/>
      </c>
      <c r="CK587" s="21" t="str">
        <f t="shared" si="125"/>
        <v/>
      </c>
      <c r="CL587" s="21" t="str">
        <f t="shared" si="125"/>
        <v/>
      </c>
      <c r="CM587" s="21" t="str">
        <f t="shared" si="125"/>
        <v/>
      </c>
      <c r="CN587" s="21" t="str">
        <f t="shared" si="125"/>
        <v/>
      </c>
      <c r="CO587" s="21" t="str">
        <f t="shared" si="125"/>
        <v/>
      </c>
    </row>
    <row r="588" spans="1:93" s="3" customFormat="1" ht="16.5" customHeight="1" x14ac:dyDescent="0.3">
      <c r="A588" s="60">
        <v>31040586</v>
      </c>
      <c r="B588" s="60" t="s">
        <v>264</v>
      </c>
      <c r="C588" s="21"/>
      <c r="D588" s="21">
        <f t="shared" si="122"/>
        <v>38</v>
      </c>
      <c r="E588" s="21" t="s">
        <v>105</v>
      </c>
      <c r="F588" s="21">
        <v>38</v>
      </c>
      <c r="G588" s="21" t="s">
        <v>111</v>
      </c>
      <c r="H588" s="21">
        <f>VLOOKUP($L588,怪物模板!$A:$N,MATCH(角色!H$1,模板表头,0),0)</f>
        <v>2</v>
      </c>
      <c r="I588" s="28" t="str">
        <f>VLOOKUP($L588,怪物模板!$A:$N,MATCH(角色!I$1,模板表头,0),0)</f>
        <v>mag</v>
      </c>
      <c r="J588" s="22"/>
      <c r="K588" s="21"/>
      <c r="L588" s="21" t="s">
        <v>290</v>
      </c>
      <c r="M588" s="28" t="str">
        <f>VLOOKUP($L588,怪物模板!$A:$N,MATCH(角色!M$1,模板表头,0),0)</f>
        <v>德古拉</v>
      </c>
      <c r="N588" s="28" t="str">
        <f>VLOOKUP($L588,怪物模板!$A:$N,MATCH(角色!N$1,模板表头,0),0)</f>
        <v>统一BOSS模板</v>
      </c>
      <c r="O588" s="21" t="str">
        <f>VLOOKUP($L588,怪物模板!$A:$N,MATCH(角色!O$1,模板表头,0),0)</f>
        <v>male</v>
      </c>
      <c r="P588" s="22">
        <v>4</v>
      </c>
      <c r="Q588" s="21">
        <v>3</v>
      </c>
      <c r="R588" s="21">
        <v>3</v>
      </c>
      <c r="S588" s="28" t="str">
        <f>VLOOKUP($L588,怪物模板!$A:$N,MATCH(角色!S$1,模板表头,0),0)</f>
        <v>chaos</v>
      </c>
      <c r="T588" s="21" t="s">
        <v>85</v>
      </c>
      <c r="U588" s="21"/>
      <c r="V588" s="21"/>
      <c r="W588" s="21"/>
      <c r="X588" s="21"/>
      <c r="Y588" s="21"/>
      <c r="Z588" s="21"/>
      <c r="AA588" s="21"/>
      <c r="AB588" s="21">
        <v>4</v>
      </c>
      <c r="AC588" s="21">
        <v>6</v>
      </c>
      <c r="AD588" s="21"/>
      <c r="AE588" s="21">
        <f t="shared" si="132"/>
        <v>40</v>
      </c>
      <c r="AF588" s="21">
        <f t="shared" si="119"/>
        <v>100</v>
      </c>
      <c r="AG588" s="28" t="str">
        <f>VLOOKUP($L588,怪物模板!$A:$N,MATCH(角色!AG$1,模板表头,0),0)</f>
        <v>misc.5skills_is_enemy_there</v>
      </c>
      <c r="AH588" s="28">
        <f>VLOOKUP($L588,怪物模板!$A:$N,MATCH(角色!AH$1,模板表头,0),0)</f>
        <v>11660401</v>
      </c>
      <c r="AI588" s="28">
        <f>VLOOKUP($L588,怪物模板!$A:$N,MATCH(角色!AI$1,模板表头,0),0)</f>
        <v>11660402</v>
      </c>
      <c r="AJ588" s="28">
        <f>VLOOKUP($L588,怪物模板!$A:$N,MATCH(角色!AJ$1,模板表头,0),0)</f>
        <v>11660403</v>
      </c>
      <c r="AK588" s="28">
        <f>VLOOKUP($L588,怪物模板!$A:$N,MATCH(角色!AK$1,模板表头,0),0)</f>
        <v>11660404</v>
      </c>
      <c r="AL588" s="28" t="str">
        <f>IF(VLOOKUP($L588,[1]怪物模板!$A:$N,MATCH([1]角色!AL$1,模板表头,0),0)=0,"",VLOOKUP($L588,[1]怪物模板!$A:$N,MATCH([1]角色!AL$1,模板表头,0),0))</f>
        <v/>
      </c>
      <c r="AM588" s="28" t="str">
        <f>VLOOKUP($L588,怪物模板!$A:$N,MATCH(角色!AM$1,模板表头,0),0)</f>
        <v>kil_jaeden</v>
      </c>
      <c r="AN588" s="21">
        <v>1.2</v>
      </c>
      <c r="AO588" s="21">
        <v>1</v>
      </c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2"/>
      <c r="BC588" s="22"/>
      <c r="BD588" s="22"/>
      <c r="BE588" s="22"/>
      <c r="BF588" s="22"/>
      <c r="BG588" s="22"/>
      <c r="BH588" s="22"/>
      <c r="BI588" s="22">
        <f t="shared" si="120"/>
        <v>10000</v>
      </c>
      <c r="BJ588" s="22">
        <f t="shared" si="121"/>
        <v>4000</v>
      </c>
      <c r="BK588" s="22">
        <f t="shared" si="121"/>
        <v>4000</v>
      </c>
      <c r="BL588" s="21"/>
      <c r="BM588" s="21"/>
      <c r="BN588" s="21"/>
      <c r="BO588" s="21"/>
      <c r="BP588" s="21"/>
      <c r="BQ588" s="21"/>
      <c r="BR588" s="21"/>
      <c r="BS588" s="21"/>
      <c r="BT588" s="21"/>
      <c r="BU588" s="23" t="s">
        <v>200</v>
      </c>
      <c r="BV588" s="21"/>
      <c r="BW588" s="21"/>
      <c r="BX588" s="21"/>
      <c r="BY588" s="21"/>
      <c r="BZ588" s="21"/>
      <c r="CA588" s="21"/>
      <c r="CB588" s="21"/>
      <c r="CC588" s="21"/>
      <c r="CD588" s="21"/>
      <c r="CE588" s="21"/>
      <c r="CF588" s="21"/>
      <c r="CG588" s="21" t="s">
        <v>200</v>
      </c>
      <c r="CH588" s="21" t="s">
        <v>200</v>
      </c>
      <c r="CI588" s="21" t="s">
        <v>200</v>
      </c>
      <c r="CJ588" s="21" t="s">
        <v>200</v>
      </c>
      <c r="CK588" s="21" t="s">
        <v>200</v>
      </c>
      <c r="CL588" s="21" t="s">
        <v>200</v>
      </c>
      <c r="CM588" s="21" t="s">
        <v>200</v>
      </c>
      <c r="CN588" s="21" t="s">
        <v>200</v>
      </c>
      <c r="CO588" s="21" t="s">
        <v>200</v>
      </c>
    </row>
    <row r="589" spans="1:93" s="3" customFormat="1" ht="16.5" customHeight="1" x14ac:dyDescent="0.3">
      <c r="A589" s="60">
        <v>31040587</v>
      </c>
      <c r="B589" s="60" t="s">
        <v>93</v>
      </c>
      <c r="C589" s="21"/>
      <c r="D589" s="21">
        <f t="shared" si="122"/>
        <v>38</v>
      </c>
      <c r="E589" s="21" t="s">
        <v>105</v>
      </c>
      <c r="F589" s="21">
        <v>38</v>
      </c>
      <c r="G589" s="21" t="s">
        <v>110</v>
      </c>
      <c r="H589" s="21">
        <f>VLOOKUP($L589,怪物模板!$A:$N,MATCH(角色!H$1,模板表头,0),0)</f>
        <v>2</v>
      </c>
      <c r="I589" s="28" t="str">
        <f>VLOOKUP($L589,怪物模板!$A:$N,MATCH(角色!I$1,模板表头,0),0)</f>
        <v>phy</v>
      </c>
      <c r="J589" s="22"/>
      <c r="K589" s="21"/>
      <c r="L589" s="21" t="s">
        <v>93</v>
      </c>
      <c r="M589" s="28" t="str">
        <f>VLOOKUP($L589,怪物模板!$A:$N,MATCH(角色!M$1,模板表头,0),0)</f>
        <v>狂战士</v>
      </c>
      <c r="N589" s="28" t="str">
        <f>VLOOKUP($L589,怪物模板!$A:$N,MATCH(角色!N$1,模板表头,0),0)</f>
        <v>同英雄技能</v>
      </c>
      <c r="O589" s="21" t="str">
        <f>VLOOKUP($L589,怪物模板!$A:$N,MATCH(角色!O$1,模板表头,0),0)</f>
        <v>male</v>
      </c>
      <c r="P589" s="22">
        <v>5</v>
      </c>
      <c r="Q589" s="21">
        <v>3</v>
      </c>
      <c r="R589" s="21">
        <f>VLOOKUP(P589,辅助表!$A$2:$B$10,2,FALSE)</f>
        <v>3</v>
      </c>
      <c r="S589" s="28" t="str">
        <f>VLOOKUP($L589,怪物模板!$A:$N,MATCH(角色!S$1,模板表头,0),0)</f>
        <v>horde</v>
      </c>
      <c r="T589" s="21" t="s">
        <v>85</v>
      </c>
      <c r="U589" s="21"/>
      <c r="V589" s="21"/>
      <c r="W589" s="21"/>
      <c r="X589" s="21"/>
      <c r="Y589" s="21"/>
      <c r="Z589" s="21"/>
      <c r="AA589" s="21"/>
      <c r="AB589" s="21">
        <v>4</v>
      </c>
      <c r="AC589" s="21">
        <v>6</v>
      </c>
      <c r="AD589" s="21"/>
      <c r="AE589" s="21">
        <f t="shared" si="132"/>
        <v>10</v>
      </c>
      <c r="AF589" s="21">
        <f t="shared" si="119"/>
        <v>25</v>
      </c>
      <c r="AG589" s="28" t="str">
        <f>VLOOKUP($L589,怪物模板!$A:$N,MATCH(角色!AG$1,模板表头,0),0)</f>
        <v>misc.5skills_target_is_valid</v>
      </c>
      <c r="AH589" s="28">
        <f>VLOOKUP($L589,怪物模板!$A:$N,MATCH(角色!AH$1,模板表头,0),0)</f>
        <v>11970101</v>
      </c>
      <c r="AI589" s="28">
        <f>VLOOKUP($L589,怪物模板!$A:$N,MATCH(角色!AI$1,模板表头,0),0)</f>
        <v>11970102</v>
      </c>
      <c r="AJ589" s="28" t="str">
        <f>VLOOKUP($L589,怪物模板!$A:$N,MATCH(角色!AJ$1,模板表头,0),0)</f>
        <v/>
      </c>
      <c r="AK589" s="28" t="str">
        <f>VLOOKUP($L589,怪物模板!$A:$N,MATCH(角色!AK$1,模板表头,0),0)</f>
        <v/>
      </c>
      <c r="AL589" s="28" t="str">
        <f>IF(VLOOKUP($L589,[1]怪物模板!$A:$N,MATCH([1]角色!AL$1,模板表头,0),0)=0,"",VLOOKUP($L589,[1]怪物模板!$A:$N,MATCH([1]角色!AL$1,模板表头,0),0))</f>
        <v/>
      </c>
      <c r="AM589" s="28" t="str">
        <f>VLOOKUP($L589,怪物模板!$A:$N,MATCH(角色!AM$1,模板表头,0),0)</f>
        <v>berserk_npc</v>
      </c>
      <c r="AN589" s="21">
        <f t="shared" ref="AN589:AN592" si="135">IF(T589="monster",1,IF(T589="boss",1.3,IF(T589="entity",1,IF(T589="guard",1.5,1))))</f>
        <v>1</v>
      </c>
      <c r="AO589" s="21">
        <v>1</v>
      </c>
      <c r="AP589" s="21"/>
      <c r="AQ589" s="21"/>
      <c r="AR589" s="21"/>
      <c r="AS589" s="21"/>
      <c r="AT589" s="21"/>
      <c r="AU589" s="21">
        <v>230051</v>
      </c>
      <c r="AV589" s="21">
        <v>230282</v>
      </c>
      <c r="AW589" s="21">
        <v>230163</v>
      </c>
      <c r="AX589" s="21"/>
      <c r="AY589" s="21"/>
      <c r="AZ589" s="21"/>
      <c r="BA589" s="21"/>
      <c r="BB589" s="22"/>
      <c r="BC589" s="22"/>
      <c r="BD589" s="22"/>
      <c r="BE589" s="22"/>
      <c r="BF589" s="22"/>
      <c r="BG589" s="22"/>
      <c r="BH589" s="22"/>
      <c r="BI589" s="22">
        <f t="shared" si="120"/>
        <v>10000</v>
      </c>
      <c r="BJ589" s="22">
        <f t="shared" si="121"/>
        <v>4000</v>
      </c>
      <c r="BK589" s="22">
        <f t="shared" si="121"/>
        <v>4000</v>
      </c>
      <c r="BL589" s="21"/>
      <c r="BM589" s="21"/>
      <c r="BN589" s="21"/>
      <c r="BO589" s="21"/>
      <c r="BP589" s="21"/>
      <c r="BQ589" s="21"/>
      <c r="BR589" s="21"/>
      <c r="BS589" s="21"/>
      <c r="BT589" s="21"/>
      <c r="BU589" s="23" t="str">
        <f>IF(OR(B589="骷髅战士",B589="骷髅法师"),-0.9,"")</f>
        <v/>
      </c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 t="str">
        <f t="shared" si="125"/>
        <v/>
      </c>
      <c r="CH589" s="21" t="str">
        <f t="shared" si="125"/>
        <v/>
      </c>
      <c r="CI589" s="21" t="str">
        <f t="shared" si="125"/>
        <v/>
      </c>
      <c r="CJ589" s="21" t="str">
        <f t="shared" si="125"/>
        <v/>
      </c>
      <c r="CK589" s="21" t="str">
        <f t="shared" si="125"/>
        <v/>
      </c>
      <c r="CL589" s="21" t="str">
        <f t="shared" si="125"/>
        <v/>
      </c>
      <c r="CM589" s="21" t="str">
        <f t="shared" si="125"/>
        <v/>
      </c>
      <c r="CN589" s="21" t="str">
        <f t="shared" si="125"/>
        <v/>
      </c>
      <c r="CO589" s="21" t="str">
        <f t="shared" si="125"/>
        <v/>
      </c>
    </row>
    <row r="590" spans="1:93" s="3" customFormat="1" ht="16.5" customHeight="1" x14ac:dyDescent="0.3">
      <c r="A590" s="60">
        <v>31040588</v>
      </c>
      <c r="B590" s="60" t="s">
        <v>93</v>
      </c>
      <c r="C590" s="21"/>
      <c r="D590" s="21">
        <f t="shared" si="122"/>
        <v>38</v>
      </c>
      <c r="E590" s="21" t="s">
        <v>105</v>
      </c>
      <c r="F590" s="21">
        <v>38</v>
      </c>
      <c r="G590" s="21" t="s">
        <v>110</v>
      </c>
      <c r="H590" s="21">
        <f>VLOOKUP($L590,怪物模板!$A:$N,MATCH(角色!H$1,模板表头,0),0)</f>
        <v>2</v>
      </c>
      <c r="I590" s="28" t="str">
        <f>VLOOKUP($L590,怪物模板!$A:$N,MATCH(角色!I$1,模板表头,0),0)</f>
        <v>phy</v>
      </c>
      <c r="J590" s="22"/>
      <c r="K590" s="21"/>
      <c r="L590" s="21" t="s">
        <v>93</v>
      </c>
      <c r="M590" s="28" t="str">
        <f>VLOOKUP($L590,怪物模板!$A:$N,MATCH(角色!M$1,模板表头,0),0)</f>
        <v>狂战士</v>
      </c>
      <c r="N590" s="28" t="str">
        <f>VLOOKUP($L590,怪物模板!$A:$N,MATCH(角色!N$1,模板表头,0),0)</f>
        <v>同英雄技能</v>
      </c>
      <c r="O590" s="21" t="str">
        <f>VLOOKUP($L590,怪物模板!$A:$N,MATCH(角色!O$1,模板表头,0),0)</f>
        <v>male</v>
      </c>
      <c r="P590" s="22">
        <v>5</v>
      </c>
      <c r="Q590" s="21">
        <v>3</v>
      </c>
      <c r="R590" s="21">
        <f>VLOOKUP(P590,辅助表!$A$2:$B$10,2,FALSE)</f>
        <v>3</v>
      </c>
      <c r="S590" s="28" t="str">
        <f>VLOOKUP($L590,怪物模板!$A:$N,MATCH(角色!S$1,模板表头,0),0)</f>
        <v>horde</v>
      </c>
      <c r="T590" s="21" t="s">
        <v>85</v>
      </c>
      <c r="U590" s="21"/>
      <c r="V590" s="21"/>
      <c r="W590" s="21"/>
      <c r="X590" s="21"/>
      <c r="Y590" s="21"/>
      <c r="Z590" s="21"/>
      <c r="AA590" s="21"/>
      <c r="AB590" s="21">
        <v>4</v>
      </c>
      <c r="AC590" s="21">
        <v>6</v>
      </c>
      <c r="AD590" s="21"/>
      <c r="AE590" s="21">
        <f t="shared" si="132"/>
        <v>10</v>
      </c>
      <c r="AF590" s="21">
        <f t="shared" si="119"/>
        <v>25</v>
      </c>
      <c r="AG590" s="28" t="str">
        <f>VLOOKUP($L590,怪物模板!$A:$N,MATCH(角色!AG$1,模板表头,0),0)</f>
        <v>misc.5skills_target_is_valid</v>
      </c>
      <c r="AH590" s="28">
        <f>VLOOKUP($L590,怪物模板!$A:$N,MATCH(角色!AH$1,模板表头,0),0)</f>
        <v>11970101</v>
      </c>
      <c r="AI590" s="28">
        <f>VLOOKUP($L590,怪物模板!$A:$N,MATCH(角色!AI$1,模板表头,0),0)</f>
        <v>11970102</v>
      </c>
      <c r="AJ590" s="28" t="str">
        <f>VLOOKUP($L590,怪物模板!$A:$N,MATCH(角色!AJ$1,模板表头,0),0)</f>
        <v/>
      </c>
      <c r="AK590" s="28" t="str">
        <f>VLOOKUP($L590,怪物模板!$A:$N,MATCH(角色!AK$1,模板表头,0),0)</f>
        <v/>
      </c>
      <c r="AL590" s="28" t="str">
        <f>IF(VLOOKUP($L590,[1]怪物模板!$A:$N,MATCH([1]角色!AL$1,模板表头,0),0)=0,"",VLOOKUP($L590,[1]怪物模板!$A:$N,MATCH([1]角色!AL$1,模板表头,0),0))</f>
        <v/>
      </c>
      <c r="AM590" s="28" t="str">
        <f>VLOOKUP($L590,怪物模板!$A:$N,MATCH(角色!AM$1,模板表头,0),0)</f>
        <v>berserk_npc</v>
      </c>
      <c r="AN590" s="21">
        <f t="shared" si="135"/>
        <v>1</v>
      </c>
      <c r="AO590" s="21">
        <v>1</v>
      </c>
      <c r="AP590" s="21"/>
      <c r="AQ590" s="21"/>
      <c r="AR590" s="21"/>
      <c r="AS590" s="21"/>
      <c r="AT590" s="21"/>
      <c r="AU590" s="21">
        <v>230051</v>
      </c>
      <c r="AV590" s="21">
        <v>230282</v>
      </c>
      <c r="AW590" s="21">
        <v>230163</v>
      </c>
      <c r="AX590" s="21"/>
      <c r="AY590" s="21"/>
      <c r="AZ590" s="21"/>
      <c r="BA590" s="21"/>
      <c r="BB590" s="22"/>
      <c r="BC590" s="22"/>
      <c r="BD590" s="22"/>
      <c r="BE590" s="22"/>
      <c r="BF590" s="22"/>
      <c r="BG590" s="22"/>
      <c r="BH590" s="22"/>
      <c r="BI590" s="22">
        <f t="shared" si="120"/>
        <v>10000</v>
      </c>
      <c r="BJ590" s="22">
        <f t="shared" si="121"/>
        <v>4000</v>
      </c>
      <c r="BK590" s="22">
        <f t="shared" si="121"/>
        <v>4000</v>
      </c>
      <c r="BL590" s="21"/>
      <c r="BM590" s="21"/>
      <c r="BN590" s="21"/>
      <c r="BO590" s="21"/>
      <c r="BP590" s="21"/>
      <c r="BQ590" s="21"/>
      <c r="BR590" s="21"/>
      <c r="BS590" s="21"/>
      <c r="BT590" s="21"/>
      <c r="BU590" s="23" t="str">
        <f>IF(OR(B590="骷髅战士",B590="骷髅法师"),-0.9,"")</f>
        <v/>
      </c>
      <c r="BV590" s="21"/>
      <c r="BW590" s="21"/>
      <c r="BX590" s="21"/>
      <c r="BY590" s="21"/>
      <c r="BZ590" s="21"/>
      <c r="CA590" s="21"/>
      <c r="CB590" s="21"/>
      <c r="CC590" s="21"/>
      <c r="CD590" s="21"/>
      <c r="CE590" s="21"/>
      <c r="CF590" s="21"/>
      <c r="CG590" s="21" t="str">
        <f t="shared" si="125"/>
        <v/>
      </c>
      <c r="CH590" s="21" t="str">
        <f t="shared" si="125"/>
        <v/>
      </c>
      <c r="CI590" s="21" t="str">
        <f t="shared" si="125"/>
        <v/>
      </c>
      <c r="CJ590" s="21" t="str">
        <f t="shared" si="125"/>
        <v/>
      </c>
      <c r="CK590" s="21" t="str">
        <f t="shared" si="125"/>
        <v/>
      </c>
      <c r="CL590" s="21" t="str">
        <f t="shared" si="125"/>
        <v/>
      </c>
      <c r="CM590" s="21" t="str">
        <f t="shared" si="125"/>
        <v/>
      </c>
      <c r="CN590" s="21" t="str">
        <f t="shared" si="125"/>
        <v/>
      </c>
      <c r="CO590" s="21" t="str">
        <f t="shared" si="125"/>
        <v/>
      </c>
    </row>
    <row r="591" spans="1:93" s="3" customFormat="1" ht="16.5" customHeight="1" x14ac:dyDescent="0.3">
      <c r="A591" s="60">
        <v>31040589</v>
      </c>
      <c r="B591" s="60" t="s">
        <v>98</v>
      </c>
      <c r="C591" s="21"/>
      <c r="D591" s="21">
        <f t="shared" si="122"/>
        <v>38</v>
      </c>
      <c r="E591" s="21" t="s">
        <v>105</v>
      </c>
      <c r="F591" s="21">
        <v>38</v>
      </c>
      <c r="G591" s="21" t="s">
        <v>110</v>
      </c>
      <c r="H591" s="21">
        <f>VLOOKUP($L591,怪物模板!$A:$N,MATCH(角色!H$1,模板表头,0),0)</f>
        <v>4</v>
      </c>
      <c r="I591" s="28" t="str">
        <f>VLOOKUP($L591,怪物模板!$A:$N,MATCH(角色!I$1,模板表头,0),0)</f>
        <v>mag</v>
      </c>
      <c r="J591" s="22"/>
      <c r="K591" s="21"/>
      <c r="L591" s="21" t="s">
        <v>98</v>
      </c>
      <c r="M591" s="28" t="str">
        <f>VLOOKUP($L591,怪物模板!$A:$N,MATCH(角色!M$1,模板表头,0),0)</f>
        <v>无对应英雄</v>
      </c>
      <c r="N591" s="28" t="str">
        <f>VLOOKUP($L591,怪物模板!$A:$N,MATCH(角色!N$1,模板表头,0),0)</f>
        <v>统一模板</v>
      </c>
      <c r="O591" s="21" t="str">
        <f>VLOOKUP($L591,怪物模板!$A:$N,MATCH(角色!O$1,模板表头,0),0)</f>
        <v>female</v>
      </c>
      <c r="P591" s="21">
        <v>4</v>
      </c>
      <c r="Q591" s="21">
        <v>3</v>
      </c>
      <c r="R591" s="21">
        <f>VLOOKUP(P591,辅助表!$A$2:$B$10,2,FALSE)</f>
        <v>3</v>
      </c>
      <c r="S591" s="28" t="str">
        <f>VLOOKUP($L591,怪物模板!$A:$N,MATCH(角色!S$1,模板表头,0),0)</f>
        <v>chaos</v>
      </c>
      <c r="T591" s="21" t="s">
        <v>85</v>
      </c>
      <c r="U591" s="21"/>
      <c r="V591" s="21"/>
      <c r="W591" s="21"/>
      <c r="X591" s="21"/>
      <c r="Y591" s="21"/>
      <c r="Z591" s="21"/>
      <c r="AA591" s="21"/>
      <c r="AB591" s="21">
        <v>4</v>
      </c>
      <c r="AC591" s="21">
        <v>6</v>
      </c>
      <c r="AD591" s="21"/>
      <c r="AE591" s="21">
        <f t="shared" si="132"/>
        <v>10</v>
      </c>
      <c r="AF591" s="21">
        <f t="shared" si="119"/>
        <v>25</v>
      </c>
      <c r="AG591" s="28" t="str">
        <f>VLOOKUP($L591,怪物模板!$A:$N,MATCH(角色!AG$1,模板表头,0),0)</f>
        <v>misc.5skills_friendly_ratio</v>
      </c>
      <c r="AH591" s="28">
        <f>VLOOKUP($L591,怪物模板!$A:$N,MATCH(角色!AH$1,模板表头,0),0)</f>
        <v>11670201</v>
      </c>
      <c r="AI591" s="28">
        <f>VLOOKUP($L591,怪物模板!$A:$N,MATCH(角色!AI$1,模板表头,0),0)</f>
        <v>11670202</v>
      </c>
      <c r="AJ591" s="28">
        <f>VLOOKUP($L591,怪物模板!$A:$N,MATCH(角色!AJ$1,模板表头,0),0)</f>
        <v>11670203</v>
      </c>
      <c r="AK591" s="28" t="str">
        <f>VLOOKUP($L591,怪物模板!$A:$N,MATCH(角色!AK$1,模板表头,0),0)</f>
        <v/>
      </c>
      <c r="AL591" s="28" t="str">
        <f>IF(VLOOKUP($L591,[1]怪物模板!$A:$N,MATCH([1]角色!AL$1,模板表头,0),0)=0,"",VLOOKUP($L591,[1]怪物模板!$A:$N,MATCH([1]角色!AL$1,模板表头,0),0))</f>
        <v/>
      </c>
      <c r="AM591" s="28" t="str">
        <f>VLOOKUP($L591,怪物模板!$A:$N,MATCH(角色!AM$1,模板表头,0),0)</f>
        <v>scarlet_priest</v>
      </c>
      <c r="AN591" s="21">
        <f t="shared" si="135"/>
        <v>1</v>
      </c>
      <c r="AO591" s="21">
        <v>1</v>
      </c>
      <c r="AP591" s="21"/>
      <c r="AQ591" s="21"/>
      <c r="AR591" s="21"/>
      <c r="AS591" s="21"/>
      <c r="AT591" s="21"/>
      <c r="AU591" s="21">
        <v>230031</v>
      </c>
      <c r="AV591" s="21">
        <v>230242</v>
      </c>
      <c r="AW591" s="21">
        <v>230153</v>
      </c>
      <c r="AX591" s="21"/>
      <c r="AY591" s="21"/>
      <c r="AZ591" s="21"/>
      <c r="BA591" s="21"/>
      <c r="BB591" s="22"/>
      <c r="BC591" s="22"/>
      <c r="BD591" s="22"/>
      <c r="BE591" s="22"/>
      <c r="BF591" s="22"/>
      <c r="BG591" s="22"/>
      <c r="BH591" s="22"/>
      <c r="BI591" s="22">
        <f t="shared" si="120"/>
        <v>10000</v>
      </c>
      <c r="BJ591" s="22">
        <f t="shared" si="121"/>
        <v>4000</v>
      </c>
      <c r="BK591" s="22">
        <f t="shared" si="121"/>
        <v>4000</v>
      </c>
      <c r="BL591" s="21"/>
      <c r="BM591" s="21"/>
      <c r="BN591" s="21"/>
      <c r="BO591" s="21"/>
      <c r="BP591" s="21"/>
      <c r="BQ591" s="21"/>
      <c r="BR591" s="21"/>
      <c r="BS591" s="21"/>
      <c r="BT591" s="21"/>
      <c r="BU591" s="23" t="str">
        <f>IF(OR(B591="骷髅战士",B591="骷髅法师"),-0.9,"")</f>
        <v/>
      </c>
      <c r="BV591" s="21"/>
      <c r="BW591" s="21"/>
      <c r="BX591" s="21"/>
      <c r="BY591" s="21"/>
      <c r="BZ591" s="21"/>
      <c r="CA591" s="21"/>
      <c r="CB591" s="21"/>
      <c r="CC591" s="21"/>
      <c r="CD591" s="21"/>
      <c r="CE591" s="21"/>
      <c r="CF591" s="21"/>
      <c r="CG591" s="21" t="str">
        <f t="shared" si="125"/>
        <v/>
      </c>
      <c r="CH591" s="21" t="str">
        <f t="shared" si="125"/>
        <v/>
      </c>
      <c r="CI591" s="21" t="str">
        <f t="shared" si="125"/>
        <v/>
      </c>
      <c r="CJ591" s="21" t="str">
        <f t="shared" si="125"/>
        <v/>
      </c>
      <c r="CK591" s="21" t="str">
        <f t="shared" si="125"/>
        <v/>
      </c>
      <c r="CL591" s="21" t="str">
        <f t="shared" si="125"/>
        <v/>
      </c>
      <c r="CM591" s="21" t="str">
        <f t="shared" si="125"/>
        <v/>
      </c>
      <c r="CN591" s="21" t="str">
        <f t="shared" si="125"/>
        <v/>
      </c>
      <c r="CO591" s="21" t="str">
        <f t="shared" si="125"/>
        <v/>
      </c>
    </row>
    <row r="592" spans="1:93" s="3" customFormat="1" ht="16.5" customHeight="1" x14ac:dyDescent="0.3">
      <c r="A592" s="60">
        <v>31040590</v>
      </c>
      <c r="B592" s="60" t="s">
        <v>330</v>
      </c>
      <c r="C592" s="21"/>
      <c r="D592" s="21">
        <f t="shared" si="122"/>
        <v>38</v>
      </c>
      <c r="E592" s="21" t="s">
        <v>105</v>
      </c>
      <c r="F592" s="21">
        <v>38</v>
      </c>
      <c r="G592" s="21" t="s">
        <v>110</v>
      </c>
      <c r="H592" s="21">
        <f>VLOOKUP($L592,怪物模板!$A:$N,MATCH(角色!H$1,模板表头,0),0)</f>
        <v>3</v>
      </c>
      <c r="I592" s="28" t="str">
        <f>VLOOKUP($L592,怪物模板!$A:$N,MATCH(角色!I$1,模板表头,0),0)</f>
        <v>mag</v>
      </c>
      <c r="J592" s="22"/>
      <c r="K592" s="21"/>
      <c r="L592" s="21" t="s">
        <v>371</v>
      </c>
      <c r="M592" s="28" t="str">
        <f>VLOOKUP($L592,怪物模板!$A:$N,MATCH(角色!M$1,模板表头,0),0)</f>
        <v>莉莉丝</v>
      </c>
      <c r="N592" s="28" t="str">
        <f>VLOOKUP($L592,怪物模板!$A:$N,MATCH(角色!N$1,模板表头,0),0)</f>
        <v>BOSS版本</v>
      </c>
      <c r="O592" s="21" t="str">
        <f>VLOOKUP($L592,怪物模板!$A:$N,MATCH(角色!O$1,模板表头,0),0)</f>
        <v>female</v>
      </c>
      <c r="P592" s="21">
        <v>4</v>
      </c>
      <c r="Q592" s="21">
        <v>3</v>
      </c>
      <c r="R592" s="21">
        <f>VLOOKUP(P592,辅助表!$A$2:$B$10,2,FALSE)</f>
        <v>3</v>
      </c>
      <c r="S592" s="28" t="str">
        <f>VLOOKUP($L592,怪物模板!$A:$N,MATCH(角色!S$1,模板表头,0),0)</f>
        <v>chaos</v>
      </c>
      <c r="T592" s="21" t="s">
        <v>85</v>
      </c>
      <c r="U592" s="21"/>
      <c r="V592" s="21"/>
      <c r="W592" s="21"/>
      <c r="X592" s="21"/>
      <c r="Y592" s="21"/>
      <c r="Z592" s="21"/>
      <c r="AA592" s="21"/>
      <c r="AB592" s="21">
        <v>4</v>
      </c>
      <c r="AC592" s="21">
        <v>6</v>
      </c>
      <c r="AD592" s="21"/>
      <c r="AE592" s="21">
        <f t="shared" si="132"/>
        <v>10</v>
      </c>
      <c r="AF592" s="21">
        <f t="shared" si="119"/>
        <v>25</v>
      </c>
      <c r="AG592" s="28" t="str">
        <f>VLOOKUP($L592,怪物模板!$A:$N,MATCH(角色!AG$1,模板表头,0),0)</f>
        <v>misc.5skills_third_target_is_valid</v>
      </c>
      <c r="AH592" s="28">
        <f>VLOOKUP($L592,怪物模板!$A:$N,MATCH(角色!AH$1,模板表头,0),0)</f>
        <v>11660801</v>
      </c>
      <c r="AI592" s="28">
        <f>VLOOKUP($L592,怪物模板!$A:$N,MATCH(角色!AI$1,模板表头,0),0)</f>
        <v>11660802</v>
      </c>
      <c r="AJ592" s="28">
        <f>VLOOKUP($L592,怪物模板!$A:$N,MATCH(角色!AJ$1,模板表头,0),0)</f>
        <v>11660803</v>
      </c>
      <c r="AK592" s="28">
        <f>VLOOKUP($L592,怪物模板!$A:$N,MATCH(角色!AK$1,模板表头,0),0)</f>
        <v>11660804</v>
      </c>
      <c r="AL592" s="28" t="str">
        <f>IF(VLOOKUP($L592,[1]怪物模板!$A:$N,MATCH([1]角色!AL$1,模板表头,0),0)=0,"",VLOOKUP($L592,[1]怪物模板!$A:$N,MATCH([1]角色!AL$1,模板表头,0),0))</f>
        <v/>
      </c>
      <c r="AM592" s="28" t="str">
        <f>VLOOKUP($L592,怪物模板!$A:$N,MATCH(角色!AM$1,模板表头,0),0)</f>
        <v>lilith</v>
      </c>
      <c r="AN592" s="21">
        <f t="shared" si="135"/>
        <v>1</v>
      </c>
      <c r="AO592" s="21">
        <v>1</v>
      </c>
      <c r="AP592" s="21"/>
      <c r="AQ592" s="21"/>
      <c r="AR592" s="21"/>
      <c r="AS592" s="21"/>
      <c r="AT592" s="21"/>
      <c r="AU592" s="21">
        <v>230031</v>
      </c>
      <c r="AV592" s="21">
        <v>230242</v>
      </c>
      <c r="AW592" s="21">
        <v>230153</v>
      </c>
      <c r="AX592" s="21"/>
      <c r="AY592" s="21"/>
      <c r="AZ592" s="21"/>
      <c r="BA592" s="21"/>
      <c r="BB592" s="22"/>
      <c r="BC592" s="22"/>
      <c r="BD592" s="22"/>
      <c r="BE592" s="22"/>
      <c r="BF592" s="22"/>
      <c r="BG592" s="22"/>
      <c r="BH592" s="22"/>
      <c r="BI592" s="22">
        <f t="shared" si="120"/>
        <v>10000</v>
      </c>
      <c r="BJ592" s="22">
        <f t="shared" si="121"/>
        <v>4000</v>
      </c>
      <c r="BK592" s="22">
        <f t="shared" si="121"/>
        <v>4000</v>
      </c>
      <c r="BL592" s="21"/>
      <c r="BM592" s="21"/>
      <c r="BN592" s="21"/>
      <c r="BO592" s="21"/>
      <c r="BP592" s="21"/>
      <c r="BQ592" s="21"/>
      <c r="BR592" s="21"/>
      <c r="BS592" s="21"/>
      <c r="BT592" s="21"/>
      <c r="BU592" s="23" t="str">
        <f>IF(OR(B592="骷髅战士",B592="骷髅法师"),-0.9,"")</f>
        <v/>
      </c>
      <c r="BV592" s="21"/>
      <c r="BW592" s="21"/>
      <c r="BX592" s="21"/>
      <c r="BY592" s="21"/>
      <c r="BZ592" s="21"/>
      <c r="CA592" s="21"/>
      <c r="CB592" s="21"/>
      <c r="CC592" s="21"/>
      <c r="CD592" s="21"/>
      <c r="CE592" s="21"/>
      <c r="CF592" s="21"/>
      <c r="CG592" s="21" t="str">
        <f t="shared" si="125"/>
        <v/>
      </c>
      <c r="CH592" s="21" t="str">
        <f t="shared" si="125"/>
        <v/>
      </c>
      <c r="CI592" s="21" t="str">
        <f t="shared" si="125"/>
        <v/>
      </c>
      <c r="CJ592" s="21" t="str">
        <f t="shared" si="125"/>
        <v/>
      </c>
      <c r="CK592" s="21" t="str">
        <f t="shared" si="125"/>
        <v/>
      </c>
      <c r="CL592" s="21" t="str">
        <f t="shared" si="125"/>
        <v/>
      </c>
      <c r="CM592" s="21" t="str">
        <f t="shared" si="125"/>
        <v/>
      </c>
      <c r="CN592" s="21" t="str">
        <f t="shared" si="125"/>
        <v/>
      </c>
      <c r="CO592" s="21" t="str">
        <f t="shared" si="125"/>
        <v/>
      </c>
    </row>
    <row r="593" spans="1:93" s="5" customFormat="1" ht="16.5" customHeight="1" x14ac:dyDescent="0.3">
      <c r="A593" s="60">
        <v>31040591</v>
      </c>
      <c r="B593" s="60" t="s">
        <v>266</v>
      </c>
      <c r="C593" s="21"/>
      <c r="D593" s="21">
        <f t="shared" si="122"/>
        <v>39</v>
      </c>
      <c r="E593" s="21" t="s">
        <v>105</v>
      </c>
      <c r="F593" s="21">
        <v>39</v>
      </c>
      <c r="G593" s="21" t="s">
        <v>111</v>
      </c>
      <c r="H593" s="21">
        <f>VLOOKUP($L593,怪物模板!$A:$N,MATCH(角色!H$1,模板表头,0),0)</f>
        <v>2</v>
      </c>
      <c r="I593" s="28" t="str">
        <f>VLOOKUP($L593,怪物模板!$A:$N,MATCH(角色!I$1,模板表头,0),0)</f>
        <v>phy</v>
      </c>
      <c r="J593" s="22"/>
      <c r="K593" s="21"/>
      <c r="L593" s="21" t="s">
        <v>291</v>
      </c>
      <c r="M593" s="28" t="str">
        <f>VLOOKUP($L593,怪物模板!$A:$N,MATCH(角色!M$1,模板表头,0),0)</f>
        <v>无对应英雄</v>
      </c>
      <c r="N593" s="28" t="str">
        <f>VLOOKUP($L593,怪物模板!$A:$N,MATCH(角色!N$1,模板表头,0),0)</f>
        <v>特别BOSS版</v>
      </c>
      <c r="O593" s="21" t="str">
        <f>VLOOKUP($L593,怪物模板!$A:$N,MATCH(角色!O$1,模板表头,0),0)</f>
        <v>male</v>
      </c>
      <c r="P593" s="22">
        <v>7</v>
      </c>
      <c r="Q593" s="21">
        <v>4</v>
      </c>
      <c r="R593" s="21">
        <v>4</v>
      </c>
      <c r="S593" s="28" t="str">
        <f>VLOOKUP($L593,怪物模板!$A:$N,MATCH(角色!S$1,模板表头,0),0)</f>
        <v>horde</v>
      </c>
      <c r="T593" s="21" t="s">
        <v>199</v>
      </c>
      <c r="U593" s="21"/>
      <c r="V593" s="21"/>
      <c r="W593" s="21"/>
      <c r="X593" s="21"/>
      <c r="Y593" s="21"/>
      <c r="Z593" s="21"/>
      <c r="AA593" s="21"/>
      <c r="AB593" s="21">
        <v>4</v>
      </c>
      <c r="AC593" s="21">
        <v>6</v>
      </c>
      <c r="AD593" s="21"/>
      <c r="AE593" s="21">
        <f t="shared" si="132"/>
        <v>40</v>
      </c>
      <c r="AF593" s="21">
        <f t="shared" si="119"/>
        <v>100</v>
      </c>
      <c r="AG593" s="28" t="str">
        <f>VLOOKUP($L593,怪物模板!$A:$N,MATCH(角色!AG$1,模板表头,0),0)</f>
        <v>melee.taranzhu</v>
      </c>
      <c r="AH593" s="28">
        <f>VLOOKUP($L593,怪物模板!$A:$N,MATCH(角色!AH$1,模板表头,0),0)</f>
        <v>11999548</v>
      </c>
      <c r="AI593" s="28">
        <f>VLOOKUP($L593,怪物模板!$A:$N,MATCH(角色!AI$1,模板表头,0),0)</f>
        <v>11999522</v>
      </c>
      <c r="AJ593" s="28">
        <f>VLOOKUP($L593,怪物模板!$A:$N,MATCH(角色!AJ$1,模板表头,0),0)</f>
        <v>11999523</v>
      </c>
      <c r="AK593" s="28">
        <f>VLOOKUP($L593,怪物模板!$A:$N,MATCH(角色!AK$1,模板表头,0),0)</f>
        <v>11999505</v>
      </c>
      <c r="AL593" s="28" t="str">
        <f>IF(VLOOKUP($L593,[1]怪物模板!$A:$N,MATCH([1]角色!AL$1,模板表头,0),0)=0,"",VLOOKUP($L593,[1]怪物模板!$A:$N,MATCH([1]角色!AL$1,模板表头,0),0))</f>
        <v/>
      </c>
      <c r="AM593" s="28" t="str">
        <f>VLOOKUP($L593,怪物模板!$A:$N,MATCH(角色!AM$1,模板表头,0),0)</f>
        <v>taranzhu_boss</v>
      </c>
      <c r="AN593" s="21">
        <v>1.2</v>
      </c>
      <c r="AO593" s="21">
        <v>1</v>
      </c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2"/>
      <c r="BC593" s="22"/>
      <c r="BD593" s="22"/>
      <c r="BE593" s="22"/>
      <c r="BF593" s="22"/>
      <c r="BG593" s="22"/>
      <c r="BH593" s="22"/>
      <c r="BI593" s="22">
        <f t="shared" si="120"/>
        <v>10000</v>
      </c>
      <c r="BJ593" s="22">
        <f t="shared" si="121"/>
        <v>4000</v>
      </c>
      <c r="BK593" s="22">
        <f t="shared" si="121"/>
        <v>4000</v>
      </c>
      <c r="BL593" s="21"/>
      <c r="BM593" s="21"/>
      <c r="BN593" s="21"/>
      <c r="BO593" s="21"/>
      <c r="BP593" s="21"/>
      <c r="BQ593" s="21"/>
      <c r="BR593" s="21"/>
      <c r="BS593" s="21"/>
      <c r="BT593" s="21"/>
      <c r="BU593" s="23" t="s">
        <v>200</v>
      </c>
      <c r="BV593" s="21"/>
      <c r="BW593" s="21"/>
      <c r="BX593" s="21"/>
      <c r="BY593" s="21"/>
      <c r="BZ593" s="21"/>
      <c r="CA593" s="21"/>
      <c r="CB593" s="21"/>
      <c r="CC593" s="21"/>
      <c r="CD593" s="21"/>
      <c r="CE593" s="21"/>
      <c r="CF593" s="21"/>
      <c r="CG593" s="21" t="s">
        <v>200</v>
      </c>
      <c r="CH593" s="21" t="s">
        <v>200</v>
      </c>
      <c r="CI593" s="21" t="s">
        <v>200</v>
      </c>
      <c r="CJ593" s="21" t="s">
        <v>200</v>
      </c>
      <c r="CK593" s="21" t="s">
        <v>200</v>
      </c>
      <c r="CL593" s="21" t="s">
        <v>200</v>
      </c>
      <c r="CM593" s="21" t="s">
        <v>200</v>
      </c>
      <c r="CN593" s="21" t="s">
        <v>200</v>
      </c>
      <c r="CO593" s="21" t="s">
        <v>200</v>
      </c>
    </row>
    <row r="594" spans="1:93" s="5" customFormat="1" ht="16.5" customHeight="1" x14ac:dyDescent="0.3">
      <c r="A594" s="60">
        <v>31040592</v>
      </c>
      <c r="B594" s="60" t="s">
        <v>239</v>
      </c>
      <c r="C594" s="21"/>
      <c r="D594" s="21">
        <f t="shared" si="122"/>
        <v>39</v>
      </c>
      <c r="E594" s="21" t="s">
        <v>105</v>
      </c>
      <c r="F594" s="21">
        <v>39</v>
      </c>
      <c r="G594" s="21" t="s">
        <v>110</v>
      </c>
      <c r="H594" s="21">
        <f>VLOOKUP($L594,怪物模板!$A:$N,MATCH(角色!H$1,模板表头,0),0)</f>
        <v>1</v>
      </c>
      <c r="I594" s="28" t="str">
        <f>VLOOKUP($L594,怪物模板!$A:$N,MATCH(角色!I$1,模板表头,0),0)</f>
        <v>phy</v>
      </c>
      <c r="J594" s="22"/>
      <c r="K594" s="21" t="s">
        <v>240</v>
      </c>
      <c r="L594" s="21" t="s">
        <v>239</v>
      </c>
      <c r="M594" s="28" t="str">
        <f>VLOOKUP($L594,怪物模板!$A:$N,MATCH(角色!M$1,模板表头,0),0)</f>
        <v>无对应英雄</v>
      </c>
      <c r="N594" s="28" t="str">
        <f>VLOOKUP($L594,怪物模板!$A:$N,MATCH(角色!N$1,模板表头,0),0)</f>
        <v>统一模板</v>
      </c>
      <c r="O594" s="21" t="str">
        <f>VLOOKUP($L594,怪物模板!$A:$N,MATCH(角色!O$1,模板表头,0),0)</f>
        <v>male</v>
      </c>
      <c r="P594" s="22">
        <v>2</v>
      </c>
      <c r="Q594" s="21">
        <v>2</v>
      </c>
      <c r="R594" s="21">
        <v>2</v>
      </c>
      <c r="S594" s="28" t="str">
        <f>VLOOKUP($L594,怪物模板!$A:$N,MATCH(角色!S$1,模板表头,0),0)</f>
        <v>chaos</v>
      </c>
      <c r="T594" s="21" t="s">
        <v>199</v>
      </c>
      <c r="U594" s="21"/>
      <c r="V594" s="21"/>
      <c r="W594" s="21"/>
      <c r="X594" s="21"/>
      <c r="Y594" s="21"/>
      <c r="Z594" s="21"/>
      <c r="AA594" s="21"/>
      <c r="AB594" s="21">
        <v>4</v>
      </c>
      <c r="AC594" s="21">
        <v>6</v>
      </c>
      <c r="AD594" s="21"/>
      <c r="AE594" s="21">
        <f t="shared" si="132"/>
        <v>10</v>
      </c>
      <c r="AF594" s="21">
        <f t="shared" si="119"/>
        <v>25</v>
      </c>
      <c r="AG594" s="28" t="str">
        <f>VLOOKUP($L594,怪物模板!$A:$N,MATCH(角色!AG$1,模板表头,0),0)</f>
        <v>misc.5skills</v>
      </c>
      <c r="AH594" s="28">
        <f>VLOOKUP($L594,怪物模板!$A:$N,MATCH(角色!AH$1,模板表头,0),0)</f>
        <v>11999022</v>
      </c>
      <c r="AI594" s="28">
        <f>VLOOKUP($L594,怪物模板!$A:$N,MATCH(角色!AI$1,模板表头,0),0)</f>
        <v>11999023</v>
      </c>
      <c r="AJ594" s="28" t="str">
        <f>VLOOKUP($L594,怪物模板!$A:$N,MATCH(角色!AJ$1,模板表头,0),0)</f>
        <v/>
      </c>
      <c r="AK594" s="28" t="str">
        <f>VLOOKUP($L594,怪物模板!$A:$N,MATCH(角色!AK$1,模板表头,0),0)</f>
        <v/>
      </c>
      <c r="AL594" s="28" t="str">
        <f>IF(VLOOKUP($L594,[1]怪物模板!$A:$N,MATCH([1]角色!AL$1,模板表头,0),0)=0,"",VLOOKUP($L594,[1]怪物模板!$A:$N,MATCH([1]角色!AL$1,模板表头,0),0))</f>
        <v/>
      </c>
      <c r="AM594" s="28" t="str">
        <f>VLOOKUP($L594,怪物模板!$A:$N,MATCH(角色!AM$1,模板表头,0),0)</f>
        <v>demon_gorilla</v>
      </c>
      <c r="AN594" s="21">
        <v>1</v>
      </c>
      <c r="AO594" s="21">
        <v>1</v>
      </c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2"/>
      <c r="BC594" s="22"/>
      <c r="BD594" s="22"/>
      <c r="BE594" s="22"/>
      <c r="BF594" s="22"/>
      <c r="BG594" s="22"/>
      <c r="BH594" s="22"/>
      <c r="BI594" s="22">
        <f t="shared" si="120"/>
        <v>10000</v>
      </c>
      <c r="BJ594" s="22">
        <f t="shared" si="121"/>
        <v>4000</v>
      </c>
      <c r="BK594" s="22">
        <f t="shared" si="121"/>
        <v>4000</v>
      </c>
      <c r="BL594" s="21"/>
      <c r="BM594" s="21"/>
      <c r="BN594" s="21"/>
      <c r="BO594" s="21"/>
      <c r="BP594" s="21"/>
      <c r="BQ594" s="21"/>
      <c r="BR594" s="21"/>
      <c r="BS594" s="21"/>
      <c r="BT594" s="21"/>
      <c r="BU594" s="23" t="s">
        <v>200</v>
      </c>
      <c r="BV594" s="21"/>
      <c r="BW594" s="21"/>
      <c r="BX594" s="21"/>
      <c r="BY594" s="21"/>
      <c r="BZ594" s="21"/>
      <c r="CA594" s="21"/>
      <c r="CB594" s="21"/>
      <c r="CC594" s="21"/>
      <c r="CD594" s="21"/>
      <c r="CE594" s="21"/>
      <c r="CF594" s="21"/>
      <c r="CG594" s="21" t="s">
        <v>200</v>
      </c>
      <c r="CH594" s="21" t="s">
        <v>200</v>
      </c>
      <c r="CI594" s="21" t="s">
        <v>200</v>
      </c>
      <c r="CJ594" s="21" t="s">
        <v>200</v>
      </c>
      <c r="CK594" s="21" t="s">
        <v>200</v>
      </c>
      <c r="CL594" s="21" t="s">
        <v>200</v>
      </c>
      <c r="CM594" s="21" t="s">
        <v>200</v>
      </c>
      <c r="CN594" s="21" t="s">
        <v>200</v>
      </c>
      <c r="CO594" s="21" t="s">
        <v>200</v>
      </c>
    </row>
    <row r="595" spans="1:93" s="5" customFormat="1" ht="16.5" customHeight="1" x14ac:dyDescent="0.3">
      <c r="A595" s="60">
        <v>31040593</v>
      </c>
      <c r="B595" s="60" t="s">
        <v>239</v>
      </c>
      <c r="C595" s="21"/>
      <c r="D595" s="21">
        <f t="shared" si="122"/>
        <v>39</v>
      </c>
      <c r="E595" s="21" t="s">
        <v>105</v>
      </c>
      <c r="F595" s="21">
        <v>39</v>
      </c>
      <c r="G595" s="21" t="s">
        <v>110</v>
      </c>
      <c r="H595" s="21">
        <f>VLOOKUP($L595,怪物模板!$A:$N,MATCH(角色!H$1,模板表头,0),0)</f>
        <v>1</v>
      </c>
      <c r="I595" s="28" t="str">
        <f>VLOOKUP($L595,怪物模板!$A:$N,MATCH(角色!I$1,模板表头,0),0)</f>
        <v>phy</v>
      </c>
      <c r="J595" s="22"/>
      <c r="K595" s="21" t="s">
        <v>240</v>
      </c>
      <c r="L595" s="21" t="s">
        <v>239</v>
      </c>
      <c r="M595" s="28" t="str">
        <f>VLOOKUP($L595,怪物模板!$A:$N,MATCH(角色!M$1,模板表头,0),0)</f>
        <v>无对应英雄</v>
      </c>
      <c r="N595" s="28" t="str">
        <f>VLOOKUP($L595,怪物模板!$A:$N,MATCH(角色!N$1,模板表头,0),0)</f>
        <v>统一模板</v>
      </c>
      <c r="O595" s="21" t="str">
        <f>VLOOKUP($L595,怪物模板!$A:$N,MATCH(角色!O$1,模板表头,0),0)</f>
        <v>male</v>
      </c>
      <c r="P595" s="22">
        <v>2</v>
      </c>
      <c r="Q595" s="21">
        <v>2</v>
      </c>
      <c r="R595" s="21">
        <v>2</v>
      </c>
      <c r="S595" s="28" t="str">
        <f>VLOOKUP($L595,怪物模板!$A:$N,MATCH(角色!S$1,模板表头,0),0)</f>
        <v>chaos</v>
      </c>
      <c r="T595" s="21" t="s">
        <v>199</v>
      </c>
      <c r="U595" s="21"/>
      <c r="V595" s="21"/>
      <c r="W595" s="21"/>
      <c r="X595" s="21"/>
      <c r="Y595" s="21"/>
      <c r="Z595" s="21"/>
      <c r="AA595" s="21"/>
      <c r="AB595" s="21">
        <v>4</v>
      </c>
      <c r="AC595" s="21">
        <v>6</v>
      </c>
      <c r="AD595" s="21"/>
      <c r="AE595" s="21">
        <f t="shared" si="132"/>
        <v>10</v>
      </c>
      <c r="AF595" s="21">
        <f t="shared" si="119"/>
        <v>25</v>
      </c>
      <c r="AG595" s="28" t="str">
        <f>VLOOKUP($L595,怪物模板!$A:$N,MATCH(角色!AG$1,模板表头,0),0)</f>
        <v>misc.5skills</v>
      </c>
      <c r="AH595" s="28">
        <f>VLOOKUP($L595,怪物模板!$A:$N,MATCH(角色!AH$1,模板表头,0),0)</f>
        <v>11999022</v>
      </c>
      <c r="AI595" s="28">
        <f>VLOOKUP($L595,怪物模板!$A:$N,MATCH(角色!AI$1,模板表头,0),0)</f>
        <v>11999023</v>
      </c>
      <c r="AJ595" s="28" t="str">
        <f>VLOOKUP($L595,怪物模板!$A:$N,MATCH(角色!AJ$1,模板表头,0),0)</f>
        <v/>
      </c>
      <c r="AK595" s="28" t="str">
        <f>VLOOKUP($L595,怪物模板!$A:$N,MATCH(角色!AK$1,模板表头,0),0)</f>
        <v/>
      </c>
      <c r="AL595" s="28" t="str">
        <f>IF(VLOOKUP($L595,[1]怪物模板!$A:$N,MATCH([1]角色!AL$1,模板表头,0),0)=0,"",VLOOKUP($L595,[1]怪物模板!$A:$N,MATCH([1]角色!AL$1,模板表头,0),0))</f>
        <v/>
      </c>
      <c r="AM595" s="28" t="str">
        <f>VLOOKUP($L595,怪物模板!$A:$N,MATCH(角色!AM$1,模板表头,0),0)</f>
        <v>demon_gorilla</v>
      </c>
      <c r="AN595" s="21">
        <v>1</v>
      </c>
      <c r="AO595" s="21">
        <v>1</v>
      </c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2"/>
      <c r="BC595" s="22"/>
      <c r="BD595" s="22"/>
      <c r="BE595" s="22"/>
      <c r="BF595" s="22"/>
      <c r="BG595" s="22"/>
      <c r="BH595" s="22"/>
      <c r="BI595" s="22">
        <f t="shared" si="120"/>
        <v>10000</v>
      </c>
      <c r="BJ595" s="22">
        <f t="shared" si="121"/>
        <v>4000</v>
      </c>
      <c r="BK595" s="22">
        <f t="shared" si="121"/>
        <v>4000</v>
      </c>
      <c r="BL595" s="21"/>
      <c r="BM595" s="21"/>
      <c r="BN595" s="21"/>
      <c r="BO595" s="21"/>
      <c r="BP595" s="21"/>
      <c r="BQ595" s="21"/>
      <c r="BR595" s="21"/>
      <c r="BS595" s="21"/>
      <c r="BT595" s="21"/>
      <c r="BU595" s="23" t="s">
        <v>200</v>
      </c>
      <c r="BV595" s="21"/>
      <c r="BW595" s="21"/>
      <c r="BX595" s="21"/>
      <c r="BY595" s="21"/>
      <c r="BZ595" s="21"/>
      <c r="CA595" s="21"/>
      <c r="CB595" s="21"/>
      <c r="CC595" s="21"/>
      <c r="CD595" s="21"/>
      <c r="CE595" s="21"/>
      <c r="CF595" s="21"/>
      <c r="CG595" s="21" t="s">
        <v>200</v>
      </c>
      <c r="CH595" s="21" t="s">
        <v>200</v>
      </c>
      <c r="CI595" s="21" t="s">
        <v>200</v>
      </c>
      <c r="CJ595" s="21" t="s">
        <v>200</v>
      </c>
      <c r="CK595" s="21" t="s">
        <v>200</v>
      </c>
      <c r="CL595" s="21" t="s">
        <v>200</v>
      </c>
      <c r="CM595" s="21" t="s">
        <v>200</v>
      </c>
      <c r="CN595" s="21" t="s">
        <v>200</v>
      </c>
      <c r="CO595" s="21" t="s">
        <v>200</v>
      </c>
    </row>
    <row r="596" spans="1:93" s="5" customFormat="1" x14ac:dyDescent="0.3">
      <c r="A596" s="60">
        <v>31040594</v>
      </c>
      <c r="B596" s="60" t="s">
        <v>370</v>
      </c>
      <c r="C596" s="21"/>
      <c r="D596" s="21">
        <f t="shared" si="122"/>
        <v>39</v>
      </c>
      <c r="E596" s="21" t="s">
        <v>105</v>
      </c>
      <c r="F596" s="21">
        <v>39</v>
      </c>
      <c r="G596" s="21" t="s">
        <v>111</v>
      </c>
      <c r="H596" s="21">
        <f>VLOOKUP($L596,怪物模板!$A:$N,MATCH(角色!H$1,模板表头,0),0)</f>
        <v>3</v>
      </c>
      <c r="I596" s="28" t="str">
        <f>VLOOKUP($L596,怪物模板!$A:$N,MATCH(角色!I$1,模板表头,0),0)</f>
        <v>mag</v>
      </c>
      <c r="J596" s="22"/>
      <c r="K596" s="21"/>
      <c r="L596" s="21" t="s">
        <v>344</v>
      </c>
      <c r="M596" s="28" t="str">
        <f>VLOOKUP($L596,怪物模板!$A:$N,MATCH(角色!M$1,模板表头,0),0)</f>
        <v>哥布林亲王</v>
      </c>
      <c r="N596" s="28" t="str">
        <f>VLOOKUP($L596,怪物模板!$A:$N,MATCH(角色!N$1,模板表头,0),0)</f>
        <v>统一模板，boss</v>
      </c>
      <c r="O596" s="21" t="str">
        <f>VLOOKUP($L596,怪物模板!$A:$N,MATCH(角色!O$1,模板表头,0),0)</f>
        <v>male</v>
      </c>
      <c r="P596" s="21">
        <v>1</v>
      </c>
      <c r="Q596" s="21">
        <v>1</v>
      </c>
      <c r="R596" s="21">
        <f>VLOOKUP(P596,辅助表!$A$2:$B$10,2,FALSE)</f>
        <v>1</v>
      </c>
      <c r="S596" s="28" t="str">
        <f>VLOOKUP($L596,怪物模板!$A:$N,MATCH(角色!S$1,模板表头,0),0)</f>
        <v>horde</v>
      </c>
      <c r="T596" s="21" t="s">
        <v>85</v>
      </c>
      <c r="U596" s="21"/>
      <c r="V596" s="21"/>
      <c r="W596" s="21"/>
      <c r="X596" s="21"/>
      <c r="Y596" s="21"/>
      <c r="Z596" s="21"/>
      <c r="AA596" s="21"/>
      <c r="AB596" s="21">
        <v>4</v>
      </c>
      <c r="AC596" s="21">
        <v>6</v>
      </c>
      <c r="AD596" s="21"/>
      <c r="AE596" s="21">
        <f t="shared" si="132"/>
        <v>40</v>
      </c>
      <c r="AF596" s="21">
        <f t="shared" ref="AF596:AF659" si="136">INT(AE596*2.5)</f>
        <v>100</v>
      </c>
      <c r="AG596" s="28" t="str">
        <f>VLOOKUP($L596,怪物模板!$A:$N,MATCH(角色!AG$1,模板表头,0),0)</f>
        <v>range.gallywix</v>
      </c>
      <c r="AH596" s="28">
        <f>VLOOKUP($L596,怪物模板!$A:$N,MATCH(角色!AH$1,模板表头,0),0)</f>
        <v>11860401</v>
      </c>
      <c r="AI596" s="28">
        <f>VLOOKUP($L596,怪物模板!$A:$N,MATCH(角色!AI$1,模板表头,0),0)</f>
        <v>11860402</v>
      </c>
      <c r="AJ596" s="28">
        <f>VLOOKUP($L596,怪物模板!$A:$N,MATCH(角色!AJ$1,模板表头,0),0)</f>
        <v>11860403</v>
      </c>
      <c r="AK596" s="28" t="str">
        <f>VLOOKUP($L596,怪物模板!$A:$N,MATCH(角色!AK$1,模板表头,0),0)</f>
        <v/>
      </c>
      <c r="AL596" s="28" t="str">
        <f>IF(VLOOKUP($L596,[1]怪物模板!$A:$N,MATCH([1]角色!AL$1,模板表头,0),0)=0,"",VLOOKUP($L596,[1]怪物模板!$A:$N,MATCH([1]角色!AL$1,模板表头,0),0))</f>
        <v/>
      </c>
      <c r="AM596" s="28" t="str">
        <f>VLOOKUP($L596,怪物模板!$A:$N,MATCH(角色!AM$1,模板表头,0),0)</f>
        <v>gallywix_boss</v>
      </c>
      <c r="AN596" s="21">
        <f t="shared" ref="AN596:AN597" si="137">IF(T596="monster",1,IF(T596="boss",1.3,IF(T596="entity",1,IF(T596="guard",1.5,1))))</f>
        <v>1</v>
      </c>
      <c r="AO596" s="21">
        <v>1</v>
      </c>
      <c r="AP596" s="21"/>
      <c r="AQ596" s="21"/>
      <c r="AR596" s="21"/>
      <c r="AS596" s="21"/>
      <c r="AT596" s="21"/>
      <c r="AU596" s="21">
        <v>230051</v>
      </c>
      <c r="AV596" s="21">
        <v>230282</v>
      </c>
      <c r="AW596" s="21">
        <v>230113</v>
      </c>
      <c r="AX596" s="21"/>
      <c r="AY596" s="21"/>
      <c r="AZ596" s="21"/>
      <c r="BA596" s="21"/>
      <c r="BB596" s="22"/>
      <c r="BC596" s="22"/>
      <c r="BD596" s="22"/>
      <c r="BE596" s="22"/>
      <c r="BF596" s="22"/>
      <c r="BG596" s="22"/>
      <c r="BH596" s="22"/>
      <c r="BI596" s="22">
        <f t="shared" ref="BI596:BI659" si="138">IF($G596="boss",0,10000)</f>
        <v>10000</v>
      </c>
      <c r="BJ596" s="22">
        <f t="shared" ref="BJ596:BK659" si="139">IF($G596="boss",0,4000)</f>
        <v>4000</v>
      </c>
      <c r="BK596" s="22">
        <f t="shared" si="139"/>
        <v>4000</v>
      </c>
      <c r="BL596" s="21"/>
      <c r="BM596" s="21"/>
      <c r="BN596" s="21"/>
      <c r="BO596" s="21"/>
      <c r="BP596" s="21"/>
      <c r="BQ596" s="21"/>
      <c r="BR596" s="21"/>
      <c r="BS596" s="21"/>
      <c r="BT596" s="21"/>
      <c r="BU596" s="23" t="str">
        <f>IF(OR(B596="骷髅战士",B596="骷髅法师"),-0.9,"")</f>
        <v/>
      </c>
      <c r="BV596" s="21"/>
      <c r="BW596" s="21"/>
      <c r="BX596" s="21"/>
      <c r="BY596" s="21"/>
      <c r="BZ596" s="21"/>
      <c r="CA596" s="21"/>
      <c r="CB596" s="21"/>
      <c r="CC596" s="21"/>
      <c r="CD596" s="21"/>
      <c r="CE596" s="21"/>
      <c r="CF596" s="21"/>
      <c r="CG596" s="21" t="str">
        <f t="shared" si="125"/>
        <v/>
      </c>
      <c r="CH596" s="21" t="str">
        <f t="shared" si="125"/>
        <v/>
      </c>
      <c r="CI596" s="21" t="str">
        <f t="shared" si="125"/>
        <v/>
      </c>
      <c r="CJ596" s="21" t="str">
        <f t="shared" si="125"/>
        <v/>
      </c>
      <c r="CK596" s="21" t="str">
        <f t="shared" si="125"/>
        <v/>
      </c>
      <c r="CL596" s="21" t="str">
        <f t="shared" si="125"/>
        <v/>
      </c>
      <c r="CM596" s="21" t="str">
        <f t="shared" si="125"/>
        <v/>
      </c>
      <c r="CN596" s="21" t="str">
        <f t="shared" si="125"/>
        <v/>
      </c>
      <c r="CO596" s="21" t="str">
        <f t="shared" si="125"/>
        <v/>
      </c>
    </row>
    <row r="597" spans="1:93" s="5" customFormat="1" ht="17.25" thickBot="1" x14ac:dyDescent="0.35">
      <c r="A597" s="60">
        <v>31040595</v>
      </c>
      <c r="B597" s="60" t="s">
        <v>329</v>
      </c>
      <c r="C597" s="21"/>
      <c r="D597" s="21">
        <f t="shared" si="122"/>
        <v>39</v>
      </c>
      <c r="E597" s="21" t="s">
        <v>105</v>
      </c>
      <c r="F597" s="21">
        <v>39</v>
      </c>
      <c r="G597" s="21" t="s">
        <v>111</v>
      </c>
      <c r="H597" s="21">
        <f>VLOOKUP($L597,怪物模板!$A:$N,MATCH(角色!H$1,模板表头,0),0)</f>
        <v>4</v>
      </c>
      <c r="I597" s="28" t="str">
        <f>VLOOKUP($L597,怪物模板!$A:$N,MATCH(角色!I$1,模板表头,0),0)</f>
        <v>mag</v>
      </c>
      <c r="J597" s="22"/>
      <c r="K597" s="21"/>
      <c r="L597" s="21" t="s">
        <v>353</v>
      </c>
      <c r="M597" s="28" t="str">
        <f>VLOOKUP($L597,怪物模板!$A:$N,MATCH(角色!M$1,模板表头,0),0)</f>
        <v>人鱼公主</v>
      </c>
      <c r="N597" s="28" t="str">
        <f>VLOOKUP($L597,怪物模板!$A:$N,MATCH(角色!N$1,模板表头,0),0)</f>
        <v>关卡3-10，4技能BOSS版</v>
      </c>
      <c r="O597" s="21" t="str">
        <f>VLOOKUP($L597,怪物模板!$A:$N,MATCH(角色!O$1,模板表头,0),0)</f>
        <v>female</v>
      </c>
      <c r="P597" s="21">
        <v>1</v>
      </c>
      <c r="Q597" s="21">
        <v>1</v>
      </c>
      <c r="R597" s="21">
        <f>VLOOKUP(P597,辅助表!$A$2:$B$10,2,FALSE)</f>
        <v>1</v>
      </c>
      <c r="S597" s="28" t="str">
        <f>VLOOKUP($L597,怪物模板!$A:$N,MATCH(角色!S$1,模板表头,0),0)</f>
        <v>chaos</v>
      </c>
      <c r="T597" s="21" t="s">
        <v>85</v>
      </c>
      <c r="U597" s="21"/>
      <c r="V597" s="21"/>
      <c r="W597" s="21"/>
      <c r="X597" s="21"/>
      <c r="Y597" s="21"/>
      <c r="Z597" s="21"/>
      <c r="AA597" s="21"/>
      <c r="AB597" s="21">
        <v>4</v>
      </c>
      <c r="AC597" s="21">
        <v>6</v>
      </c>
      <c r="AD597" s="21"/>
      <c r="AE597" s="21">
        <f t="shared" si="132"/>
        <v>40</v>
      </c>
      <c r="AF597" s="21">
        <f t="shared" si="136"/>
        <v>100</v>
      </c>
      <c r="AG597" s="28" t="str">
        <f>VLOOKUP($L597,怪物模板!$A:$N,MATCH(角色!AG$1,模板表头,0),0)</f>
        <v>healer.salou_farr</v>
      </c>
      <c r="AH597" s="28">
        <f>VLOOKUP($L597,怪物模板!$A:$N,MATCH(角色!AH$1,模板表头,0),0)</f>
        <v>11861301</v>
      </c>
      <c r="AI597" s="28">
        <f>VLOOKUP($L597,怪物模板!$A:$N,MATCH(角色!AI$1,模板表头,0),0)</f>
        <v>11861302</v>
      </c>
      <c r="AJ597" s="28">
        <f>VLOOKUP($L597,怪物模板!$A:$N,MATCH(角色!AJ$1,模板表头,0),0)</f>
        <v>11861303</v>
      </c>
      <c r="AK597" s="28">
        <f>VLOOKUP($L597,怪物模板!$A:$N,MATCH(角色!AK$1,模板表头,0),0)</f>
        <v>11861304</v>
      </c>
      <c r="AL597" s="28" t="str">
        <f>IF(VLOOKUP($L597,[1]怪物模板!$A:$N,MATCH([1]角色!AL$1,模板表头,0),0)=0,"",VLOOKUP($L597,[1]怪物模板!$A:$N,MATCH([1]角色!AL$1,模板表头,0),0))</f>
        <v/>
      </c>
      <c r="AM597" s="28" t="str">
        <f>VLOOKUP($L597,怪物模板!$A:$N,MATCH(角色!AM$1,模板表头,0),0)</f>
        <v>salou_farr</v>
      </c>
      <c r="AN597" s="21">
        <f t="shared" si="137"/>
        <v>1</v>
      </c>
      <c r="AO597" s="21">
        <v>1</v>
      </c>
      <c r="AP597" s="21"/>
      <c r="AQ597" s="21"/>
      <c r="AR597" s="21"/>
      <c r="AS597" s="21"/>
      <c r="AT597" s="21"/>
      <c r="AU597" s="21">
        <v>230051</v>
      </c>
      <c r="AV597" s="21">
        <v>230282</v>
      </c>
      <c r="AW597" s="21">
        <v>230113</v>
      </c>
      <c r="AX597" s="21"/>
      <c r="AY597" s="21"/>
      <c r="AZ597" s="21"/>
      <c r="BA597" s="21"/>
      <c r="BB597" s="22"/>
      <c r="BC597" s="22"/>
      <c r="BD597" s="22"/>
      <c r="BE597" s="22"/>
      <c r="BF597" s="22"/>
      <c r="BG597" s="22"/>
      <c r="BH597" s="22"/>
      <c r="BI597" s="22">
        <f t="shared" si="138"/>
        <v>10000</v>
      </c>
      <c r="BJ597" s="22">
        <f t="shared" si="139"/>
        <v>4000</v>
      </c>
      <c r="BK597" s="22">
        <f t="shared" si="139"/>
        <v>4000</v>
      </c>
      <c r="BL597" s="21"/>
      <c r="BM597" s="21"/>
      <c r="BN597" s="21"/>
      <c r="BO597" s="21"/>
      <c r="BP597" s="21"/>
      <c r="BQ597" s="21"/>
      <c r="BR597" s="21"/>
      <c r="BS597" s="21"/>
      <c r="BT597" s="21"/>
      <c r="BU597" s="23" t="str">
        <f>IF(OR(B597="骷髅战士",B597="骷髅法师"),-0.9,"")</f>
        <v/>
      </c>
      <c r="BV597" s="21"/>
      <c r="BW597" s="21"/>
      <c r="BX597" s="21"/>
      <c r="BY597" s="21"/>
      <c r="BZ597" s="21"/>
      <c r="CA597" s="21"/>
      <c r="CB597" s="21"/>
      <c r="CC597" s="21"/>
      <c r="CD597" s="21"/>
      <c r="CE597" s="21"/>
      <c r="CF597" s="21"/>
      <c r="CG597" s="21" t="str">
        <f t="shared" si="125"/>
        <v/>
      </c>
      <c r="CH597" s="21" t="str">
        <f t="shared" si="125"/>
        <v/>
      </c>
      <c r="CI597" s="21" t="str">
        <f t="shared" si="125"/>
        <v/>
      </c>
      <c r="CJ597" s="21" t="str">
        <f t="shared" si="125"/>
        <v/>
      </c>
      <c r="CK597" s="21" t="str">
        <f t="shared" si="125"/>
        <v/>
      </c>
      <c r="CL597" s="21" t="str">
        <f t="shared" si="125"/>
        <v/>
      </c>
      <c r="CM597" s="21" t="str">
        <f t="shared" si="125"/>
        <v/>
      </c>
      <c r="CN597" s="21" t="str">
        <f t="shared" si="125"/>
        <v/>
      </c>
      <c r="CO597" s="21" t="str">
        <f t="shared" si="125"/>
        <v/>
      </c>
    </row>
    <row r="598" spans="1:93" s="34" customFormat="1" ht="17.25" thickBot="1" x14ac:dyDescent="0.35">
      <c r="A598" s="60">
        <v>31040596</v>
      </c>
      <c r="B598" s="61" t="s">
        <v>297</v>
      </c>
      <c r="C598" s="30"/>
      <c r="D598" s="30">
        <f t="shared" si="122"/>
        <v>40</v>
      </c>
      <c r="E598" s="21" t="s">
        <v>105</v>
      </c>
      <c r="F598" s="30">
        <v>40</v>
      </c>
      <c r="G598" s="30" t="s">
        <v>101</v>
      </c>
      <c r="H598" s="21">
        <f>VLOOKUP($L598,怪物模板!$A:$N,MATCH(角色!H$1,模板表头,0),0)</f>
        <v>2</v>
      </c>
      <c r="I598" s="30" t="str">
        <f>VLOOKUP($L598,怪物模板!$A:$N,MATCH(角色!I$1,模板表头,0),0)</f>
        <v>phy</v>
      </c>
      <c r="J598" s="32"/>
      <c r="K598" s="30" t="s">
        <v>304</v>
      </c>
      <c r="L598" s="29" t="s">
        <v>296</v>
      </c>
      <c r="M598" s="30" t="str">
        <f>VLOOKUP($L598,怪物模板!$A:$N,MATCH(角色!M$1,模板表头,0),0)</f>
        <v>雷神索尔</v>
      </c>
      <c r="N598" s="30" t="str">
        <f>VLOOKUP($L598,怪物模板!$A:$N,MATCH(角色!N$1,模板表头,0),0)</f>
        <v>剧情关卡专用，增加光标记</v>
      </c>
      <c r="O598" s="21" t="str">
        <f>VLOOKUP($L598,怪物模板!$A:$N,MATCH(角色!O$1,模板表头,0),0)</f>
        <v>male</v>
      </c>
      <c r="P598" s="30">
        <v>5</v>
      </c>
      <c r="Q598" s="30">
        <v>3</v>
      </c>
      <c r="R598" s="30">
        <f>VLOOKUP(P598,[2]辅助表!$A$2:$B$10,2,FALSE)</f>
        <v>3</v>
      </c>
      <c r="S598" s="30" t="str">
        <f>VLOOKUP($L598,怪物模板!$A:$N,MATCH(角色!S$1,模板表头,0),0)</f>
        <v>order</v>
      </c>
      <c r="T598" s="30" t="s">
        <v>87</v>
      </c>
      <c r="U598" s="30"/>
      <c r="V598" s="30"/>
      <c r="W598" s="30"/>
      <c r="X598" s="30"/>
      <c r="Y598" s="30"/>
      <c r="Z598" s="30"/>
      <c r="AA598" s="30"/>
      <c r="AB598" s="30">
        <v>4</v>
      </c>
      <c r="AC598" s="30">
        <v>6</v>
      </c>
      <c r="AD598" s="30"/>
      <c r="AE598" s="30">
        <f t="shared" si="132"/>
        <v>100</v>
      </c>
      <c r="AF598" s="30">
        <f t="shared" si="136"/>
        <v>250</v>
      </c>
      <c r="AG598" s="30" t="str">
        <f>VLOOKUP($L598,怪物模板!$A:$N,MATCH(角色!AG$1,模板表头,0),0)</f>
        <v>melee.thor</v>
      </c>
      <c r="AH598" s="30">
        <f>VLOOKUP($L598,怪物模板!$A:$N,MATCH(角色!AH$1,模板表头,0),0)</f>
        <v>11961201</v>
      </c>
      <c r="AI598" s="30">
        <f>VLOOKUP($L598,怪物模板!$A:$N,MATCH(角色!AI$1,模板表头,0),0)</f>
        <v>11961205</v>
      </c>
      <c r="AJ598" s="30">
        <f>VLOOKUP($L598,怪物模板!$A:$N,MATCH(角色!AJ$1,模板表头,0),0)</f>
        <v>11961203</v>
      </c>
      <c r="AK598" s="30">
        <f>VLOOKUP($L598,怪物模板!$A:$N,MATCH(角色!AK$1,模板表头,0),0)</f>
        <v>11961204</v>
      </c>
      <c r="AL598" s="28" t="str">
        <f>IF(VLOOKUP($L598,[1]怪物模板!$A:$N,MATCH([1]角色!AL$1,模板表头,0),0)=0,"",VLOOKUP($L598,[1]怪物模板!$A:$N,MATCH([1]角色!AL$1,模板表头,0),0))</f>
        <v/>
      </c>
      <c r="AM598" s="28" t="str">
        <f>VLOOKUP($L598,怪物模板!$A:$N,MATCH(角色!AM$1,模板表头,0),0)</f>
        <v>thor</v>
      </c>
      <c r="AN598" s="30">
        <v>1.5</v>
      </c>
      <c r="AO598" s="30">
        <v>1</v>
      </c>
      <c r="AP598" s="30"/>
      <c r="AQ598" s="30"/>
      <c r="AR598" s="30"/>
      <c r="AS598" s="30"/>
      <c r="AT598" s="30"/>
      <c r="AU598" s="30">
        <v>230011</v>
      </c>
      <c r="AV598" s="30">
        <v>230272</v>
      </c>
      <c r="AW598" s="30">
        <v>230153</v>
      </c>
      <c r="AX598" s="30">
        <v>230214</v>
      </c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2">
        <v>-4000</v>
      </c>
      <c r="BJ598" s="32">
        <f t="shared" si="139"/>
        <v>0</v>
      </c>
      <c r="BK598" s="32">
        <f t="shared" si="139"/>
        <v>0</v>
      </c>
      <c r="BL598" s="30"/>
      <c r="BM598" s="30"/>
      <c r="BN598" s="30"/>
      <c r="BO598" s="30"/>
      <c r="BP598" s="30"/>
      <c r="BQ598" s="30"/>
      <c r="BR598" s="30"/>
      <c r="BS598" s="30"/>
      <c r="BT598" s="30"/>
      <c r="BU598" s="33" t="str">
        <f>IF(OR(B598="骷髅战士",B598="骷髅法师"),-0.9,"")</f>
        <v/>
      </c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>
        <f t="shared" si="125"/>
        <v>5000</v>
      </c>
      <c r="CH598" s="30">
        <f t="shared" si="125"/>
        <v>5000</v>
      </c>
      <c r="CI598" s="30">
        <f t="shared" si="125"/>
        <v>5000</v>
      </c>
      <c r="CJ598" s="30">
        <f t="shared" si="125"/>
        <v>5000</v>
      </c>
      <c r="CK598" s="30">
        <f t="shared" si="125"/>
        <v>5000</v>
      </c>
      <c r="CL598" s="30">
        <f t="shared" si="125"/>
        <v>5000</v>
      </c>
      <c r="CM598" s="30">
        <f t="shared" si="125"/>
        <v>5000</v>
      </c>
      <c r="CN598" s="30">
        <f t="shared" si="125"/>
        <v>5000</v>
      </c>
      <c r="CO598" s="30">
        <f t="shared" si="125"/>
        <v>5000</v>
      </c>
    </row>
    <row r="599" spans="1:93" s="35" customFormat="1" ht="16.5" customHeight="1" x14ac:dyDescent="0.3">
      <c r="A599" s="60">
        <v>31040597</v>
      </c>
      <c r="B599" s="60" t="s">
        <v>310</v>
      </c>
      <c r="C599" s="30"/>
      <c r="D599" s="30">
        <f t="shared" si="122"/>
        <v>40</v>
      </c>
      <c r="E599" s="21" t="s">
        <v>105</v>
      </c>
      <c r="F599" s="30">
        <v>40</v>
      </c>
      <c r="G599" s="30" t="s">
        <v>101</v>
      </c>
      <c r="H599" s="21">
        <f>VLOOKUP($L599,怪物模板!$A:$N,MATCH(角色!H$1,模板表头,0),0)</f>
        <v>2</v>
      </c>
      <c r="I599" s="30" t="str">
        <f>VLOOKUP($L599,怪物模板!$A:$N,MATCH(角色!I$1,模板表头,0),0)</f>
        <v>phy</v>
      </c>
      <c r="J599" s="32"/>
      <c r="K599" s="30" t="s">
        <v>302</v>
      </c>
      <c r="L599" s="29" t="s">
        <v>300</v>
      </c>
      <c r="M599" s="30" t="str">
        <f>VLOOKUP($L599,怪物模板!$A:$N,MATCH(角色!M$1,模板表头,0),0)</f>
        <v>哈迪斯</v>
      </c>
      <c r="N599" s="30" t="str">
        <f>VLOOKUP($L599,怪物模板!$A:$N,MATCH(角色!N$1,模板表头,0),0)</f>
        <v>剧情关卡专用，增加光标记</v>
      </c>
      <c r="O599" s="21" t="str">
        <f>VLOOKUP($L599,怪物模板!$A:$N,MATCH(角色!O$1,模板表头,0),0)</f>
        <v>male</v>
      </c>
      <c r="P599" s="32">
        <v>5</v>
      </c>
      <c r="Q599" s="30">
        <v>3</v>
      </c>
      <c r="R599" s="30">
        <v>3</v>
      </c>
      <c r="S599" s="30" t="str">
        <f>VLOOKUP($L599,怪物模板!$A:$N,MATCH(角色!S$1,模板表头,0),0)</f>
        <v>order</v>
      </c>
      <c r="T599" s="30" t="s">
        <v>199</v>
      </c>
      <c r="U599" s="30"/>
      <c r="V599" s="30"/>
      <c r="W599" s="30"/>
      <c r="X599" s="30"/>
      <c r="Y599" s="30"/>
      <c r="Z599" s="30"/>
      <c r="AA599" s="30"/>
      <c r="AB599" s="30">
        <v>4</v>
      </c>
      <c r="AC599" s="30">
        <v>6</v>
      </c>
      <c r="AD599" s="30"/>
      <c r="AE599" s="30">
        <f t="shared" si="132"/>
        <v>100</v>
      </c>
      <c r="AF599" s="30">
        <f t="shared" si="136"/>
        <v>250</v>
      </c>
      <c r="AG599" s="30" t="str">
        <f>VLOOKUP($L599,怪物模板!$A:$N,MATCH(角色!AG$1,模板表头,0),0)</f>
        <v>melee.hades</v>
      </c>
      <c r="AH599" s="30">
        <f>VLOOKUP($L599,怪物模板!$A:$N,MATCH(角色!AH$1,模板表头,0),0)</f>
        <v>11760701</v>
      </c>
      <c r="AI599" s="30">
        <f>VLOOKUP($L599,怪物模板!$A:$N,MATCH(角色!AI$1,模板表头,0),0)</f>
        <v>11760702</v>
      </c>
      <c r="AJ599" s="30">
        <f>VLOOKUP($L599,怪物模板!$A:$N,MATCH(角色!AJ$1,模板表头,0),0)</f>
        <v>11760703</v>
      </c>
      <c r="AK599" s="30">
        <f>VLOOKUP($L599,怪物模板!$A:$N,MATCH(角色!AK$1,模板表头,0),0)</f>
        <v>11760704</v>
      </c>
      <c r="AL599" s="28" t="str">
        <f>IF(VLOOKUP($L599,[1]怪物模板!$A:$N,MATCH([1]角色!AL$1,模板表头,0),0)=0,"",VLOOKUP($L599,[1]怪物模板!$A:$N,MATCH([1]角色!AL$1,模板表头,0),0))</f>
        <v/>
      </c>
      <c r="AM599" s="28" t="str">
        <f>VLOOKUP($L599,怪物模板!$A:$N,MATCH(角色!AM$1,模板表头,0),0)</f>
        <v>hades</v>
      </c>
      <c r="AN599" s="30">
        <v>1.5</v>
      </c>
      <c r="AO599" s="30">
        <v>1</v>
      </c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2"/>
      <c r="BC599" s="32"/>
      <c r="BD599" s="32"/>
      <c r="BE599" s="32"/>
      <c r="BF599" s="32"/>
      <c r="BG599" s="32"/>
      <c r="BH599" s="32"/>
      <c r="BI599" s="32">
        <v>-4000</v>
      </c>
      <c r="BJ599" s="32">
        <f t="shared" si="139"/>
        <v>0</v>
      </c>
      <c r="BK599" s="32">
        <f t="shared" si="139"/>
        <v>0</v>
      </c>
      <c r="BL599" s="30"/>
      <c r="BM599" s="30"/>
      <c r="BN599" s="30"/>
      <c r="BO599" s="30"/>
      <c r="BP599" s="30"/>
      <c r="BQ599" s="30"/>
      <c r="BR599" s="30"/>
      <c r="BS599" s="30"/>
      <c r="BT599" s="30"/>
      <c r="BU599" s="33" t="s">
        <v>200</v>
      </c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 t="s">
        <v>200</v>
      </c>
      <c r="CH599" s="30" t="s">
        <v>200</v>
      </c>
      <c r="CI599" s="30" t="s">
        <v>200</v>
      </c>
      <c r="CJ599" s="30" t="s">
        <v>200</v>
      </c>
      <c r="CK599" s="30" t="s">
        <v>200</v>
      </c>
      <c r="CL599" s="30" t="s">
        <v>200</v>
      </c>
      <c r="CM599" s="30" t="s">
        <v>200</v>
      </c>
      <c r="CN599" s="30" t="s">
        <v>200</v>
      </c>
      <c r="CO599" s="30" t="s">
        <v>200</v>
      </c>
    </row>
    <row r="600" spans="1:93" s="3" customFormat="1" ht="16.5" customHeight="1" x14ac:dyDescent="0.3">
      <c r="A600" s="60">
        <v>31040598</v>
      </c>
      <c r="B600" s="60" t="s">
        <v>207</v>
      </c>
      <c r="C600" s="21"/>
      <c r="D600" s="21">
        <f t="shared" si="122"/>
        <v>40</v>
      </c>
      <c r="E600" s="21" t="s">
        <v>105</v>
      </c>
      <c r="F600" s="21">
        <v>40</v>
      </c>
      <c r="G600" s="21" t="s">
        <v>110</v>
      </c>
      <c r="H600" s="21">
        <f>VLOOKUP($L600,怪物模板!$A:$N,MATCH(角色!H$1,模板表头,0),0)</f>
        <v>1</v>
      </c>
      <c r="I600" s="28" t="str">
        <f>VLOOKUP($L600,怪物模板!$A:$N,MATCH(角色!I$1,模板表头,0),0)</f>
        <v>mag</v>
      </c>
      <c r="J600" s="22"/>
      <c r="K600" s="21"/>
      <c r="L600" s="21" t="s">
        <v>207</v>
      </c>
      <c r="M600" s="28" t="str">
        <f>VLOOKUP($L600,怪物模板!$A:$N,MATCH(角色!M$1,模板表头,0),0)</f>
        <v>无对应英雄</v>
      </c>
      <c r="N600" s="28" t="str">
        <f>VLOOKUP($L600,怪物模板!$A:$N,MATCH(角色!N$1,模板表头,0),0)</f>
        <v>统一模板</v>
      </c>
      <c r="O600" s="21" t="str">
        <f>VLOOKUP($L600,怪物模板!$A:$N,MATCH(角色!O$1,模板表头,0),0)</f>
        <v>male</v>
      </c>
      <c r="P600" s="22">
        <v>4</v>
      </c>
      <c r="Q600" s="21">
        <v>2</v>
      </c>
      <c r="R600" s="21">
        <v>3</v>
      </c>
      <c r="S600" s="28" t="str">
        <f>VLOOKUP($L600,怪物模板!$A:$N,MATCH(角色!S$1,模板表头,0),0)</f>
        <v>horde</v>
      </c>
      <c r="T600" s="21" t="s">
        <v>199</v>
      </c>
      <c r="U600" s="21"/>
      <c r="V600" s="21"/>
      <c r="W600" s="21"/>
      <c r="X600" s="21"/>
      <c r="Y600" s="21"/>
      <c r="Z600" s="21"/>
      <c r="AA600" s="21"/>
      <c r="AB600" s="21">
        <v>4</v>
      </c>
      <c r="AC600" s="21">
        <v>6</v>
      </c>
      <c r="AD600" s="21"/>
      <c r="AE600" s="21">
        <f t="shared" si="132"/>
        <v>10</v>
      </c>
      <c r="AF600" s="21">
        <f t="shared" si="136"/>
        <v>25</v>
      </c>
      <c r="AG600" s="28" t="str">
        <f>VLOOKUP($L600,怪物模板!$A:$N,MATCH(角色!AG$1,模板表头,0),0)</f>
        <v>misc.5skills_third_target_is_valid</v>
      </c>
      <c r="AH600" s="28">
        <f>VLOOKUP($L600,怪物模板!$A:$N,MATCH(角色!AH$1,模板表头,0),0)</f>
        <v>11870101</v>
      </c>
      <c r="AI600" s="28">
        <f>VLOOKUP($L600,怪物模板!$A:$N,MATCH(角色!AI$1,模板表头,0),0)</f>
        <v>11999518</v>
      </c>
      <c r="AJ600" s="28">
        <f>VLOOKUP($L600,怪物模板!$A:$N,MATCH(角色!AJ$1,模板表头,0),0)</f>
        <v>11870103</v>
      </c>
      <c r="AK600" s="28" t="str">
        <f>VLOOKUP($L600,怪物模板!$A:$N,MATCH(角色!AK$1,模板表头,0),0)</f>
        <v/>
      </c>
      <c r="AL600" s="28" t="str">
        <f>IF(VLOOKUP($L600,[1]怪物模板!$A:$N,MATCH([1]角色!AL$1,模板表头,0),0)=0,"",VLOOKUP($L600,[1]怪物模板!$A:$N,MATCH([1]角色!AL$1,模板表头,0),0))</f>
        <v/>
      </c>
      <c r="AM600" s="28" t="str">
        <f>VLOOKUP($L600,怪物模板!$A:$N,MATCH(角色!AM$1,模板表头,0),0)</f>
        <v>senjin_shieldman_boss</v>
      </c>
      <c r="AN600" s="21">
        <v>1</v>
      </c>
      <c r="AO600" s="21">
        <v>1</v>
      </c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2"/>
      <c r="BC600" s="22"/>
      <c r="BD600" s="22"/>
      <c r="BE600" s="22"/>
      <c r="BF600" s="22"/>
      <c r="BG600" s="22"/>
      <c r="BH600" s="22"/>
      <c r="BI600" s="22">
        <f t="shared" si="138"/>
        <v>10000</v>
      </c>
      <c r="BJ600" s="22">
        <f t="shared" si="139"/>
        <v>4000</v>
      </c>
      <c r="BK600" s="22">
        <f t="shared" si="139"/>
        <v>4000</v>
      </c>
      <c r="BL600" s="21"/>
      <c r="BM600" s="21"/>
      <c r="BN600" s="21"/>
      <c r="BO600" s="21"/>
      <c r="BP600" s="21"/>
      <c r="BQ600" s="21"/>
      <c r="BR600" s="21"/>
      <c r="BS600" s="21"/>
      <c r="BT600" s="21"/>
      <c r="BU600" s="23"/>
      <c r="BV600" s="21"/>
      <c r="BW600" s="21"/>
      <c r="BX600" s="21"/>
      <c r="BY600" s="21"/>
      <c r="BZ600" s="21"/>
      <c r="CA600" s="21"/>
      <c r="CB600" s="21"/>
      <c r="CC600" s="21"/>
      <c r="CD600" s="21"/>
      <c r="CE600" s="21"/>
      <c r="CF600" s="21"/>
      <c r="CG600" s="21" t="s">
        <v>200</v>
      </c>
      <c r="CH600" s="21" t="s">
        <v>200</v>
      </c>
      <c r="CI600" s="21" t="s">
        <v>200</v>
      </c>
      <c r="CJ600" s="21" t="s">
        <v>200</v>
      </c>
      <c r="CK600" s="21" t="s">
        <v>200</v>
      </c>
      <c r="CL600" s="21" t="s">
        <v>200</v>
      </c>
      <c r="CM600" s="21" t="s">
        <v>200</v>
      </c>
      <c r="CN600" s="21" t="s">
        <v>200</v>
      </c>
      <c r="CO600" s="21" t="s">
        <v>200</v>
      </c>
    </row>
    <row r="601" spans="1:93" ht="16.5" customHeight="1" x14ac:dyDescent="0.3">
      <c r="A601" s="60">
        <v>31040599</v>
      </c>
      <c r="B601" s="60" t="s">
        <v>251</v>
      </c>
      <c r="C601" s="21"/>
      <c r="D601" s="21">
        <f t="shared" si="122"/>
        <v>40</v>
      </c>
      <c r="E601" s="21" t="s">
        <v>105</v>
      </c>
      <c r="F601" s="21">
        <v>40</v>
      </c>
      <c r="G601" s="21" t="s">
        <v>111</v>
      </c>
      <c r="H601" s="21">
        <f>VLOOKUP($L601,怪物模板!$A:$N,MATCH(角色!H$1,模板表头,0),0)</f>
        <v>4</v>
      </c>
      <c r="I601" s="28" t="str">
        <f>VLOOKUP($L601,怪物模板!$A:$N,MATCH(角色!I$1,模板表头,0),0)</f>
        <v>mag</v>
      </c>
      <c r="J601" s="22"/>
      <c r="K601" s="21"/>
      <c r="L601" s="21" t="s">
        <v>282</v>
      </c>
      <c r="M601" s="28" t="str">
        <f>VLOOKUP($L601,怪物模板!$A:$N,MATCH(角色!M$1,模板表头,0),0)</f>
        <v>先知圣者</v>
      </c>
      <c r="N601" s="28" t="str">
        <f>VLOOKUP($L601,怪物模板!$A:$N,MATCH(角色!N$1,模板表头,0),0)</f>
        <v>BOSS特别4技能版</v>
      </c>
      <c r="O601" s="21" t="str">
        <f>VLOOKUP($L601,怪物模板!$A:$N,MATCH(角色!O$1,模板表头,0),0)</f>
        <v>male</v>
      </c>
      <c r="P601" s="22">
        <v>6</v>
      </c>
      <c r="Q601" s="21">
        <v>3</v>
      </c>
      <c r="R601" s="21">
        <v>4</v>
      </c>
      <c r="S601" s="28" t="str">
        <f>VLOOKUP($L601,怪物模板!$A:$N,MATCH(角色!S$1,模板表头,0),0)</f>
        <v>alliance</v>
      </c>
      <c r="T601" s="21" t="s">
        <v>199</v>
      </c>
      <c r="U601" s="21"/>
      <c r="V601" s="21"/>
      <c r="W601" s="21"/>
      <c r="X601" s="21"/>
      <c r="Y601" s="21"/>
      <c r="Z601" s="21"/>
      <c r="AA601" s="21"/>
      <c r="AB601" s="21">
        <v>4</v>
      </c>
      <c r="AC601" s="21">
        <v>6</v>
      </c>
      <c r="AD601" s="21"/>
      <c r="AE601" s="21">
        <f t="shared" si="132"/>
        <v>40</v>
      </c>
      <c r="AF601" s="21">
        <f t="shared" si="136"/>
        <v>100</v>
      </c>
      <c r="AG601" s="28" t="str">
        <f>VLOOKUP($L601,怪物模板!$A:$N,MATCH(角色!AG$1,模板表头,0),0)</f>
        <v>healer.velen</v>
      </c>
      <c r="AH601" s="28">
        <f>VLOOKUP($L601,怪物模板!$A:$N,MATCH(角色!AH$1,模板表头,0),0)</f>
        <v>11670201</v>
      </c>
      <c r="AI601" s="28">
        <f>VLOOKUP($L601,怪物模板!$A:$N,MATCH(角色!AI$1,模板表头,0),0)</f>
        <v>11670202</v>
      </c>
      <c r="AJ601" s="28">
        <f>VLOOKUP($L601,怪物模板!$A:$N,MATCH(角色!AJ$1,模板表头,0),0)</f>
        <v>11999510</v>
      </c>
      <c r="AK601" s="28">
        <f>VLOOKUP($L601,怪物模板!$A:$N,MATCH(角色!AK$1,模板表头,0),0)</f>
        <v>11670203</v>
      </c>
      <c r="AL601" s="28" t="str">
        <f>IF(VLOOKUP($L601,[1]怪物模板!$A:$N,MATCH([1]角色!AL$1,模板表头,0),0)=0,"",VLOOKUP($L601,[1]怪物模板!$A:$N,MATCH([1]角色!AL$1,模板表头,0),0))</f>
        <v/>
      </c>
      <c r="AM601" s="28" t="str">
        <f>VLOOKUP($L601,怪物模板!$A:$N,MATCH(角色!AM$1,模板表头,0),0)</f>
        <v>velen_boss</v>
      </c>
      <c r="AN601" s="21">
        <v>1</v>
      </c>
      <c r="AO601" s="21">
        <v>1</v>
      </c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2"/>
      <c r="BC601" s="22"/>
      <c r="BD601" s="22"/>
      <c r="BE601" s="22"/>
      <c r="BF601" s="22"/>
      <c r="BG601" s="22"/>
      <c r="BH601" s="22"/>
      <c r="BI601" s="22">
        <f t="shared" si="138"/>
        <v>10000</v>
      </c>
      <c r="BJ601" s="22">
        <f t="shared" si="139"/>
        <v>4000</v>
      </c>
      <c r="BK601" s="22">
        <f t="shared" si="139"/>
        <v>4000</v>
      </c>
      <c r="BL601" s="21"/>
      <c r="BM601" s="21"/>
      <c r="BN601" s="21"/>
      <c r="BO601" s="21"/>
      <c r="BP601" s="21"/>
      <c r="BQ601" s="21"/>
      <c r="BR601" s="21"/>
      <c r="BS601" s="21"/>
      <c r="BT601" s="21"/>
      <c r="BU601" s="23" t="s">
        <v>200</v>
      </c>
      <c r="BV601" s="21"/>
      <c r="BW601" s="21"/>
      <c r="BX601" s="21"/>
      <c r="BY601" s="21"/>
      <c r="BZ601" s="21"/>
      <c r="CA601" s="21"/>
      <c r="CB601" s="21"/>
      <c r="CC601" s="21"/>
      <c r="CD601" s="21"/>
      <c r="CE601" s="21"/>
      <c r="CF601" s="21"/>
      <c r="CG601" s="21" t="s">
        <v>200</v>
      </c>
      <c r="CH601" s="21" t="s">
        <v>200</v>
      </c>
      <c r="CI601" s="21" t="s">
        <v>200</v>
      </c>
      <c r="CJ601" s="21" t="s">
        <v>200</v>
      </c>
      <c r="CK601" s="21" t="s">
        <v>200</v>
      </c>
      <c r="CL601" s="21" t="s">
        <v>200</v>
      </c>
      <c r="CM601" s="21" t="s">
        <v>200</v>
      </c>
      <c r="CN601" s="21" t="s">
        <v>200</v>
      </c>
      <c r="CO601" s="21" t="s">
        <v>200</v>
      </c>
    </row>
    <row r="602" spans="1:93" ht="16.5" customHeight="1" x14ac:dyDescent="0.3">
      <c r="A602" s="60">
        <v>31040600</v>
      </c>
      <c r="B602" s="60" t="s">
        <v>373</v>
      </c>
      <c r="C602" s="21"/>
      <c r="D602" s="21">
        <f t="shared" si="122"/>
        <v>40</v>
      </c>
      <c r="E602" s="21" t="s">
        <v>105</v>
      </c>
      <c r="F602" s="21">
        <v>40</v>
      </c>
      <c r="G602" s="21" t="s">
        <v>111</v>
      </c>
      <c r="H602" s="21">
        <f>VLOOKUP($L602,怪物模板!$A:$N,MATCH(角色!H$1,模板表头,0),0)</f>
        <v>4</v>
      </c>
      <c r="I602" s="28" t="str">
        <f>VLOOKUP($L602,怪物模板!$A:$N,MATCH(角色!I$1,模板表头,0),0)</f>
        <v>mag</v>
      </c>
      <c r="J602" s="22"/>
      <c r="K602" s="21"/>
      <c r="L602" s="21" t="s">
        <v>372</v>
      </c>
      <c r="M602" s="28" t="str">
        <f>VLOOKUP($L602,怪物模板!$A:$N,MATCH(角色!M$1,模板表头,0),0)</f>
        <v>米迦勒</v>
      </c>
      <c r="N602" s="28" t="str">
        <f>VLOOKUP($L602,怪物模板!$A:$N,MATCH(角色!N$1,模板表头,0),0)</f>
        <v>剧情关卡专用，增加光利用</v>
      </c>
      <c r="O602" s="21" t="str">
        <f>VLOOKUP($L602,怪物模板!$A:$N,MATCH(角色!O$1,模板表头,0),0)</f>
        <v>male</v>
      </c>
      <c r="P602" s="22">
        <v>3</v>
      </c>
      <c r="Q602" s="21">
        <v>3</v>
      </c>
      <c r="R602" s="21">
        <f>VLOOKUP(P602,辅助表!$A$2:$B$10,2,FALSE)</f>
        <v>2</v>
      </c>
      <c r="S602" s="28" t="str">
        <f>VLOOKUP($L602,怪物模板!$A:$N,MATCH(角色!S$1,模板表头,0),0)</f>
        <v>order</v>
      </c>
      <c r="T602" s="21" t="s">
        <v>85</v>
      </c>
      <c r="U602" s="21"/>
      <c r="V602" s="21"/>
      <c r="W602" s="21"/>
      <c r="X602" s="21"/>
      <c r="Y602" s="21"/>
      <c r="Z602" s="21"/>
      <c r="AA602" s="21"/>
      <c r="AB602" s="21">
        <v>4</v>
      </c>
      <c r="AC602" s="21">
        <v>6</v>
      </c>
      <c r="AD602" s="21"/>
      <c r="AE602" s="21">
        <f t="shared" si="132"/>
        <v>40</v>
      </c>
      <c r="AF602" s="21">
        <f t="shared" si="136"/>
        <v>100</v>
      </c>
      <c r="AG602" s="28" t="str">
        <f>VLOOKUP($L602,怪物模板!$A:$N,MATCH(角色!AG$1,模板表头,0),0)</f>
        <v>healer.michael</v>
      </c>
      <c r="AH602" s="28">
        <f>VLOOKUP($L602,怪物模板!$A:$N,MATCH(角色!AH$1,模板表头,0),0)</f>
        <v>11760501</v>
      </c>
      <c r="AI602" s="28">
        <f>VLOOKUP($L602,怪物模板!$A:$N,MATCH(角色!AI$1,模板表头,0),0)</f>
        <v>11760502</v>
      </c>
      <c r="AJ602" s="28">
        <f>VLOOKUP($L602,怪物模板!$A:$N,MATCH(角色!AJ$1,模板表头,0),0)</f>
        <v>11760503</v>
      </c>
      <c r="AK602" s="28">
        <f>VLOOKUP($L602,怪物模板!$A:$N,MATCH(角色!AK$1,模板表头,0),0)</f>
        <v>11760504</v>
      </c>
      <c r="AL602" s="28" t="str">
        <f>IF(VLOOKUP($L602,[1]怪物模板!$A:$N,MATCH([1]角色!AL$1,模板表头,0),0)=0,"",VLOOKUP($L602,[1]怪物模板!$A:$N,MATCH([1]角色!AL$1,模板表头,0),0))</f>
        <v/>
      </c>
      <c r="AM602" s="28" t="str">
        <f>VLOOKUP($L602,怪物模板!$A:$N,MATCH(角色!AM$1,模板表头,0),0)</f>
        <v>michael</v>
      </c>
      <c r="AN602" s="21">
        <f t="shared" ref="AN602" si="140">IF(T602="monster",1,IF(T602="boss",1.3,IF(T602="entity",1,IF(T602="guard",1.5,1))))</f>
        <v>1</v>
      </c>
      <c r="AO602" s="21">
        <v>1</v>
      </c>
      <c r="AP602" s="21"/>
      <c r="AQ602" s="21"/>
      <c r="AR602" s="21"/>
      <c r="AS602" s="21"/>
      <c r="AT602" s="21"/>
      <c r="AU602" s="21">
        <v>230011</v>
      </c>
      <c r="AV602" s="21">
        <v>230302</v>
      </c>
      <c r="AW602" s="21">
        <v>230163</v>
      </c>
      <c r="AX602" s="21"/>
      <c r="AY602" s="21"/>
      <c r="AZ602" s="21"/>
      <c r="BA602" s="21"/>
      <c r="BB602" s="22"/>
      <c r="BC602" s="22"/>
      <c r="BD602" s="22"/>
      <c r="BE602" s="22"/>
      <c r="BF602" s="22"/>
      <c r="BG602" s="22"/>
      <c r="BH602" s="22"/>
      <c r="BI602" s="22">
        <f t="shared" si="138"/>
        <v>10000</v>
      </c>
      <c r="BJ602" s="22">
        <f t="shared" si="139"/>
        <v>4000</v>
      </c>
      <c r="BK602" s="22">
        <f t="shared" si="139"/>
        <v>4000</v>
      </c>
      <c r="BL602" s="21"/>
      <c r="BM602" s="21"/>
      <c r="BN602" s="21"/>
      <c r="BO602" s="21"/>
      <c r="BP602" s="21"/>
      <c r="BQ602" s="21"/>
      <c r="BR602" s="21"/>
      <c r="BS602" s="21"/>
      <c r="BT602" s="21"/>
      <c r="BU602" s="23" t="str">
        <f>IF(OR(B602="骷髅战士",B602="骷髅法师"),-0.9,"")</f>
        <v/>
      </c>
      <c r="BV602" s="21"/>
      <c r="BW602" s="21"/>
      <c r="BX602" s="21"/>
      <c r="BY602" s="21"/>
      <c r="BZ602" s="21"/>
      <c r="CA602" s="21"/>
      <c r="CB602" s="21"/>
      <c r="CC602" s="21"/>
      <c r="CD602" s="21"/>
      <c r="CE602" s="21"/>
      <c r="CF602" s="21"/>
      <c r="CG602" s="21" t="str">
        <f t="shared" si="125"/>
        <v/>
      </c>
      <c r="CH602" s="21" t="str">
        <f t="shared" si="125"/>
        <v/>
      </c>
      <c r="CI602" s="21" t="str">
        <f t="shared" si="125"/>
        <v/>
      </c>
      <c r="CJ602" s="21" t="str">
        <f t="shared" si="125"/>
        <v/>
      </c>
      <c r="CK602" s="21" t="str">
        <f t="shared" si="125"/>
        <v/>
      </c>
      <c r="CL602" s="21" t="str">
        <f t="shared" si="125"/>
        <v/>
      </c>
      <c r="CM602" s="21" t="str">
        <f t="shared" si="125"/>
        <v/>
      </c>
      <c r="CN602" s="21" t="str">
        <f t="shared" si="125"/>
        <v/>
      </c>
      <c r="CO602" s="21" t="str">
        <f t="shared" si="125"/>
        <v/>
      </c>
    </row>
    <row r="603" spans="1:93" s="13" customFormat="1" ht="16.5" customHeight="1" x14ac:dyDescent="0.3">
      <c r="A603" s="62">
        <v>31040601</v>
      </c>
      <c r="B603" s="62" t="s">
        <v>239</v>
      </c>
      <c r="C603" s="21"/>
      <c r="D603" s="21">
        <f>D598+1</f>
        <v>41</v>
      </c>
      <c r="E603" s="21" t="s">
        <v>106</v>
      </c>
      <c r="F603" s="21">
        <v>1</v>
      </c>
      <c r="G603" s="21" t="s">
        <v>110</v>
      </c>
      <c r="H603" s="21">
        <f>VLOOKUP($L603,怪物模板!$A:$N,MATCH(角色!H$1,模板表头,0),0)</f>
        <v>1</v>
      </c>
      <c r="I603" s="28" t="str">
        <f>VLOOKUP($L603,怪物模板!$A:$N,MATCH(角色!I$1,模板表头,0),0)</f>
        <v>phy</v>
      </c>
      <c r="J603" s="22"/>
      <c r="K603" s="21" t="s">
        <v>240</v>
      </c>
      <c r="L603" s="21" t="s">
        <v>239</v>
      </c>
      <c r="M603" s="28" t="str">
        <f>VLOOKUP($L603,怪物模板!$A:$N,MATCH(角色!M$1,模板表头,0),0)</f>
        <v>无对应英雄</v>
      </c>
      <c r="N603" s="28" t="str">
        <f>VLOOKUP($L603,怪物模板!$A:$N,MATCH(角色!N$1,模板表头,0),0)</f>
        <v>统一模板</v>
      </c>
      <c r="O603" s="21" t="str">
        <f>VLOOKUP($L603,怪物模板!$A:$N,MATCH(角色!O$1,模板表头,0),0)</f>
        <v>male</v>
      </c>
      <c r="P603" s="22">
        <v>2</v>
      </c>
      <c r="Q603" s="21">
        <v>2</v>
      </c>
      <c r="R603" s="21">
        <v>2</v>
      </c>
      <c r="S603" s="28" t="str">
        <f>VLOOKUP($L603,怪物模板!$A:$N,MATCH(角色!S$1,模板表头,0),0)</f>
        <v>chaos</v>
      </c>
      <c r="T603" s="21" t="s">
        <v>199</v>
      </c>
      <c r="U603" s="21"/>
      <c r="V603" s="21"/>
      <c r="W603" s="21"/>
      <c r="X603" s="21"/>
      <c r="Y603" s="21"/>
      <c r="Z603" s="21"/>
      <c r="AA603" s="21"/>
      <c r="AB603" s="21">
        <v>4</v>
      </c>
      <c r="AC603" s="21">
        <v>6</v>
      </c>
      <c r="AD603" s="21"/>
      <c r="AE603" s="21">
        <f t="shared" si="132"/>
        <v>10</v>
      </c>
      <c r="AF603" s="21">
        <f t="shared" si="136"/>
        <v>25</v>
      </c>
      <c r="AG603" s="28" t="str">
        <f>VLOOKUP($L603,怪物模板!$A:$N,MATCH(角色!AG$1,模板表头,0),0)</f>
        <v>misc.5skills</v>
      </c>
      <c r="AH603" s="28">
        <f>VLOOKUP($L603,怪物模板!$A:$N,MATCH(角色!AH$1,模板表头,0),0)</f>
        <v>11999022</v>
      </c>
      <c r="AI603" s="28">
        <f>VLOOKUP($L603,怪物模板!$A:$N,MATCH(角色!AI$1,模板表头,0),0)</f>
        <v>11999023</v>
      </c>
      <c r="AJ603" s="28" t="str">
        <f>VLOOKUP($L603,怪物模板!$A:$N,MATCH(角色!AJ$1,模板表头,0),0)</f>
        <v/>
      </c>
      <c r="AK603" s="28" t="str">
        <f>VLOOKUP($L603,怪物模板!$A:$N,MATCH(角色!AK$1,模板表头,0),0)</f>
        <v/>
      </c>
      <c r="AL603" s="28" t="str">
        <f>IF(VLOOKUP($L603,[1]怪物模板!$A:$N,MATCH([1]角色!AL$1,模板表头,0),0)=0,"",VLOOKUP($L603,[1]怪物模板!$A:$N,MATCH([1]角色!AL$1,模板表头,0),0))</f>
        <v/>
      </c>
      <c r="AM603" s="28" t="str">
        <f>VLOOKUP($L603,怪物模板!$A:$N,MATCH(角色!AM$1,模板表头,0),0)</f>
        <v>demon_gorilla</v>
      </c>
      <c r="AN603" s="21">
        <v>1</v>
      </c>
      <c r="AO603" s="21">
        <v>1</v>
      </c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2"/>
      <c r="BC603" s="22"/>
      <c r="BD603" s="22"/>
      <c r="BE603" s="22"/>
      <c r="BF603" s="22"/>
      <c r="BG603" s="22"/>
      <c r="BH603" s="22"/>
      <c r="BI603" s="22">
        <f t="shared" si="138"/>
        <v>10000</v>
      </c>
      <c r="BJ603" s="22">
        <f t="shared" si="139"/>
        <v>4000</v>
      </c>
      <c r="BK603" s="22">
        <f t="shared" si="139"/>
        <v>4000</v>
      </c>
      <c r="BL603" s="21"/>
      <c r="BM603" s="21"/>
      <c r="BN603" s="21"/>
      <c r="BO603" s="21"/>
      <c r="BP603" s="21"/>
      <c r="BQ603" s="21"/>
      <c r="BR603" s="21"/>
      <c r="BS603" s="21"/>
      <c r="BT603" s="21"/>
      <c r="BU603" s="23" t="s">
        <v>200</v>
      </c>
      <c r="BV603" s="21"/>
      <c r="BW603" s="21"/>
      <c r="BX603" s="21"/>
      <c r="BY603" s="21"/>
      <c r="BZ603" s="21"/>
      <c r="CA603" s="21"/>
      <c r="CB603" s="21"/>
      <c r="CC603" s="21"/>
      <c r="CD603" s="21"/>
      <c r="CE603" s="21"/>
      <c r="CF603" s="21"/>
      <c r="CG603" s="21" t="s">
        <v>200</v>
      </c>
      <c r="CH603" s="21" t="s">
        <v>200</v>
      </c>
      <c r="CI603" s="21" t="s">
        <v>200</v>
      </c>
      <c r="CJ603" s="21" t="s">
        <v>200</v>
      </c>
      <c r="CK603" s="21" t="s">
        <v>200</v>
      </c>
      <c r="CL603" s="21" t="s">
        <v>200</v>
      </c>
      <c r="CM603" s="21" t="s">
        <v>200</v>
      </c>
      <c r="CN603" s="21" t="s">
        <v>200</v>
      </c>
      <c r="CO603" s="21" t="s">
        <v>200</v>
      </c>
    </row>
    <row r="604" spans="1:93" s="13" customFormat="1" ht="16.5" customHeight="1" x14ac:dyDescent="0.3">
      <c r="A604" s="62">
        <v>31040602</v>
      </c>
      <c r="B604" s="62" t="s">
        <v>239</v>
      </c>
      <c r="C604" s="21"/>
      <c r="D604" s="21">
        <f t="shared" ref="D604:D667" si="141">D599+1</f>
        <v>41</v>
      </c>
      <c r="E604" s="21" t="s">
        <v>106</v>
      </c>
      <c r="F604" s="21">
        <v>1</v>
      </c>
      <c r="G604" s="21" t="s">
        <v>110</v>
      </c>
      <c r="H604" s="21">
        <f>VLOOKUP($L604,怪物模板!$A:$N,MATCH(角色!H$1,模板表头,0),0)</f>
        <v>1</v>
      </c>
      <c r="I604" s="28" t="str">
        <f>VLOOKUP($L604,怪物模板!$A:$N,MATCH(角色!I$1,模板表头,0),0)</f>
        <v>phy</v>
      </c>
      <c r="J604" s="22"/>
      <c r="K604" s="21" t="s">
        <v>240</v>
      </c>
      <c r="L604" s="21" t="s">
        <v>239</v>
      </c>
      <c r="M604" s="28" t="str">
        <f>VLOOKUP($L604,怪物模板!$A:$N,MATCH(角色!M$1,模板表头,0),0)</f>
        <v>无对应英雄</v>
      </c>
      <c r="N604" s="28" t="str">
        <f>VLOOKUP($L604,怪物模板!$A:$N,MATCH(角色!N$1,模板表头,0),0)</f>
        <v>统一模板</v>
      </c>
      <c r="O604" s="21" t="str">
        <f>VLOOKUP($L604,怪物模板!$A:$N,MATCH(角色!O$1,模板表头,0),0)</f>
        <v>male</v>
      </c>
      <c r="P604" s="22">
        <v>2</v>
      </c>
      <c r="Q604" s="21">
        <v>2</v>
      </c>
      <c r="R604" s="21">
        <v>2</v>
      </c>
      <c r="S604" s="28" t="str">
        <f>VLOOKUP($L604,怪物模板!$A:$N,MATCH(角色!S$1,模板表头,0),0)</f>
        <v>chaos</v>
      </c>
      <c r="T604" s="21" t="s">
        <v>199</v>
      </c>
      <c r="U604" s="21"/>
      <c r="V604" s="21"/>
      <c r="W604" s="21"/>
      <c r="X604" s="21"/>
      <c r="Y604" s="21"/>
      <c r="Z604" s="21"/>
      <c r="AA604" s="21"/>
      <c r="AB604" s="21">
        <v>4</v>
      </c>
      <c r="AC604" s="21">
        <v>6</v>
      </c>
      <c r="AD604" s="21"/>
      <c r="AE604" s="21">
        <f t="shared" si="132"/>
        <v>10</v>
      </c>
      <c r="AF604" s="21">
        <f t="shared" si="136"/>
        <v>25</v>
      </c>
      <c r="AG604" s="28" t="str">
        <f>VLOOKUP($L604,怪物模板!$A:$N,MATCH(角色!AG$1,模板表头,0),0)</f>
        <v>misc.5skills</v>
      </c>
      <c r="AH604" s="28">
        <f>VLOOKUP($L604,怪物模板!$A:$N,MATCH(角色!AH$1,模板表头,0),0)</f>
        <v>11999022</v>
      </c>
      <c r="AI604" s="28">
        <f>VLOOKUP($L604,怪物模板!$A:$N,MATCH(角色!AI$1,模板表头,0),0)</f>
        <v>11999023</v>
      </c>
      <c r="AJ604" s="28" t="str">
        <f>VLOOKUP($L604,怪物模板!$A:$N,MATCH(角色!AJ$1,模板表头,0),0)</f>
        <v/>
      </c>
      <c r="AK604" s="28" t="str">
        <f>VLOOKUP($L604,怪物模板!$A:$N,MATCH(角色!AK$1,模板表头,0),0)</f>
        <v/>
      </c>
      <c r="AL604" s="28" t="str">
        <f>IF(VLOOKUP($L604,[1]怪物模板!$A:$N,MATCH([1]角色!AL$1,模板表头,0),0)=0,"",VLOOKUP($L604,[1]怪物模板!$A:$N,MATCH([1]角色!AL$1,模板表头,0),0))</f>
        <v/>
      </c>
      <c r="AM604" s="28" t="str">
        <f>VLOOKUP($L604,怪物模板!$A:$N,MATCH(角色!AM$1,模板表头,0),0)</f>
        <v>demon_gorilla</v>
      </c>
      <c r="AN604" s="21">
        <v>1</v>
      </c>
      <c r="AO604" s="21">
        <v>1</v>
      </c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2"/>
      <c r="BC604" s="22"/>
      <c r="BD604" s="22"/>
      <c r="BE604" s="22"/>
      <c r="BF604" s="22"/>
      <c r="BG604" s="22"/>
      <c r="BH604" s="22"/>
      <c r="BI604" s="22">
        <f t="shared" si="138"/>
        <v>10000</v>
      </c>
      <c r="BJ604" s="22">
        <f t="shared" si="139"/>
        <v>4000</v>
      </c>
      <c r="BK604" s="22">
        <f t="shared" si="139"/>
        <v>4000</v>
      </c>
      <c r="BL604" s="21"/>
      <c r="BM604" s="21"/>
      <c r="BN604" s="21"/>
      <c r="BO604" s="21"/>
      <c r="BP604" s="21"/>
      <c r="BQ604" s="21"/>
      <c r="BR604" s="21"/>
      <c r="BS604" s="21"/>
      <c r="BT604" s="21"/>
      <c r="BU604" s="23" t="s">
        <v>200</v>
      </c>
      <c r="BV604" s="21"/>
      <c r="BW604" s="21"/>
      <c r="BX604" s="21"/>
      <c r="BY604" s="21"/>
      <c r="BZ604" s="21"/>
      <c r="CA604" s="21"/>
      <c r="CB604" s="21"/>
      <c r="CC604" s="21"/>
      <c r="CD604" s="21"/>
      <c r="CE604" s="21"/>
      <c r="CF604" s="21"/>
      <c r="CG604" s="21" t="s">
        <v>200</v>
      </c>
      <c r="CH604" s="21" t="s">
        <v>200</v>
      </c>
      <c r="CI604" s="21" t="s">
        <v>200</v>
      </c>
      <c r="CJ604" s="21" t="s">
        <v>200</v>
      </c>
      <c r="CK604" s="21" t="s">
        <v>200</v>
      </c>
      <c r="CL604" s="21" t="s">
        <v>200</v>
      </c>
      <c r="CM604" s="21" t="s">
        <v>200</v>
      </c>
      <c r="CN604" s="21" t="s">
        <v>200</v>
      </c>
      <c r="CO604" s="21" t="s">
        <v>200</v>
      </c>
    </row>
    <row r="605" spans="1:93" s="13" customFormat="1" ht="16.5" customHeight="1" x14ac:dyDescent="0.3">
      <c r="A605" s="62">
        <v>31040603</v>
      </c>
      <c r="B605" s="62" t="s">
        <v>239</v>
      </c>
      <c r="C605" s="21"/>
      <c r="D605" s="21">
        <f t="shared" si="141"/>
        <v>41</v>
      </c>
      <c r="E605" s="21" t="s">
        <v>106</v>
      </c>
      <c r="F605" s="21">
        <v>1</v>
      </c>
      <c r="G605" s="21" t="s">
        <v>110</v>
      </c>
      <c r="H605" s="21">
        <f>VLOOKUP($L605,怪物模板!$A:$N,MATCH(角色!H$1,模板表头,0),0)</f>
        <v>1</v>
      </c>
      <c r="I605" s="28" t="str">
        <f>VLOOKUP($L605,怪物模板!$A:$N,MATCH(角色!I$1,模板表头,0),0)</f>
        <v>phy</v>
      </c>
      <c r="J605" s="22"/>
      <c r="K605" s="21" t="s">
        <v>240</v>
      </c>
      <c r="L605" s="21" t="s">
        <v>239</v>
      </c>
      <c r="M605" s="28" t="str">
        <f>VLOOKUP($L605,怪物模板!$A:$N,MATCH(角色!M$1,模板表头,0),0)</f>
        <v>无对应英雄</v>
      </c>
      <c r="N605" s="28" t="str">
        <f>VLOOKUP($L605,怪物模板!$A:$N,MATCH(角色!N$1,模板表头,0),0)</f>
        <v>统一模板</v>
      </c>
      <c r="O605" s="21" t="str">
        <f>VLOOKUP($L605,怪物模板!$A:$N,MATCH(角色!O$1,模板表头,0),0)</f>
        <v>male</v>
      </c>
      <c r="P605" s="22">
        <v>2</v>
      </c>
      <c r="Q605" s="21">
        <v>2</v>
      </c>
      <c r="R605" s="21">
        <v>2</v>
      </c>
      <c r="S605" s="28" t="str">
        <f>VLOOKUP($L605,怪物模板!$A:$N,MATCH(角色!S$1,模板表头,0),0)</f>
        <v>chaos</v>
      </c>
      <c r="T605" s="21" t="s">
        <v>199</v>
      </c>
      <c r="U605" s="21"/>
      <c r="V605" s="21"/>
      <c r="W605" s="21"/>
      <c r="X605" s="21"/>
      <c r="Y605" s="21"/>
      <c r="Z605" s="21"/>
      <c r="AA605" s="21"/>
      <c r="AB605" s="21">
        <v>4</v>
      </c>
      <c r="AC605" s="21">
        <v>6</v>
      </c>
      <c r="AD605" s="21"/>
      <c r="AE605" s="21">
        <f t="shared" si="132"/>
        <v>10</v>
      </c>
      <c r="AF605" s="21">
        <f t="shared" si="136"/>
        <v>25</v>
      </c>
      <c r="AG605" s="28" t="str">
        <f>VLOOKUP($L605,怪物模板!$A:$N,MATCH(角色!AG$1,模板表头,0),0)</f>
        <v>misc.5skills</v>
      </c>
      <c r="AH605" s="28">
        <f>VLOOKUP($L605,怪物模板!$A:$N,MATCH(角色!AH$1,模板表头,0),0)</f>
        <v>11999022</v>
      </c>
      <c r="AI605" s="28">
        <f>VLOOKUP($L605,怪物模板!$A:$N,MATCH(角色!AI$1,模板表头,0),0)</f>
        <v>11999023</v>
      </c>
      <c r="AJ605" s="28" t="str">
        <f>VLOOKUP($L605,怪物模板!$A:$N,MATCH(角色!AJ$1,模板表头,0),0)</f>
        <v/>
      </c>
      <c r="AK605" s="28" t="str">
        <f>VLOOKUP($L605,怪物模板!$A:$N,MATCH(角色!AK$1,模板表头,0),0)</f>
        <v/>
      </c>
      <c r="AL605" s="28" t="str">
        <f>IF(VLOOKUP($L605,[1]怪物模板!$A:$N,MATCH([1]角色!AL$1,模板表头,0),0)=0,"",VLOOKUP($L605,[1]怪物模板!$A:$N,MATCH([1]角色!AL$1,模板表头,0),0))</f>
        <v/>
      </c>
      <c r="AM605" s="28" t="str">
        <f>VLOOKUP($L605,怪物模板!$A:$N,MATCH(角色!AM$1,模板表头,0),0)</f>
        <v>demon_gorilla</v>
      </c>
      <c r="AN605" s="21">
        <v>1</v>
      </c>
      <c r="AO605" s="21">
        <v>1</v>
      </c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2"/>
      <c r="BC605" s="22"/>
      <c r="BD605" s="22"/>
      <c r="BE605" s="22"/>
      <c r="BF605" s="22"/>
      <c r="BG605" s="22"/>
      <c r="BH605" s="22"/>
      <c r="BI605" s="22">
        <f t="shared" si="138"/>
        <v>10000</v>
      </c>
      <c r="BJ605" s="22">
        <f t="shared" si="139"/>
        <v>4000</v>
      </c>
      <c r="BK605" s="22">
        <f t="shared" si="139"/>
        <v>4000</v>
      </c>
      <c r="BL605" s="21"/>
      <c r="BM605" s="21"/>
      <c r="BN605" s="21"/>
      <c r="BO605" s="21"/>
      <c r="BP605" s="21"/>
      <c r="BQ605" s="21"/>
      <c r="BR605" s="21"/>
      <c r="BS605" s="21"/>
      <c r="BT605" s="21"/>
      <c r="BU605" s="23" t="s">
        <v>200</v>
      </c>
      <c r="BV605" s="21"/>
      <c r="BW605" s="21"/>
      <c r="BX605" s="21"/>
      <c r="BY605" s="21"/>
      <c r="BZ605" s="21"/>
      <c r="CA605" s="21"/>
      <c r="CB605" s="21"/>
      <c r="CC605" s="21"/>
      <c r="CD605" s="21"/>
      <c r="CE605" s="21"/>
      <c r="CF605" s="21"/>
      <c r="CG605" s="21" t="s">
        <v>200</v>
      </c>
      <c r="CH605" s="21" t="s">
        <v>200</v>
      </c>
      <c r="CI605" s="21" t="s">
        <v>200</v>
      </c>
      <c r="CJ605" s="21" t="s">
        <v>200</v>
      </c>
      <c r="CK605" s="21" t="s">
        <v>200</v>
      </c>
      <c r="CL605" s="21" t="s">
        <v>200</v>
      </c>
      <c r="CM605" s="21" t="s">
        <v>200</v>
      </c>
      <c r="CN605" s="21" t="s">
        <v>200</v>
      </c>
      <c r="CO605" s="21" t="s">
        <v>200</v>
      </c>
    </row>
    <row r="606" spans="1:93" s="13" customFormat="1" ht="16.5" customHeight="1" x14ac:dyDescent="0.3">
      <c r="A606" s="62">
        <v>31040604</v>
      </c>
      <c r="B606" s="62" t="s">
        <v>202</v>
      </c>
      <c r="C606" s="21"/>
      <c r="D606" s="21">
        <f t="shared" si="141"/>
        <v>41</v>
      </c>
      <c r="E606" s="21" t="s">
        <v>106</v>
      </c>
      <c r="F606" s="21">
        <v>1</v>
      </c>
      <c r="G606" s="21" t="s">
        <v>110</v>
      </c>
      <c r="H606" s="21">
        <f>VLOOKUP($L606,怪物模板!$A:$N,MATCH(角色!H$1,模板表头,0),0)</f>
        <v>3</v>
      </c>
      <c r="I606" s="28" t="str">
        <f>VLOOKUP($L606,怪物模板!$A:$N,MATCH(角色!I$1,模板表头,0),0)</f>
        <v>mag</v>
      </c>
      <c r="J606" s="22"/>
      <c r="K606" s="21"/>
      <c r="L606" s="21" t="s">
        <v>275</v>
      </c>
      <c r="M606" s="28" t="str">
        <f>VLOOKUP($L606,怪物模板!$A:$N,MATCH(角色!M$1,模板表头,0),0)</f>
        <v>火焰术士</v>
      </c>
      <c r="N606" s="28" t="str">
        <f>VLOOKUP($L606,怪物模板!$A:$N,MATCH(角色!N$1,模板表头,0),0)</f>
        <v>大招加引导版，加酒利用</v>
      </c>
      <c r="O606" s="21" t="str">
        <f>VLOOKUP($L606,怪物模板!$A:$N,MATCH(角色!O$1,模板表头,0),0)</f>
        <v>female</v>
      </c>
      <c r="P606" s="22">
        <v>3</v>
      </c>
      <c r="Q606" s="21">
        <v>2</v>
      </c>
      <c r="R606" s="21">
        <v>2</v>
      </c>
      <c r="S606" s="28" t="str">
        <f>VLOOKUP($L606,怪物模板!$A:$N,MATCH(角色!S$1,模板表头,0),0)</f>
        <v>alliance</v>
      </c>
      <c r="T606" s="21" t="s">
        <v>85</v>
      </c>
      <c r="U606" s="21"/>
      <c r="V606" s="21"/>
      <c r="W606" s="21"/>
      <c r="X606" s="21"/>
      <c r="Y606" s="21"/>
      <c r="Z606" s="21"/>
      <c r="AA606" s="21"/>
      <c r="AB606" s="21">
        <v>4</v>
      </c>
      <c r="AC606" s="21">
        <v>6</v>
      </c>
      <c r="AD606" s="21"/>
      <c r="AE606" s="21">
        <f t="shared" si="132"/>
        <v>10</v>
      </c>
      <c r="AF606" s="21">
        <f t="shared" si="136"/>
        <v>25</v>
      </c>
      <c r="AG606" s="28" t="str">
        <f>VLOOKUP($L606,怪物模板!$A:$N,MATCH(角色!AG$1,模板表头,0),0)</f>
        <v>misc.5skills</v>
      </c>
      <c r="AH606" s="28">
        <f>VLOOKUP($L606,怪物模板!$A:$N,MATCH(角色!AH$1,模板表头,0),0)</f>
        <v>11980401</v>
      </c>
      <c r="AI606" s="28">
        <f>VLOOKUP($L606,怪物模板!$A:$N,MATCH(角色!AI$1,模板表头,0),0)</f>
        <v>11980402</v>
      </c>
      <c r="AJ606" s="28">
        <f>VLOOKUP($L606,怪物模板!$A:$N,MATCH(角色!AJ$1,模板表头,0),0)</f>
        <v>11999535</v>
      </c>
      <c r="AK606" s="28" t="str">
        <f>VLOOKUP($L606,怪物模板!$A:$N,MATCH(角色!AK$1,模板表头,0),0)</f>
        <v/>
      </c>
      <c r="AL606" s="28" t="str">
        <f>IF(VLOOKUP($L606,[1]怪物模板!$A:$N,MATCH([1]角色!AL$1,模板表头,0),0)=0,"",VLOOKUP($L606,[1]怪物模板!$A:$N,MATCH([1]角色!AL$1,模板表头,0),0))</f>
        <v/>
      </c>
      <c r="AM606" s="28" t="str">
        <f>VLOOKUP($L606,怪物模板!$A:$N,MATCH(角色!AM$1,模板表头,0),0)</f>
        <v>flame_npc</v>
      </c>
      <c r="AN606" s="21">
        <v>1</v>
      </c>
      <c r="AO606" s="21">
        <v>1</v>
      </c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2"/>
      <c r="BC606" s="22"/>
      <c r="BD606" s="22"/>
      <c r="BE606" s="22"/>
      <c r="BF606" s="22"/>
      <c r="BG606" s="22"/>
      <c r="BH606" s="22"/>
      <c r="BI606" s="22">
        <f t="shared" si="138"/>
        <v>10000</v>
      </c>
      <c r="BJ606" s="22">
        <f t="shared" si="139"/>
        <v>4000</v>
      </c>
      <c r="BK606" s="22">
        <f t="shared" si="139"/>
        <v>4000</v>
      </c>
      <c r="BL606" s="21"/>
      <c r="BM606" s="21"/>
      <c r="BN606" s="21"/>
      <c r="BO606" s="21"/>
      <c r="BP606" s="21"/>
      <c r="BQ606" s="21"/>
      <c r="BR606" s="21"/>
      <c r="BS606" s="21"/>
      <c r="BT606" s="21"/>
      <c r="BU606" s="23" t="s">
        <v>200</v>
      </c>
      <c r="BV606" s="21"/>
      <c r="BW606" s="21"/>
      <c r="BX606" s="21"/>
      <c r="BY606" s="21"/>
      <c r="BZ606" s="21"/>
      <c r="CA606" s="21"/>
      <c r="CB606" s="21"/>
      <c r="CC606" s="21"/>
      <c r="CD606" s="21"/>
      <c r="CE606" s="21"/>
      <c r="CF606" s="21"/>
      <c r="CG606" s="21" t="s">
        <v>200</v>
      </c>
      <c r="CH606" s="21" t="s">
        <v>200</v>
      </c>
      <c r="CI606" s="21" t="s">
        <v>200</v>
      </c>
      <c r="CJ606" s="21" t="s">
        <v>200</v>
      </c>
      <c r="CK606" s="21" t="s">
        <v>200</v>
      </c>
      <c r="CL606" s="21" t="s">
        <v>200</v>
      </c>
      <c r="CM606" s="21" t="s">
        <v>200</v>
      </c>
      <c r="CN606" s="21" t="s">
        <v>200</v>
      </c>
      <c r="CO606" s="21" t="s">
        <v>200</v>
      </c>
    </row>
    <row r="607" spans="1:93" s="13" customFormat="1" x14ac:dyDescent="0.3">
      <c r="A607" s="62">
        <v>31040605</v>
      </c>
      <c r="B607" s="62" t="s">
        <v>202</v>
      </c>
      <c r="C607" s="21"/>
      <c r="D607" s="21">
        <f t="shared" si="141"/>
        <v>41</v>
      </c>
      <c r="E607" s="21" t="s">
        <v>106</v>
      </c>
      <c r="F607" s="21">
        <v>1</v>
      </c>
      <c r="G607" s="21" t="s">
        <v>110</v>
      </c>
      <c r="H607" s="21">
        <f>VLOOKUP($L607,怪物模板!$A:$N,MATCH(角色!H$1,模板表头,0),0)</f>
        <v>3</v>
      </c>
      <c r="I607" s="28" t="str">
        <f>VLOOKUP($L607,怪物模板!$A:$N,MATCH(角色!I$1,模板表头,0),0)</f>
        <v>mag</v>
      </c>
      <c r="J607" s="22"/>
      <c r="K607" s="21"/>
      <c r="L607" s="21" t="s">
        <v>275</v>
      </c>
      <c r="M607" s="28" t="str">
        <f>VLOOKUP($L607,怪物模板!$A:$N,MATCH(角色!M$1,模板表头,0),0)</f>
        <v>火焰术士</v>
      </c>
      <c r="N607" s="28" t="str">
        <f>VLOOKUP($L607,怪物模板!$A:$N,MATCH(角色!N$1,模板表头,0),0)</f>
        <v>大招加引导版，加酒利用</v>
      </c>
      <c r="O607" s="21" t="str">
        <f>VLOOKUP($L607,怪物模板!$A:$N,MATCH(角色!O$1,模板表头,0),0)</f>
        <v>female</v>
      </c>
      <c r="P607" s="21">
        <v>3</v>
      </c>
      <c r="Q607" s="21">
        <v>2</v>
      </c>
      <c r="R607" s="21">
        <v>2</v>
      </c>
      <c r="S607" s="28" t="str">
        <f>VLOOKUP($L607,怪物模板!$A:$N,MATCH(角色!S$1,模板表头,0),0)</f>
        <v>alliance</v>
      </c>
      <c r="T607" s="21" t="s">
        <v>85</v>
      </c>
      <c r="U607" s="21"/>
      <c r="V607" s="21"/>
      <c r="W607" s="21"/>
      <c r="X607" s="21"/>
      <c r="Y607" s="21"/>
      <c r="Z607" s="21"/>
      <c r="AA607" s="21"/>
      <c r="AB607" s="21">
        <v>4</v>
      </c>
      <c r="AC607" s="21">
        <v>6</v>
      </c>
      <c r="AD607" s="21"/>
      <c r="AE607" s="21">
        <f t="shared" si="132"/>
        <v>10</v>
      </c>
      <c r="AF607" s="21">
        <f t="shared" si="136"/>
        <v>25</v>
      </c>
      <c r="AG607" s="28" t="str">
        <f>VLOOKUP($L607,怪物模板!$A:$N,MATCH(角色!AG$1,模板表头,0),0)</f>
        <v>misc.5skills</v>
      </c>
      <c r="AH607" s="28">
        <f>VLOOKUP($L607,怪物模板!$A:$N,MATCH(角色!AH$1,模板表头,0),0)</f>
        <v>11980401</v>
      </c>
      <c r="AI607" s="28">
        <f>VLOOKUP($L607,怪物模板!$A:$N,MATCH(角色!AI$1,模板表头,0),0)</f>
        <v>11980402</v>
      </c>
      <c r="AJ607" s="28">
        <f>VLOOKUP($L607,怪物模板!$A:$N,MATCH(角色!AJ$1,模板表头,0),0)</f>
        <v>11999535</v>
      </c>
      <c r="AK607" s="28" t="str">
        <f>VLOOKUP($L607,怪物模板!$A:$N,MATCH(角色!AK$1,模板表头,0),0)</f>
        <v/>
      </c>
      <c r="AL607" s="28" t="str">
        <f>IF(VLOOKUP($L607,[1]怪物模板!$A:$N,MATCH([1]角色!AL$1,模板表头,0),0)=0,"",VLOOKUP($L607,[1]怪物模板!$A:$N,MATCH([1]角色!AL$1,模板表头,0),0))</f>
        <v/>
      </c>
      <c r="AM607" s="28" t="str">
        <f>VLOOKUP($L607,怪物模板!$A:$N,MATCH(角色!AM$1,模板表头,0),0)</f>
        <v>flame_npc</v>
      </c>
      <c r="AN607" s="21">
        <v>1</v>
      </c>
      <c r="AO607" s="21">
        <v>1</v>
      </c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2">
        <f t="shared" si="138"/>
        <v>10000</v>
      </c>
      <c r="BJ607" s="22">
        <f t="shared" si="139"/>
        <v>4000</v>
      </c>
      <c r="BK607" s="22">
        <f t="shared" si="139"/>
        <v>4000</v>
      </c>
      <c r="BL607" s="21"/>
      <c r="BM607" s="21"/>
      <c r="BN607" s="21"/>
      <c r="BO607" s="21"/>
      <c r="BP607" s="21"/>
      <c r="BQ607" s="21"/>
      <c r="BR607" s="21"/>
      <c r="BS607" s="21"/>
      <c r="BT607" s="21"/>
      <c r="BU607" s="23" t="s">
        <v>200</v>
      </c>
      <c r="BV607" s="21"/>
      <c r="BW607" s="21"/>
      <c r="BX607" s="21"/>
      <c r="BY607" s="21"/>
      <c r="BZ607" s="21"/>
      <c r="CA607" s="21"/>
      <c r="CB607" s="21"/>
      <c r="CC607" s="21"/>
      <c r="CD607" s="21"/>
      <c r="CE607" s="21"/>
      <c r="CF607" s="21"/>
      <c r="CG607" s="21" t="s">
        <v>200</v>
      </c>
      <c r="CH607" s="21" t="s">
        <v>200</v>
      </c>
      <c r="CI607" s="21" t="s">
        <v>200</v>
      </c>
      <c r="CJ607" s="21" t="s">
        <v>200</v>
      </c>
      <c r="CK607" s="21" t="s">
        <v>200</v>
      </c>
      <c r="CL607" s="21" t="s">
        <v>200</v>
      </c>
      <c r="CM607" s="21" t="s">
        <v>200</v>
      </c>
      <c r="CN607" s="21" t="s">
        <v>200</v>
      </c>
      <c r="CO607" s="21" t="s">
        <v>200</v>
      </c>
    </row>
    <row r="608" spans="1:93" ht="16.5" customHeight="1" x14ac:dyDescent="0.3">
      <c r="A608" s="62">
        <v>31040606</v>
      </c>
      <c r="B608" s="62" t="s">
        <v>239</v>
      </c>
      <c r="C608" s="21"/>
      <c r="D608" s="21">
        <f t="shared" si="141"/>
        <v>42</v>
      </c>
      <c r="E608" s="21" t="s">
        <v>106</v>
      </c>
      <c r="F608" s="21">
        <v>2</v>
      </c>
      <c r="G608" s="21" t="s">
        <v>110</v>
      </c>
      <c r="H608" s="21">
        <f>VLOOKUP($L608,怪物模板!$A:$N,MATCH(角色!H$1,模板表头,0),0)</f>
        <v>1</v>
      </c>
      <c r="I608" s="28" t="str">
        <f>VLOOKUP($L608,怪物模板!$A:$N,MATCH(角色!I$1,模板表头,0),0)</f>
        <v>phy</v>
      </c>
      <c r="J608" s="22"/>
      <c r="K608" s="21" t="s">
        <v>240</v>
      </c>
      <c r="L608" s="21" t="s">
        <v>239</v>
      </c>
      <c r="M608" s="28" t="str">
        <f>VLOOKUP($L608,怪物模板!$A:$N,MATCH(角色!M$1,模板表头,0),0)</f>
        <v>无对应英雄</v>
      </c>
      <c r="N608" s="28" t="str">
        <f>VLOOKUP($L608,怪物模板!$A:$N,MATCH(角色!N$1,模板表头,0),0)</f>
        <v>统一模板</v>
      </c>
      <c r="O608" s="21" t="str">
        <f>VLOOKUP($L608,怪物模板!$A:$N,MATCH(角色!O$1,模板表头,0),0)</f>
        <v>male</v>
      </c>
      <c r="P608" s="22">
        <v>2</v>
      </c>
      <c r="Q608" s="21">
        <v>2</v>
      </c>
      <c r="R608" s="21">
        <v>2</v>
      </c>
      <c r="S608" s="28" t="str">
        <f>VLOOKUP($L608,怪物模板!$A:$N,MATCH(角色!S$1,模板表头,0),0)</f>
        <v>chaos</v>
      </c>
      <c r="T608" s="21" t="s">
        <v>199</v>
      </c>
      <c r="U608" s="21"/>
      <c r="V608" s="21"/>
      <c r="W608" s="21"/>
      <c r="X608" s="21"/>
      <c r="Y608" s="21"/>
      <c r="Z608" s="21"/>
      <c r="AA608" s="21"/>
      <c r="AB608" s="21">
        <v>4</v>
      </c>
      <c r="AC608" s="21">
        <v>6</v>
      </c>
      <c r="AD608" s="21"/>
      <c r="AE608" s="21">
        <f t="shared" si="132"/>
        <v>10</v>
      </c>
      <c r="AF608" s="21">
        <f t="shared" si="136"/>
        <v>25</v>
      </c>
      <c r="AG608" s="28" t="str">
        <f>VLOOKUP($L608,怪物模板!$A:$N,MATCH(角色!AG$1,模板表头,0),0)</f>
        <v>misc.5skills</v>
      </c>
      <c r="AH608" s="28">
        <f>VLOOKUP($L608,怪物模板!$A:$N,MATCH(角色!AH$1,模板表头,0),0)</f>
        <v>11999022</v>
      </c>
      <c r="AI608" s="28">
        <f>VLOOKUP($L608,怪物模板!$A:$N,MATCH(角色!AI$1,模板表头,0),0)</f>
        <v>11999023</v>
      </c>
      <c r="AJ608" s="28" t="str">
        <f>VLOOKUP($L608,怪物模板!$A:$N,MATCH(角色!AJ$1,模板表头,0),0)</f>
        <v/>
      </c>
      <c r="AK608" s="28" t="str">
        <f>VLOOKUP($L608,怪物模板!$A:$N,MATCH(角色!AK$1,模板表头,0),0)</f>
        <v/>
      </c>
      <c r="AL608" s="28" t="str">
        <f>IF(VLOOKUP($L608,[1]怪物模板!$A:$N,MATCH([1]角色!AL$1,模板表头,0),0)=0,"",VLOOKUP($L608,[1]怪物模板!$A:$N,MATCH([1]角色!AL$1,模板表头,0),0))</f>
        <v/>
      </c>
      <c r="AM608" s="28" t="str">
        <f>VLOOKUP($L608,怪物模板!$A:$N,MATCH(角色!AM$1,模板表头,0),0)</f>
        <v>demon_gorilla</v>
      </c>
      <c r="AN608" s="21">
        <v>1</v>
      </c>
      <c r="AO608" s="21">
        <v>1</v>
      </c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2"/>
      <c r="BC608" s="22"/>
      <c r="BD608" s="22"/>
      <c r="BE608" s="22"/>
      <c r="BF608" s="22"/>
      <c r="BG608" s="22"/>
      <c r="BH608" s="22"/>
      <c r="BI608" s="22">
        <f t="shared" si="138"/>
        <v>10000</v>
      </c>
      <c r="BJ608" s="22">
        <f t="shared" si="139"/>
        <v>4000</v>
      </c>
      <c r="BK608" s="22">
        <f t="shared" si="139"/>
        <v>4000</v>
      </c>
      <c r="BL608" s="21"/>
      <c r="BM608" s="21"/>
      <c r="BN608" s="21"/>
      <c r="BO608" s="21"/>
      <c r="BP608" s="21"/>
      <c r="BQ608" s="21"/>
      <c r="BR608" s="21"/>
      <c r="BS608" s="21"/>
      <c r="BT608" s="21"/>
      <c r="BU608" s="23" t="s">
        <v>200</v>
      </c>
      <c r="BV608" s="21"/>
      <c r="BW608" s="21"/>
      <c r="BX608" s="21"/>
      <c r="BY608" s="21"/>
      <c r="BZ608" s="21"/>
      <c r="CA608" s="21"/>
      <c r="CB608" s="21"/>
      <c r="CC608" s="21"/>
      <c r="CD608" s="21"/>
      <c r="CE608" s="21"/>
      <c r="CF608" s="21"/>
      <c r="CG608" s="21" t="s">
        <v>200</v>
      </c>
      <c r="CH608" s="21" t="s">
        <v>200</v>
      </c>
      <c r="CI608" s="21" t="s">
        <v>200</v>
      </c>
      <c r="CJ608" s="21" t="s">
        <v>200</v>
      </c>
      <c r="CK608" s="21" t="s">
        <v>200</v>
      </c>
      <c r="CL608" s="21" t="s">
        <v>200</v>
      </c>
      <c r="CM608" s="21" t="s">
        <v>200</v>
      </c>
      <c r="CN608" s="21" t="s">
        <v>200</v>
      </c>
      <c r="CO608" s="21" t="s">
        <v>200</v>
      </c>
    </row>
    <row r="609" spans="1:93" ht="16.5" customHeight="1" x14ac:dyDescent="0.3">
      <c r="A609" s="62">
        <v>31040607</v>
      </c>
      <c r="B609" s="62" t="s">
        <v>86</v>
      </c>
      <c r="C609" s="21"/>
      <c r="D609" s="21">
        <f t="shared" si="141"/>
        <v>42</v>
      </c>
      <c r="E609" s="21" t="s">
        <v>106</v>
      </c>
      <c r="F609" s="21">
        <v>2</v>
      </c>
      <c r="G609" s="21" t="s">
        <v>111</v>
      </c>
      <c r="H609" s="21">
        <f>VLOOKUP($L609,怪物模板!$A:$N,MATCH(角色!H$1,模板表头,0),0)</f>
        <v>2</v>
      </c>
      <c r="I609" s="28" t="str">
        <f>VLOOKUP($L609,怪物模板!$A:$N,MATCH(角色!I$1,模板表头,0),0)</f>
        <v>phy</v>
      </c>
      <c r="J609" s="22"/>
      <c r="K609" s="21"/>
      <c r="L609" s="21" t="s">
        <v>86</v>
      </c>
      <c r="M609" s="28" t="str">
        <f>VLOOKUP($L609,怪物模板!$A:$N,MATCH(角色!M$1,模板表头,0),0)</f>
        <v>无对应英雄</v>
      </c>
      <c r="N609" s="28" t="str">
        <f>VLOOKUP($L609,怪物模板!$A:$N,MATCH(角色!N$1,模板表头,0),0)</f>
        <v>新增突袭小招，大招改为引导</v>
      </c>
      <c r="O609" s="21" t="str">
        <f>VLOOKUP($L609,怪物模板!$A:$N,MATCH(角色!O$1,模板表头,0),0)</f>
        <v>male</v>
      </c>
      <c r="P609" s="22">
        <v>3</v>
      </c>
      <c r="Q609" s="21">
        <v>2</v>
      </c>
      <c r="R609" s="21">
        <v>2</v>
      </c>
      <c r="S609" s="28" t="str">
        <f>VLOOKUP($L609,怪物模板!$A:$N,MATCH(角色!S$1,模板表头,0),0)</f>
        <v>horde</v>
      </c>
      <c r="T609" s="21" t="s">
        <v>85</v>
      </c>
      <c r="U609" s="21"/>
      <c r="V609" s="21"/>
      <c r="W609" s="21"/>
      <c r="X609" s="21"/>
      <c r="Y609" s="21"/>
      <c r="Z609" s="21"/>
      <c r="AA609" s="21"/>
      <c r="AB609" s="21">
        <v>4</v>
      </c>
      <c r="AC609" s="21">
        <v>6</v>
      </c>
      <c r="AD609" s="21"/>
      <c r="AE609" s="21">
        <f t="shared" si="132"/>
        <v>40</v>
      </c>
      <c r="AF609" s="21">
        <f t="shared" si="136"/>
        <v>100</v>
      </c>
      <c r="AG609" s="28" t="str">
        <f>VLOOKUP($L609,怪物模板!$A:$N,MATCH(角色!AG$1,模板表头,0),0)</f>
        <v>misc.5skills</v>
      </c>
      <c r="AH609" s="28">
        <f>VLOOKUP($L609,怪物模板!$A:$N,MATCH(角色!AH$1,模板表头,0),0)</f>
        <v>11980101</v>
      </c>
      <c r="AI609" s="28">
        <f>VLOOKUP($L609,怪物模板!$A:$N,MATCH(角色!AI$1,模板表头,0),0)</f>
        <v>11999536</v>
      </c>
      <c r="AJ609" s="28">
        <f>VLOOKUP($L609,怪物模板!$A:$N,MATCH(角色!AJ$1,模板表头,0),0)</f>
        <v>11999537</v>
      </c>
      <c r="AK609" s="28" t="str">
        <f>VLOOKUP($L609,怪物模板!$A:$N,MATCH(角色!AK$1,模板表头,0),0)</f>
        <v/>
      </c>
      <c r="AL609" s="28" t="str">
        <f>IF(VLOOKUP($L609,[1]怪物模板!$A:$N,MATCH([1]角色!AL$1,模板表头,0),0)=0,"",VLOOKUP($L609,[1]怪物模板!$A:$N,MATCH([1]角色!AL$1,模板表头,0),0))</f>
        <v/>
      </c>
      <c r="AM609" s="28" t="str">
        <f>VLOOKUP($L609,怪物模板!$A:$N,MATCH(角色!AM$1,模板表头,0),0)</f>
        <v>rogue</v>
      </c>
      <c r="AN609" s="21">
        <v>1</v>
      </c>
      <c r="AO609" s="21">
        <v>1</v>
      </c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2"/>
      <c r="BC609" s="22"/>
      <c r="BD609" s="22"/>
      <c r="BE609" s="22"/>
      <c r="BF609" s="22"/>
      <c r="BG609" s="22"/>
      <c r="BH609" s="22"/>
      <c r="BI609" s="22">
        <f t="shared" si="138"/>
        <v>10000</v>
      </c>
      <c r="BJ609" s="22">
        <f t="shared" si="139"/>
        <v>4000</v>
      </c>
      <c r="BK609" s="22">
        <f t="shared" si="139"/>
        <v>4000</v>
      </c>
      <c r="BL609" s="21"/>
      <c r="BM609" s="21"/>
      <c r="BN609" s="21"/>
      <c r="BO609" s="21"/>
      <c r="BP609" s="21"/>
      <c r="BQ609" s="21"/>
      <c r="BR609" s="21"/>
      <c r="BS609" s="21"/>
      <c r="BT609" s="21"/>
      <c r="BU609" s="23" t="s">
        <v>200</v>
      </c>
      <c r="BV609" s="21"/>
      <c r="BW609" s="21"/>
      <c r="BX609" s="21"/>
      <c r="BY609" s="21"/>
      <c r="BZ609" s="21"/>
      <c r="CA609" s="21"/>
      <c r="CB609" s="21"/>
      <c r="CC609" s="21"/>
      <c r="CD609" s="21"/>
      <c r="CE609" s="21"/>
      <c r="CF609" s="21"/>
      <c r="CG609" s="21" t="s">
        <v>200</v>
      </c>
      <c r="CH609" s="21" t="s">
        <v>200</v>
      </c>
      <c r="CI609" s="21" t="s">
        <v>200</v>
      </c>
      <c r="CJ609" s="21" t="s">
        <v>200</v>
      </c>
      <c r="CK609" s="21" t="s">
        <v>200</v>
      </c>
      <c r="CL609" s="21" t="s">
        <v>200</v>
      </c>
      <c r="CM609" s="21" t="s">
        <v>200</v>
      </c>
      <c r="CN609" s="21" t="s">
        <v>200</v>
      </c>
      <c r="CO609" s="21" t="s">
        <v>200</v>
      </c>
    </row>
    <row r="610" spans="1:93" ht="16.5" customHeight="1" x14ac:dyDescent="0.3">
      <c r="A610" s="62">
        <v>31040608</v>
      </c>
      <c r="B610" s="62" t="s">
        <v>86</v>
      </c>
      <c r="C610" s="21"/>
      <c r="D610" s="21">
        <f t="shared" si="141"/>
        <v>42</v>
      </c>
      <c r="E610" s="21" t="s">
        <v>106</v>
      </c>
      <c r="F610" s="21">
        <v>2</v>
      </c>
      <c r="G610" s="21" t="s">
        <v>110</v>
      </c>
      <c r="H610" s="21">
        <f>VLOOKUP($L610,怪物模板!$A:$N,MATCH(角色!H$1,模板表头,0),0)</f>
        <v>2</v>
      </c>
      <c r="I610" s="28" t="str">
        <f>VLOOKUP($L610,怪物模板!$A:$N,MATCH(角色!I$1,模板表头,0),0)</f>
        <v>phy</v>
      </c>
      <c r="J610" s="22"/>
      <c r="K610" s="21"/>
      <c r="L610" s="21" t="s">
        <v>86</v>
      </c>
      <c r="M610" s="28" t="str">
        <f>VLOOKUP($L610,怪物模板!$A:$N,MATCH(角色!M$1,模板表头,0),0)</f>
        <v>无对应英雄</v>
      </c>
      <c r="N610" s="28" t="str">
        <f>VLOOKUP($L610,怪物模板!$A:$N,MATCH(角色!N$1,模板表头,0),0)</f>
        <v>新增突袭小招，大招改为引导</v>
      </c>
      <c r="O610" s="21" t="str">
        <f>VLOOKUP($L610,怪物模板!$A:$N,MATCH(角色!O$1,模板表头,0),0)</f>
        <v>male</v>
      </c>
      <c r="P610" s="22">
        <v>3</v>
      </c>
      <c r="Q610" s="21">
        <v>2</v>
      </c>
      <c r="R610" s="21">
        <v>2</v>
      </c>
      <c r="S610" s="28" t="str">
        <f>VLOOKUP($L610,怪物模板!$A:$N,MATCH(角色!S$1,模板表头,0),0)</f>
        <v>horde</v>
      </c>
      <c r="T610" s="21" t="s">
        <v>85</v>
      </c>
      <c r="U610" s="21"/>
      <c r="V610" s="21"/>
      <c r="W610" s="21"/>
      <c r="X610" s="21"/>
      <c r="Y610" s="21"/>
      <c r="Z610" s="21"/>
      <c r="AA610" s="21"/>
      <c r="AB610" s="21">
        <v>4</v>
      </c>
      <c r="AC610" s="21">
        <v>6</v>
      </c>
      <c r="AD610" s="21"/>
      <c r="AE610" s="21">
        <f t="shared" si="132"/>
        <v>10</v>
      </c>
      <c r="AF610" s="21">
        <f t="shared" si="136"/>
        <v>25</v>
      </c>
      <c r="AG610" s="28" t="str">
        <f>VLOOKUP($L610,怪物模板!$A:$N,MATCH(角色!AG$1,模板表头,0),0)</f>
        <v>misc.5skills</v>
      </c>
      <c r="AH610" s="28">
        <f>VLOOKUP($L610,怪物模板!$A:$N,MATCH(角色!AH$1,模板表头,0),0)</f>
        <v>11980101</v>
      </c>
      <c r="AI610" s="28">
        <f>VLOOKUP($L610,怪物模板!$A:$N,MATCH(角色!AI$1,模板表头,0),0)</f>
        <v>11999536</v>
      </c>
      <c r="AJ610" s="28">
        <f>VLOOKUP($L610,怪物模板!$A:$N,MATCH(角色!AJ$1,模板表头,0),0)</f>
        <v>11999537</v>
      </c>
      <c r="AK610" s="28" t="str">
        <f>VLOOKUP($L610,怪物模板!$A:$N,MATCH(角色!AK$1,模板表头,0),0)</f>
        <v/>
      </c>
      <c r="AL610" s="28" t="str">
        <f>IF(VLOOKUP($L610,[1]怪物模板!$A:$N,MATCH([1]角色!AL$1,模板表头,0),0)=0,"",VLOOKUP($L610,[1]怪物模板!$A:$N,MATCH([1]角色!AL$1,模板表头,0),0))</f>
        <v/>
      </c>
      <c r="AM610" s="28" t="str">
        <f>VLOOKUP($L610,怪物模板!$A:$N,MATCH(角色!AM$1,模板表头,0),0)</f>
        <v>rogue</v>
      </c>
      <c r="AN610" s="21">
        <v>1</v>
      </c>
      <c r="AO610" s="21">
        <v>1</v>
      </c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2"/>
      <c r="BC610" s="22"/>
      <c r="BD610" s="22"/>
      <c r="BE610" s="22"/>
      <c r="BF610" s="22"/>
      <c r="BG610" s="22"/>
      <c r="BH610" s="22"/>
      <c r="BI610" s="22">
        <f t="shared" si="138"/>
        <v>10000</v>
      </c>
      <c r="BJ610" s="22">
        <f t="shared" si="139"/>
        <v>4000</v>
      </c>
      <c r="BK610" s="22">
        <f t="shared" si="139"/>
        <v>4000</v>
      </c>
      <c r="BL610" s="21"/>
      <c r="BM610" s="21"/>
      <c r="BN610" s="21"/>
      <c r="BO610" s="21"/>
      <c r="BP610" s="21"/>
      <c r="BQ610" s="21"/>
      <c r="BR610" s="21"/>
      <c r="BS610" s="21"/>
      <c r="BT610" s="21"/>
      <c r="BU610" s="23" t="s">
        <v>200</v>
      </c>
      <c r="BV610" s="21"/>
      <c r="BW610" s="21"/>
      <c r="BX610" s="21"/>
      <c r="BY610" s="21"/>
      <c r="BZ610" s="21"/>
      <c r="CA610" s="21"/>
      <c r="CB610" s="21"/>
      <c r="CC610" s="21"/>
      <c r="CD610" s="21"/>
      <c r="CE610" s="21"/>
      <c r="CF610" s="21"/>
      <c r="CG610" s="21" t="s">
        <v>200</v>
      </c>
      <c r="CH610" s="21" t="s">
        <v>200</v>
      </c>
      <c r="CI610" s="21" t="s">
        <v>200</v>
      </c>
      <c r="CJ610" s="21" t="s">
        <v>200</v>
      </c>
      <c r="CK610" s="21" t="s">
        <v>200</v>
      </c>
      <c r="CL610" s="21" t="s">
        <v>200</v>
      </c>
      <c r="CM610" s="21" t="s">
        <v>200</v>
      </c>
      <c r="CN610" s="21" t="s">
        <v>200</v>
      </c>
      <c r="CO610" s="21" t="s">
        <v>200</v>
      </c>
    </row>
    <row r="611" spans="1:93" ht="16.5" customHeight="1" x14ac:dyDescent="0.3">
      <c r="A611" s="62">
        <v>31040609</v>
      </c>
      <c r="B611" s="62" t="s">
        <v>258</v>
      </c>
      <c r="C611" s="21"/>
      <c r="D611" s="21">
        <f t="shared" si="141"/>
        <v>42</v>
      </c>
      <c r="E611" s="21" t="s">
        <v>106</v>
      </c>
      <c r="F611" s="21">
        <v>2</v>
      </c>
      <c r="G611" s="21" t="s">
        <v>110</v>
      </c>
      <c r="H611" s="21">
        <f>VLOOKUP($L611,怪物模板!$A:$N,MATCH(角色!H$1,模板表头,0),0)</f>
        <v>4</v>
      </c>
      <c r="I611" s="28" t="str">
        <f>VLOOKUP($L611,怪物模板!$A:$N,MATCH(角色!I$1,模板表头,0),0)</f>
        <v>phy</v>
      </c>
      <c r="J611" s="22"/>
      <c r="K611" s="21"/>
      <c r="L611" s="21" t="s">
        <v>258</v>
      </c>
      <c r="M611" s="28" t="str">
        <f>VLOOKUP($L611,怪物模板!$A:$N,MATCH(角色!M$1,模板表头,0),0)</f>
        <v>骷髅法师</v>
      </c>
      <c r="N611" s="28" t="str">
        <f>VLOOKUP($L611,怪物模板!$A:$N,MATCH(角色!N$1,模板表头,0),0)</f>
        <v>统一模板</v>
      </c>
      <c r="O611" s="21" t="str">
        <f>VLOOKUP($L611,怪物模板!$A:$N,MATCH(角色!O$1,模板表头,0),0)</f>
        <v>male</v>
      </c>
      <c r="P611" s="22">
        <v>3</v>
      </c>
      <c r="Q611" s="21">
        <v>2</v>
      </c>
      <c r="R611" s="21">
        <v>2</v>
      </c>
      <c r="S611" s="28" t="str">
        <f>VLOOKUP($L611,怪物模板!$A:$N,MATCH(角色!S$1,模板表头,0),0)</f>
        <v>horde</v>
      </c>
      <c r="T611" s="21" t="s">
        <v>259</v>
      </c>
      <c r="U611" s="21"/>
      <c r="V611" s="21"/>
      <c r="W611" s="21"/>
      <c r="X611" s="21"/>
      <c r="Y611" s="21"/>
      <c r="Z611" s="21"/>
      <c r="AA611" s="21"/>
      <c r="AB611" s="21">
        <v>4</v>
      </c>
      <c r="AC611" s="21">
        <v>6</v>
      </c>
      <c r="AD611" s="21"/>
      <c r="AE611" s="21">
        <f t="shared" si="132"/>
        <v>10</v>
      </c>
      <c r="AF611" s="21">
        <f t="shared" si="136"/>
        <v>25</v>
      </c>
      <c r="AG611" s="28" t="str">
        <f>VLOOKUP($L611,怪物模板!$A:$N,MATCH(角色!AG$1,模板表头,0),0)</f>
        <v>healer.blood_priest</v>
      </c>
      <c r="AH611" s="28">
        <f>VLOOKUP($L611,怪物模板!$A:$N,MATCH(角色!AH$1,模板表头,0),0)</f>
        <v>11999015</v>
      </c>
      <c r="AI611" s="28">
        <f>VLOOKUP($L611,怪物模板!$A:$N,MATCH(角色!AI$1,模板表头,0),0)</f>
        <v>11999016</v>
      </c>
      <c r="AJ611" s="28" t="str">
        <f>VLOOKUP($L611,怪物模板!$A:$N,MATCH(角色!AJ$1,模板表头,0),0)</f>
        <v/>
      </c>
      <c r="AK611" s="28" t="str">
        <f>VLOOKUP($L611,怪物模板!$A:$N,MATCH(角色!AK$1,模板表头,0),0)</f>
        <v/>
      </c>
      <c r="AL611" s="28" t="str">
        <f>IF(VLOOKUP($L611,[1]怪物模板!$A:$N,MATCH([1]角色!AL$1,模板表头,0),0)=0,"",VLOOKUP($L611,[1]怪物模板!$A:$N,MATCH([1]角色!AL$1,模板表头,0),0))</f>
        <v/>
      </c>
      <c r="AM611" s="28" t="str">
        <f>VLOOKUP($L611,怪物模板!$A:$N,MATCH(角色!AM$1,模板表头,0),0)</f>
        <v>skeleton_mage</v>
      </c>
      <c r="AN611" s="21">
        <v>1</v>
      </c>
      <c r="AO611" s="21">
        <v>1</v>
      </c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2">
        <f t="shared" si="138"/>
        <v>10000</v>
      </c>
      <c r="BJ611" s="22">
        <f t="shared" si="139"/>
        <v>4000</v>
      </c>
      <c r="BK611" s="22">
        <f t="shared" si="139"/>
        <v>4000</v>
      </c>
      <c r="BL611" s="21"/>
      <c r="BM611" s="21"/>
      <c r="BN611" s="21"/>
      <c r="BO611" s="21"/>
      <c r="BP611" s="21"/>
      <c r="BQ611" s="21"/>
      <c r="BR611" s="21"/>
      <c r="BS611" s="21"/>
      <c r="BT611" s="21"/>
      <c r="BU611" s="23">
        <v>-0.9</v>
      </c>
      <c r="BV611" s="21"/>
      <c r="BW611" s="21"/>
      <c r="BX611" s="21"/>
      <c r="BY611" s="21"/>
      <c r="BZ611" s="21"/>
      <c r="CA611" s="21"/>
      <c r="CB611" s="21"/>
      <c r="CC611" s="21"/>
      <c r="CD611" s="21"/>
      <c r="CE611" s="21"/>
      <c r="CF611" s="21"/>
      <c r="CG611" s="21" t="s">
        <v>200</v>
      </c>
      <c r="CH611" s="21" t="s">
        <v>200</v>
      </c>
      <c r="CI611" s="21" t="s">
        <v>200</v>
      </c>
      <c r="CJ611" s="21" t="s">
        <v>200</v>
      </c>
      <c r="CK611" s="21" t="s">
        <v>200</v>
      </c>
      <c r="CL611" s="21" t="s">
        <v>200</v>
      </c>
      <c r="CM611" s="21" t="s">
        <v>200</v>
      </c>
      <c r="CN611" s="21" t="s">
        <v>200</v>
      </c>
      <c r="CO611" s="21" t="s">
        <v>200</v>
      </c>
    </row>
    <row r="612" spans="1:93" ht="16.5" customHeight="1" x14ac:dyDescent="0.3">
      <c r="A612" s="62">
        <v>31040610</v>
      </c>
      <c r="B612" s="62" t="s">
        <v>258</v>
      </c>
      <c r="C612" s="21"/>
      <c r="D612" s="21">
        <f t="shared" si="141"/>
        <v>42</v>
      </c>
      <c r="E612" s="21" t="s">
        <v>106</v>
      </c>
      <c r="F612" s="21">
        <v>2</v>
      </c>
      <c r="G612" s="21" t="s">
        <v>110</v>
      </c>
      <c r="H612" s="21">
        <f>VLOOKUP($L612,怪物模板!$A:$N,MATCH(角色!H$1,模板表头,0),0)</f>
        <v>4</v>
      </c>
      <c r="I612" s="28" t="str">
        <f>VLOOKUP($L612,怪物模板!$A:$N,MATCH(角色!I$1,模板表头,0),0)</f>
        <v>phy</v>
      </c>
      <c r="J612" s="22"/>
      <c r="K612" s="21"/>
      <c r="L612" s="21" t="s">
        <v>258</v>
      </c>
      <c r="M612" s="28" t="str">
        <f>VLOOKUP($L612,怪物模板!$A:$N,MATCH(角色!M$1,模板表头,0),0)</f>
        <v>骷髅法师</v>
      </c>
      <c r="N612" s="28" t="str">
        <f>VLOOKUP($L612,怪物模板!$A:$N,MATCH(角色!N$1,模板表头,0),0)</f>
        <v>统一模板</v>
      </c>
      <c r="O612" s="21" t="str">
        <f>VLOOKUP($L612,怪物模板!$A:$N,MATCH(角色!O$1,模板表头,0),0)</f>
        <v>male</v>
      </c>
      <c r="P612" s="21">
        <v>3</v>
      </c>
      <c r="Q612" s="21">
        <v>2</v>
      </c>
      <c r="R612" s="21">
        <v>2</v>
      </c>
      <c r="S612" s="28" t="str">
        <f>VLOOKUP($L612,怪物模板!$A:$N,MATCH(角色!S$1,模板表头,0),0)</f>
        <v>horde</v>
      </c>
      <c r="T612" s="21" t="s">
        <v>259</v>
      </c>
      <c r="U612" s="21"/>
      <c r="V612" s="21"/>
      <c r="W612" s="21"/>
      <c r="X612" s="21"/>
      <c r="Y612" s="21"/>
      <c r="Z612" s="21"/>
      <c r="AA612" s="21"/>
      <c r="AB612" s="21">
        <v>4</v>
      </c>
      <c r="AC612" s="21">
        <v>6</v>
      </c>
      <c r="AD612" s="21"/>
      <c r="AE612" s="21">
        <f t="shared" si="132"/>
        <v>10</v>
      </c>
      <c r="AF612" s="21">
        <f t="shared" si="136"/>
        <v>25</v>
      </c>
      <c r="AG612" s="28" t="str">
        <f>VLOOKUP($L612,怪物模板!$A:$N,MATCH(角色!AG$1,模板表头,0),0)</f>
        <v>healer.blood_priest</v>
      </c>
      <c r="AH612" s="28">
        <f>VLOOKUP($L612,怪物模板!$A:$N,MATCH(角色!AH$1,模板表头,0),0)</f>
        <v>11999015</v>
      </c>
      <c r="AI612" s="28">
        <f>VLOOKUP($L612,怪物模板!$A:$N,MATCH(角色!AI$1,模板表头,0),0)</f>
        <v>11999016</v>
      </c>
      <c r="AJ612" s="28" t="str">
        <f>VLOOKUP($L612,怪物模板!$A:$N,MATCH(角色!AJ$1,模板表头,0),0)</f>
        <v/>
      </c>
      <c r="AK612" s="28" t="str">
        <f>VLOOKUP($L612,怪物模板!$A:$N,MATCH(角色!AK$1,模板表头,0),0)</f>
        <v/>
      </c>
      <c r="AL612" s="28" t="str">
        <f>IF(VLOOKUP($L612,[1]怪物模板!$A:$N,MATCH([1]角色!AL$1,模板表头,0),0)=0,"",VLOOKUP($L612,[1]怪物模板!$A:$N,MATCH([1]角色!AL$1,模板表头,0),0))</f>
        <v/>
      </c>
      <c r="AM612" s="28" t="str">
        <f>VLOOKUP($L612,怪物模板!$A:$N,MATCH(角色!AM$1,模板表头,0),0)</f>
        <v>skeleton_mage</v>
      </c>
      <c r="AN612" s="21">
        <v>1</v>
      </c>
      <c r="AO612" s="21">
        <v>1</v>
      </c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2"/>
      <c r="BC612" s="22"/>
      <c r="BD612" s="22"/>
      <c r="BE612" s="22"/>
      <c r="BF612" s="22"/>
      <c r="BG612" s="22"/>
      <c r="BH612" s="22"/>
      <c r="BI612" s="22">
        <f t="shared" si="138"/>
        <v>10000</v>
      </c>
      <c r="BJ612" s="22">
        <f t="shared" si="139"/>
        <v>4000</v>
      </c>
      <c r="BK612" s="22">
        <f t="shared" si="139"/>
        <v>4000</v>
      </c>
      <c r="BL612" s="21"/>
      <c r="BM612" s="21"/>
      <c r="BN612" s="21"/>
      <c r="BO612" s="21"/>
      <c r="BP612" s="21"/>
      <c r="BQ612" s="21"/>
      <c r="BR612" s="21"/>
      <c r="BS612" s="21"/>
      <c r="BT612" s="21"/>
      <c r="BU612" s="23">
        <v>-0.9</v>
      </c>
      <c r="BV612" s="21"/>
      <c r="BW612" s="21"/>
      <c r="BX612" s="21"/>
      <c r="BY612" s="21"/>
      <c r="BZ612" s="21"/>
      <c r="CA612" s="21"/>
      <c r="CB612" s="21"/>
      <c r="CC612" s="21"/>
      <c r="CD612" s="21"/>
      <c r="CE612" s="21"/>
      <c r="CF612" s="21"/>
      <c r="CG612" s="21" t="s">
        <v>200</v>
      </c>
      <c r="CH612" s="21" t="s">
        <v>200</v>
      </c>
      <c r="CI612" s="21" t="s">
        <v>200</v>
      </c>
      <c r="CJ612" s="21" t="s">
        <v>200</v>
      </c>
      <c r="CK612" s="21" t="s">
        <v>200</v>
      </c>
      <c r="CL612" s="21" t="s">
        <v>200</v>
      </c>
      <c r="CM612" s="21" t="s">
        <v>200</v>
      </c>
      <c r="CN612" s="21" t="s">
        <v>200</v>
      </c>
      <c r="CO612" s="21" t="s">
        <v>200</v>
      </c>
    </row>
    <row r="613" spans="1:93" s="5" customFormat="1" ht="16.5" customHeight="1" x14ac:dyDescent="0.3">
      <c r="A613" s="62">
        <v>31040611</v>
      </c>
      <c r="B613" s="62" t="s">
        <v>248</v>
      </c>
      <c r="C613" s="21"/>
      <c r="D613" s="21">
        <f t="shared" si="141"/>
        <v>43</v>
      </c>
      <c r="E613" s="21" t="s">
        <v>106</v>
      </c>
      <c r="F613" s="21">
        <v>3</v>
      </c>
      <c r="G613" s="21" t="s">
        <v>110</v>
      </c>
      <c r="H613" s="21">
        <f>VLOOKUP($L613,怪物模板!$A:$N,MATCH(角色!H$1,模板表头,0),0)</f>
        <v>1</v>
      </c>
      <c r="I613" s="28" t="str">
        <f>VLOOKUP($L613,怪物模板!$A:$N,MATCH(角色!I$1,模板表头,0),0)</f>
        <v>phy</v>
      </c>
      <c r="J613" s="22"/>
      <c r="K613" s="21"/>
      <c r="L613" s="21" t="s">
        <v>248</v>
      </c>
      <c r="M613" s="28" t="str">
        <f>VLOOKUP($L613,怪物模板!$A:$N,MATCH(角色!M$1,模板表头,0),0)</f>
        <v>顶盾步兵</v>
      </c>
      <c r="N613" s="28" t="str">
        <f>VLOOKUP($L613,怪物模板!$A:$N,MATCH(角色!N$1,模板表头,0),0)</f>
        <v>统一模板</v>
      </c>
      <c r="O613" s="21" t="str">
        <f>VLOOKUP($L613,怪物模板!$A:$N,MATCH(角色!O$1,模板表头,0),0)</f>
        <v>male</v>
      </c>
      <c r="P613" s="22">
        <v>2</v>
      </c>
      <c r="Q613" s="21">
        <v>2</v>
      </c>
      <c r="R613" s="21">
        <v>2</v>
      </c>
      <c r="S613" s="28" t="str">
        <f>VLOOKUP($L613,怪物模板!$A:$N,MATCH(角色!S$1,模板表头,0),0)</f>
        <v>alliance</v>
      </c>
      <c r="T613" s="21" t="s">
        <v>85</v>
      </c>
      <c r="U613" s="21"/>
      <c r="V613" s="21"/>
      <c r="W613" s="21"/>
      <c r="X613" s="21"/>
      <c r="Y613" s="21"/>
      <c r="Z613" s="21"/>
      <c r="AA613" s="21"/>
      <c r="AB613" s="21">
        <v>4</v>
      </c>
      <c r="AC613" s="21">
        <v>6</v>
      </c>
      <c r="AD613" s="21"/>
      <c r="AE613" s="21">
        <f t="shared" si="132"/>
        <v>10</v>
      </c>
      <c r="AF613" s="21">
        <f t="shared" si="136"/>
        <v>25</v>
      </c>
      <c r="AG613" s="28" t="str">
        <f>VLOOKUP($L613,怪物模板!$A:$N,MATCH(角色!AG$1,模板表头,0),0)</f>
        <v>misc.5skills_target_is_valid</v>
      </c>
      <c r="AH613" s="28">
        <f>VLOOKUP($L613,怪物模板!$A:$N,MATCH(角色!AH$1,模板表头,0),0)</f>
        <v>11980301</v>
      </c>
      <c r="AI613" s="28">
        <f>VLOOKUP($L613,怪物模板!$A:$N,MATCH(角色!AI$1,模板表头,0),0)</f>
        <v>11980302</v>
      </c>
      <c r="AJ613" s="28" t="str">
        <f>VLOOKUP($L613,怪物模板!$A:$N,MATCH(角色!AJ$1,模板表头,0),0)</f>
        <v/>
      </c>
      <c r="AK613" s="28" t="str">
        <f>VLOOKUP($L613,怪物模板!$A:$N,MATCH(角色!AK$1,模板表头,0),0)</f>
        <v/>
      </c>
      <c r="AL613" s="28" t="str">
        <f>IF(VLOOKUP($L613,[1]怪物模板!$A:$N,MATCH([1]角色!AL$1,模板表头,0),0)=0,"",VLOOKUP($L613,[1]怪物模板!$A:$N,MATCH([1]角色!AL$1,模板表头,0),0))</f>
        <v/>
      </c>
      <c r="AM613" s="28" t="str">
        <f>VLOOKUP($L613,怪物模板!$A:$N,MATCH(角色!AM$1,模板表头,0),0)</f>
        <v>shield_infantry_npc</v>
      </c>
      <c r="AN613" s="21">
        <v>1</v>
      </c>
      <c r="AO613" s="21">
        <v>1</v>
      </c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2"/>
      <c r="BC613" s="22"/>
      <c r="BD613" s="22"/>
      <c r="BE613" s="22"/>
      <c r="BF613" s="22"/>
      <c r="BG613" s="22"/>
      <c r="BH613" s="22"/>
      <c r="BI613" s="22">
        <f t="shared" si="138"/>
        <v>10000</v>
      </c>
      <c r="BJ613" s="22">
        <f t="shared" si="139"/>
        <v>4000</v>
      </c>
      <c r="BK613" s="22">
        <f t="shared" si="139"/>
        <v>4000</v>
      </c>
      <c r="BL613" s="21"/>
      <c r="BM613" s="21"/>
      <c r="BN613" s="21"/>
      <c r="BO613" s="21"/>
      <c r="BP613" s="21"/>
      <c r="BQ613" s="21"/>
      <c r="BR613" s="21"/>
      <c r="BS613" s="21"/>
      <c r="BT613" s="21"/>
      <c r="BU613" s="23" t="s">
        <v>200</v>
      </c>
      <c r="BV613" s="21"/>
      <c r="BW613" s="21"/>
      <c r="BX613" s="21"/>
      <c r="BY613" s="21"/>
      <c r="BZ613" s="21"/>
      <c r="CA613" s="21"/>
      <c r="CB613" s="21"/>
      <c r="CC613" s="21"/>
      <c r="CD613" s="21"/>
      <c r="CE613" s="21"/>
      <c r="CF613" s="21"/>
      <c r="CG613" s="21" t="s">
        <v>200</v>
      </c>
      <c r="CH613" s="21" t="s">
        <v>200</v>
      </c>
      <c r="CI613" s="21" t="s">
        <v>200</v>
      </c>
      <c r="CJ613" s="21" t="s">
        <v>200</v>
      </c>
      <c r="CK613" s="21" t="s">
        <v>200</v>
      </c>
      <c r="CL613" s="21" t="s">
        <v>200</v>
      </c>
      <c r="CM613" s="21" t="s">
        <v>200</v>
      </c>
      <c r="CN613" s="21" t="s">
        <v>200</v>
      </c>
      <c r="CO613" s="21" t="s">
        <v>200</v>
      </c>
    </row>
    <row r="614" spans="1:93" s="5" customFormat="1" ht="16.5" customHeight="1" x14ac:dyDescent="0.3">
      <c r="A614" s="62">
        <v>31040612</v>
      </c>
      <c r="B614" s="62" t="s">
        <v>248</v>
      </c>
      <c r="C614" s="21"/>
      <c r="D614" s="21">
        <f t="shared" si="141"/>
        <v>43</v>
      </c>
      <c r="E614" s="21" t="s">
        <v>106</v>
      </c>
      <c r="F614" s="21">
        <v>3</v>
      </c>
      <c r="G614" s="21" t="s">
        <v>110</v>
      </c>
      <c r="H614" s="21">
        <f>VLOOKUP($L614,怪物模板!$A:$N,MATCH(角色!H$1,模板表头,0),0)</f>
        <v>1</v>
      </c>
      <c r="I614" s="28" t="str">
        <f>VLOOKUP($L614,怪物模板!$A:$N,MATCH(角色!I$1,模板表头,0),0)</f>
        <v>phy</v>
      </c>
      <c r="J614" s="22"/>
      <c r="K614" s="21"/>
      <c r="L614" s="21" t="s">
        <v>248</v>
      </c>
      <c r="M614" s="28" t="str">
        <f>VLOOKUP($L614,怪物模板!$A:$N,MATCH(角色!M$1,模板表头,0),0)</f>
        <v>顶盾步兵</v>
      </c>
      <c r="N614" s="28" t="str">
        <f>VLOOKUP($L614,怪物模板!$A:$N,MATCH(角色!N$1,模板表头,0),0)</f>
        <v>统一模板</v>
      </c>
      <c r="O614" s="21" t="str">
        <f>VLOOKUP($L614,怪物模板!$A:$N,MATCH(角色!O$1,模板表头,0),0)</f>
        <v>male</v>
      </c>
      <c r="P614" s="22">
        <v>2</v>
      </c>
      <c r="Q614" s="21">
        <v>2</v>
      </c>
      <c r="R614" s="21">
        <v>2</v>
      </c>
      <c r="S614" s="28" t="str">
        <f>VLOOKUP($L614,怪物模板!$A:$N,MATCH(角色!S$1,模板表头,0),0)</f>
        <v>alliance</v>
      </c>
      <c r="T614" s="21" t="s">
        <v>85</v>
      </c>
      <c r="U614" s="21"/>
      <c r="V614" s="21"/>
      <c r="W614" s="21"/>
      <c r="X614" s="21"/>
      <c r="Y614" s="21"/>
      <c r="Z614" s="21"/>
      <c r="AA614" s="21"/>
      <c r="AB614" s="21">
        <v>4</v>
      </c>
      <c r="AC614" s="21">
        <v>6</v>
      </c>
      <c r="AD614" s="21"/>
      <c r="AE614" s="21">
        <f t="shared" si="132"/>
        <v>10</v>
      </c>
      <c r="AF614" s="21">
        <f t="shared" si="136"/>
        <v>25</v>
      </c>
      <c r="AG614" s="28" t="str">
        <f>VLOOKUP($L614,怪物模板!$A:$N,MATCH(角色!AG$1,模板表头,0),0)</f>
        <v>misc.5skills_target_is_valid</v>
      </c>
      <c r="AH614" s="28">
        <f>VLOOKUP($L614,怪物模板!$A:$N,MATCH(角色!AH$1,模板表头,0),0)</f>
        <v>11980301</v>
      </c>
      <c r="AI614" s="28">
        <f>VLOOKUP($L614,怪物模板!$A:$N,MATCH(角色!AI$1,模板表头,0),0)</f>
        <v>11980302</v>
      </c>
      <c r="AJ614" s="28" t="str">
        <f>VLOOKUP($L614,怪物模板!$A:$N,MATCH(角色!AJ$1,模板表头,0),0)</f>
        <v/>
      </c>
      <c r="AK614" s="28" t="str">
        <f>VLOOKUP($L614,怪物模板!$A:$N,MATCH(角色!AK$1,模板表头,0),0)</f>
        <v/>
      </c>
      <c r="AL614" s="28" t="str">
        <f>IF(VLOOKUP($L614,[1]怪物模板!$A:$N,MATCH([1]角色!AL$1,模板表头,0),0)=0,"",VLOOKUP($L614,[1]怪物模板!$A:$N,MATCH([1]角色!AL$1,模板表头,0),0))</f>
        <v/>
      </c>
      <c r="AM614" s="28" t="str">
        <f>VLOOKUP($L614,怪物模板!$A:$N,MATCH(角色!AM$1,模板表头,0),0)</f>
        <v>shield_infantry_npc</v>
      </c>
      <c r="AN614" s="21">
        <v>1</v>
      </c>
      <c r="AO614" s="21">
        <v>1</v>
      </c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2"/>
      <c r="BC614" s="22"/>
      <c r="BD614" s="22"/>
      <c r="BE614" s="22"/>
      <c r="BF614" s="22"/>
      <c r="BG614" s="22"/>
      <c r="BH614" s="22"/>
      <c r="BI614" s="22">
        <f t="shared" si="138"/>
        <v>10000</v>
      </c>
      <c r="BJ614" s="22">
        <f t="shared" si="139"/>
        <v>4000</v>
      </c>
      <c r="BK614" s="22">
        <f t="shared" si="139"/>
        <v>4000</v>
      </c>
      <c r="BL614" s="21"/>
      <c r="BM614" s="21"/>
      <c r="BN614" s="21"/>
      <c r="BO614" s="21"/>
      <c r="BP614" s="21"/>
      <c r="BQ614" s="21"/>
      <c r="BR614" s="21"/>
      <c r="BS614" s="21"/>
      <c r="BT614" s="21"/>
      <c r="BU614" s="23" t="s">
        <v>200</v>
      </c>
      <c r="BV614" s="21"/>
      <c r="BW614" s="21"/>
      <c r="BX614" s="21"/>
      <c r="BY614" s="21"/>
      <c r="BZ614" s="21"/>
      <c r="CA614" s="21"/>
      <c r="CB614" s="21"/>
      <c r="CC614" s="21"/>
      <c r="CD614" s="21"/>
      <c r="CE614" s="21"/>
      <c r="CF614" s="21"/>
      <c r="CG614" s="21" t="s">
        <v>200</v>
      </c>
      <c r="CH614" s="21" t="s">
        <v>200</v>
      </c>
      <c r="CI614" s="21" t="s">
        <v>200</v>
      </c>
      <c r="CJ614" s="21" t="s">
        <v>200</v>
      </c>
      <c r="CK614" s="21" t="s">
        <v>200</v>
      </c>
      <c r="CL614" s="21" t="s">
        <v>200</v>
      </c>
      <c r="CM614" s="21" t="s">
        <v>200</v>
      </c>
      <c r="CN614" s="21" t="s">
        <v>200</v>
      </c>
      <c r="CO614" s="21" t="s">
        <v>200</v>
      </c>
    </row>
    <row r="615" spans="1:93" s="5" customFormat="1" ht="16.5" customHeight="1" x14ac:dyDescent="0.3">
      <c r="A615" s="62">
        <v>31040613</v>
      </c>
      <c r="B615" s="62" t="s">
        <v>248</v>
      </c>
      <c r="C615" s="21"/>
      <c r="D615" s="21">
        <f t="shared" si="141"/>
        <v>43</v>
      </c>
      <c r="E615" s="21" t="s">
        <v>106</v>
      </c>
      <c r="F615" s="21">
        <v>3</v>
      </c>
      <c r="G615" s="21" t="s">
        <v>110</v>
      </c>
      <c r="H615" s="21">
        <f>VLOOKUP($L615,怪物模板!$A:$N,MATCH(角色!H$1,模板表头,0),0)</f>
        <v>1</v>
      </c>
      <c r="I615" s="28" t="str">
        <f>VLOOKUP($L615,怪物模板!$A:$N,MATCH(角色!I$1,模板表头,0),0)</f>
        <v>phy</v>
      </c>
      <c r="J615" s="22"/>
      <c r="K615" s="21"/>
      <c r="L615" s="21" t="s">
        <v>248</v>
      </c>
      <c r="M615" s="28" t="str">
        <f>VLOOKUP($L615,怪物模板!$A:$N,MATCH(角色!M$1,模板表头,0),0)</f>
        <v>顶盾步兵</v>
      </c>
      <c r="N615" s="28" t="str">
        <f>VLOOKUP($L615,怪物模板!$A:$N,MATCH(角色!N$1,模板表头,0),0)</f>
        <v>统一模板</v>
      </c>
      <c r="O615" s="21" t="str">
        <f>VLOOKUP($L615,怪物模板!$A:$N,MATCH(角色!O$1,模板表头,0),0)</f>
        <v>male</v>
      </c>
      <c r="P615" s="22">
        <v>2</v>
      </c>
      <c r="Q615" s="21">
        <v>2</v>
      </c>
      <c r="R615" s="21">
        <v>2</v>
      </c>
      <c r="S615" s="28" t="str">
        <f>VLOOKUP($L615,怪物模板!$A:$N,MATCH(角色!S$1,模板表头,0),0)</f>
        <v>alliance</v>
      </c>
      <c r="T615" s="21" t="s">
        <v>85</v>
      </c>
      <c r="U615" s="21"/>
      <c r="V615" s="21"/>
      <c r="W615" s="21"/>
      <c r="X615" s="21"/>
      <c r="Y615" s="21"/>
      <c r="Z615" s="21"/>
      <c r="AA615" s="21"/>
      <c r="AB615" s="21">
        <v>4</v>
      </c>
      <c r="AC615" s="21">
        <v>6</v>
      </c>
      <c r="AD615" s="21"/>
      <c r="AE615" s="21">
        <f t="shared" si="132"/>
        <v>10</v>
      </c>
      <c r="AF615" s="21">
        <f t="shared" si="136"/>
        <v>25</v>
      </c>
      <c r="AG615" s="28" t="str">
        <f>VLOOKUP($L615,怪物模板!$A:$N,MATCH(角色!AG$1,模板表头,0),0)</f>
        <v>misc.5skills_target_is_valid</v>
      </c>
      <c r="AH615" s="28">
        <f>VLOOKUP($L615,怪物模板!$A:$N,MATCH(角色!AH$1,模板表头,0),0)</f>
        <v>11980301</v>
      </c>
      <c r="AI615" s="28">
        <f>VLOOKUP($L615,怪物模板!$A:$N,MATCH(角色!AI$1,模板表头,0),0)</f>
        <v>11980302</v>
      </c>
      <c r="AJ615" s="28" t="str">
        <f>VLOOKUP($L615,怪物模板!$A:$N,MATCH(角色!AJ$1,模板表头,0),0)</f>
        <v/>
      </c>
      <c r="AK615" s="28" t="str">
        <f>VLOOKUP($L615,怪物模板!$A:$N,MATCH(角色!AK$1,模板表头,0),0)</f>
        <v/>
      </c>
      <c r="AL615" s="28" t="str">
        <f>IF(VLOOKUP($L615,[1]怪物模板!$A:$N,MATCH([1]角色!AL$1,模板表头,0),0)=0,"",VLOOKUP($L615,[1]怪物模板!$A:$N,MATCH([1]角色!AL$1,模板表头,0),0))</f>
        <v/>
      </c>
      <c r="AM615" s="28" t="str">
        <f>VLOOKUP($L615,怪物模板!$A:$N,MATCH(角色!AM$1,模板表头,0),0)</f>
        <v>shield_infantry_npc</v>
      </c>
      <c r="AN615" s="21">
        <v>1</v>
      </c>
      <c r="AO615" s="21">
        <v>1</v>
      </c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2"/>
      <c r="BC615" s="22"/>
      <c r="BD615" s="22"/>
      <c r="BE615" s="22"/>
      <c r="BF615" s="22"/>
      <c r="BG615" s="22"/>
      <c r="BH615" s="22"/>
      <c r="BI615" s="22">
        <f t="shared" si="138"/>
        <v>10000</v>
      </c>
      <c r="BJ615" s="22">
        <f t="shared" si="139"/>
        <v>4000</v>
      </c>
      <c r="BK615" s="22">
        <f t="shared" si="139"/>
        <v>4000</v>
      </c>
      <c r="BL615" s="21"/>
      <c r="BM615" s="21"/>
      <c r="BN615" s="21"/>
      <c r="BO615" s="21"/>
      <c r="BP615" s="21"/>
      <c r="BQ615" s="21"/>
      <c r="BR615" s="21"/>
      <c r="BS615" s="21"/>
      <c r="BT615" s="21"/>
      <c r="BU615" s="23" t="s">
        <v>200</v>
      </c>
      <c r="BV615" s="21"/>
      <c r="BW615" s="21"/>
      <c r="BX615" s="21"/>
      <c r="BY615" s="21"/>
      <c r="BZ615" s="21"/>
      <c r="CA615" s="21"/>
      <c r="CB615" s="21"/>
      <c r="CC615" s="21"/>
      <c r="CD615" s="21"/>
      <c r="CE615" s="21"/>
      <c r="CF615" s="21"/>
      <c r="CG615" s="21" t="s">
        <v>200</v>
      </c>
      <c r="CH615" s="21" t="s">
        <v>200</v>
      </c>
      <c r="CI615" s="21" t="s">
        <v>200</v>
      </c>
      <c r="CJ615" s="21" t="s">
        <v>200</v>
      </c>
      <c r="CK615" s="21" t="s">
        <v>200</v>
      </c>
      <c r="CL615" s="21" t="s">
        <v>200</v>
      </c>
      <c r="CM615" s="21" t="s">
        <v>200</v>
      </c>
      <c r="CN615" s="21" t="s">
        <v>200</v>
      </c>
      <c r="CO615" s="21" t="s">
        <v>200</v>
      </c>
    </row>
    <row r="616" spans="1:93" s="5" customFormat="1" ht="16.5" customHeight="1" x14ac:dyDescent="0.3">
      <c r="A616" s="62">
        <v>31040614</v>
      </c>
      <c r="B616" s="62" t="s">
        <v>258</v>
      </c>
      <c r="C616" s="21"/>
      <c r="D616" s="21">
        <f t="shared" si="141"/>
        <v>43</v>
      </c>
      <c r="E616" s="21" t="s">
        <v>106</v>
      </c>
      <c r="F616" s="21">
        <v>3</v>
      </c>
      <c r="G616" s="21" t="s">
        <v>110</v>
      </c>
      <c r="H616" s="21">
        <f>VLOOKUP($L616,怪物模板!$A:$N,MATCH(角色!H$1,模板表头,0),0)</f>
        <v>4</v>
      </c>
      <c r="I616" s="28" t="str">
        <f>VLOOKUP($L616,怪物模板!$A:$N,MATCH(角色!I$1,模板表头,0),0)</f>
        <v>phy</v>
      </c>
      <c r="J616" s="22"/>
      <c r="K616" s="21"/>
      <c r="L616" s="21" t="s">
        <v>258</v>
      </c>
      <c r="M616" s="28" t="str">
        <f>VLOOKUP($L616,怪物模板!$A:$N,MATCH(角色!M$1,模板表头,0),0)</f>
        <v>骷髅法师</v>
      </c>
      <c r="N616" s="28" t="str">
        <f>VLOOKUP($L616,怪物模板!$A:$N,MATCH(角色!N$1,模板表头,0),0)</f>
        <v>统一模板</v>
      </c>
      <c r="O616" s="21" t="str">
        <f>VLOOKUP($L616,怪物模板!$A:$N,MATCH(角色!O$1,模板表头,0),0)</f>
        <v>male</v>
      </c>
      <c r="P616" s="22">
        <v>3</v>
      </c>
      <c r="Q616" s="21">
        <v>2</v>
      </c>
      <c r="R616" s="21">
        <v>2</v>
      </c>
      <c r="S616" s="28" t="str">
        <f>VLOOKUP($L616,怪物模板!$A:$N,MATCH(角色!S$1,模板表头,0),0)</f>
        <v>horde</v>
      </c>
      <c r="T616" s="21" t="s">
        <v>259</v>
      </c>
      <c r="U616" s="21"/>
      <c r="V616" s="21"/>
      <c r="W616" s="21"/>
      <c r="X616" s="21"/>
      <c r="Y616" s="21"/>
      <c r="Z616" s="21"/>
      <c r="AA616" s="21"/>
      <c r="AB616" s="21">
        <v>4</v>
      </c>
      <c r="AC616" s="21">
        <v>6</v>
      </c>
      <c r="AD616" s="21"/>
      <c r="AE616" s="21">
        <f t="shared" si="132"/>
        <v>10</v>
      </c>
      <c r="AF616" s="21">
        <f t="shared" si="136"/>
        <v>25</v>
      </c>
      <c r="AG616" s="28" t="str">
        <f>VLOOKUP($L616,怪物模板!$A:$N,MATCH(角色!AG$1,模板表头,0),0)</f>
        <v>healer.blood_priest</v>
      </c>
      <c r="AH616" s="28">
        <f>VLOOKUP($L616,怪物模板!$A:$N,MATCH(角色!AH$1,模板表头,0),0)</f>
        <v>11999015</v>
      </c>
      <c r="AI616" s="28">
        <f>VLOOKUP($L616,怪物模板!$A:$N,MATCH(角色!AI$1,模板表头,0),0)</f>
        <v>11999016</v>
      </c>
      <c r="AJ616" s="28" t="str">
        <f>VLOOKUP($L616,怪物模板!$A:$N,MATCH(角色!AJ$1,模板表头,0),0)</f>
        <v/>
      </c>
      <c r="AK616" s="28" t="str">
        <f>VLOOKUP($L616,怪物模板!$A:$N,MATCH(角色!AK$1,模板表头,0),0)</f>
        <v/>
      </c>
      <c r="AL616" s="28" t="str">
        <f>IF(VLOOKUP($L616,[1]怪物模板!$A:$N,MATCH([1]角色!AL$1,模板表头,0),0)=0,"",VLOOKUP($L616,[1]怪物模板!$A:$N,MATCH([1]角色!AL$1,模板表头,0),0))</f>
        <v/>
      </c>
      <c r="AM616" s="28" t="str">
        <f>VLOOKUP($L616,怪物模板!$A:$N,MATCH(角色!AM$1,模板表头,0),0)</f>
        <v>skeleton_mage</v>
      </c>
      <c r="AN616" s="21">
        <v>1</v>
      </c>
      <c r="AO616" s="21">
        <v>1</v>
      </c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2"/>
      <c r="BC616" s="22"/>
      <c r="BD616" s="22"/>
      <c r="BE616" s="22"/>
      <c r="BF616" s="22"/>
      <c r="BG616" s="22"/>
      <c r="BH616" s="22"/>
      <c r="BI616" s="22">
        <f t="shared" si="138"/>
        <v>10000</v>
      </c>
      <c r="BJ616" s="22">
        <f t="shared" si="139"/>
        <v>4000</v>
      </c>
      <c r="BK616" s="22">
        <f t="shared" si="139"/>
        <v>4000</v>
      </c>
      <c r="BL616" s="21"/>
      <c r="BM616" s="21"/>
      <c r="BN616" s="21"/>
      <c r="BO616" s="21"/>
      <c r="BP616" s="21"/>
      <c r="BQ616" s="21"/>
      <c r="BR616" s="21"/>
      <c r="BS616" s="21"/>
      <c r="BT616" s="21"/>
      <c r="BU616" s="23">
        <v>-0.9</v>
      </c>
      <c r="BV616" s="21"/>
      <c r="BW616" s="21"/>
      <c r="BX616" s="21"/>
      <c r="BY616" s="21"/>
      <c r="BZ616" s="21"/>
      <c r="CA616" s="21"/>
      <c r="CB616" s="21"/>
      <c r="CC616" s="21"/>
      <c r="CD616" s="21"/>
      <c r="CE616" s="21"/>
      <c r="CF616" s="21"/>
      <c r="CG616" s="21" t="s">
        <v>200</v>
      </c>
      <c r="CH616" s="21" t="s">
        <v>200</v>
      </c>
      <c r="CI616" s="21" t="s">
        <v>200</v>
      </c>
      <c r="CJ616" s="21" t="s">
        <v>200</v>
      </c>
      <c r="CK616" s="21" t="s">
        <v>200</v>
      </c>
      <c r="CL616" s="21" t="s">
        <v>200</v>
      </c>
      <c r="CM616" s="21" t="s">
        <v>200</v>
      </c>
      <c r="CN616" s="21" t="s">
        <v>200</v>
      </c>
      <c r="CO616" s="21" t="s">
        <v>200</v>
      </c>
    </row>
    <row r="617" spans="1:93" s="5" customFormat="1" ht="16.5" customHeight="1" x14ac:dyDescent="0.3">
      <c r="A617" s="62">
        <v>31040615</v>
      </c>
      <c r="B617" s="62" t="s">
        <v>245</v>
      </c>
      <c r="C617" s="21"/>
      <c r="D617" s="21">
        <f t="shared" si="141"/>
        <v>43</v>
      </c>
      <c r="E617" s="21" t="s">
        <v>106</v>
      </c>
      <c r="F617" s="21">
        <v>3</v>
      </c>
      <c r="G617" s="21" t="s">
        <v>111</v>
      </c>
      <c r="H617" s="21">
        <f>VLOOKUP($L617,怪物模板!$A:$N,MATCH(角色!H$1,模板表头,0),0)</f>
        <v>4</v>
      </c>
      <c r="I617" s="28" t="str">
        <f>VLOOKUP($L617,怪物模板!$A:$N,MATCH(角色!I$1,模板表头,0),0)</f>
        <v>mag</v>
      </c>
      <c r="J617" s="22"/>
      <c r="K617" s="21"/>
      <c r="L617" s="21" t="s">
        <v>276</v>
      </c>
      <c r="M617" s="28" t="str">
        <f>VLOOKUP($L617,怪物模板!$A:$N,MATCH(角色!M$1,模板表头,0),0)</f>
        <v>丛林祭司</v>
      </c>
      <c r="N617" s="28" t="str">
        <f>VLOOKUP($L617,怪物模板!$A:$N,MATCH(角色!N$1,模板表头,0),0)</f>
        <v>BOSS特别4技能版</v>
      </c>
      <c r="O617" s="21" t="str">
        <f>VLOOKUP($L617,怪物模板!$A:$N,MATCH(角色!O$1,模板表头,0),0)</f>
        <v>male</v>
      </c>
      <c r="P617" s="22">
        <v>4</v>
      </c>
      <c r="Q617" s="21">
        <v>3</v>
      </c>
      <c r="R617" s="21">
        <v>3</v>
      </c>
      <c r="S617" s="28" t="str">
        <f>VLOOKUP($L617,怪物模板!$A:$N,MATCH(角色!S$1,模板表头,0),0)</f>
        <v>order</v>
      </c>
      <c r="T617" s="21" t="s">
        <v>259</v>
      </c>
      <c r="U617" s="21"/>
      <c r="V617" s="21"/>
      <c r="W617" s="21"/>
      <c r="X617" s="21"/>
      <c r="Y617" s="21"/>
      <c r="Z617" s="21"/>
      <c r="AA617" s="21"/>
      <c r="AB617" s="21">
        <v>4</v>
      </c>
      <c r="AC617" s="21">
        <v>6</v>
      </c>
      <c r="AD617" s="21"/>
      <c r="AE617" s="21">
        <f t="shared" si="132"/>
        <v>40</v>
      </c>
      <c r="AF617" s="21">
        <f t="shared" si="136"/>
        <v>100</v>
      </c>
      <c r="AG617" s="28" t="str">
        <f>VLOOKUP($L617,怪物模板!$A:$N,MATCH(角色!AG$1,模板表头,0),0)</f>
        <v>healer.velen_boss</v>
      </c>
      <c r="AH617" s="28">
        <f>VLOOKUP($L617,怪物模板!$A:$N,MATCH(角色!AH$1,模板表头,0),0)</f>
        <v>11860301</v>
      </c>
      <c r="AI617" s="28">
        <f>VLOOKUP($L617,怪物模板!$A:$N,MATCH(角色!AI$1,模板表头,0),0)</f>
        <v>11860302</v>
      </c>
      <c r="AJ617" s="28">
        <f>VLOOKUP($L617,怪物模板!$A:$N,MATCH(角色!AJ$1,模板表头,0),0)</f>
        <v>11860303</v>
      </c>
      <c r="AK617" s="28">
        <f>VLOOKUP($L617,怪物模板!$A:$N,MATCH(角色!AK$1,模板表头,0),0)</f>
        <v>11999514</v>
      </c>
      <c r="AL617" s="28">
        <f>IF(VLOOKUP($L617,[1]怪物模板!$A:$N,MATCH([1]角色!AL$1,模板表头,0),0)=0,"",VLOOKUP($L617,[1]怪物模板!$A:$N,MATCH([1]角色!AL$1,模板表头,0),0))</f>
        <v>11860304</v>
      </c>
      <c r="AM617" s="28" t="str">
        <f>VLOOKUP($L617,怪物模板!$A:$N,MATCH(角色!AM$1,模板表头,0),0)</f>
        <v>volJin_boss</v>
      </c>
      <c r="AN617" s="21">
        <v>1.2</v>
      </c>
      <c r="AO617" s="21">
        <v>1</v>
      </c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2"/>
      <c r="BC617" s="22"/>
      <c r="BD617" s="22"/>
      <c r="BE617" s="22"/>
      <c r="BF617" s="22"/>
      <c r="BG617" s="22"/>
      <c r="BH617" s="22"/>
      <c r="BI617" s="22">
        <f t="shared" si="138"/>
        <v>10000</v>
      </c>
      <c r="BJ617" s="22">
        <f t="shared" si="139"/>
        <v>4000</v>
      </c>
      <c r="BK617" s="22">
        <f t="shared" si="139"/>
        <v>4000</v>
      </c>
      <c r="BL617" s="21"/>
      <c r="BM617" s="21"/>
      <c r="BN617" s="21"/>
      <c r="BO617" s="21"/>
      <c r="BP617" s="21"/>
      <c r="BQ617" s="21"/>
      <c r="BR617" s="21"/>
      <c r="BS617" s="21"/>
      <c r="BT617" s="21"/>
      <c r="BU617" s="23" t="s">
        <v>200</v>
      </c>
      <c r="BV617" s="21"/>
      <c r="BW617" s="21"/>
      <c r="BX617" s="21"/>
      <c r="BY617" s="21"/>
      <c r="BZ617" s="21"/>
      <c r="CA617" s="21"/>
      <c r="CB617" s="21"/>
      <c r="CC617" s="21"/>
      <c r="CD617" s="21"/>
      <c r="CE617" s="21"/>
      <c r="CF617" s="21"/>
      <c r="CG617" s="21" t="s">
        <v>200</v>
      </c>
      <c r="CH617" s="21" t="s">
        <v>200</v>
      </c>
      <c r="CI617" s="21" t="s">
        <v>200</v>
      </c>
      <c r="CJ617" s="21" t="s">
        <v>200</v>
      </c>
      <c r="CK617" s="21" t="s">
        <v>200</v>
      </c>
      <c r="CL617" s="21" t="s">
        <v>200</v>
      </c>
      <c r="CM617" s="21" t="s">
        <v>200</v>
      </c>
      <c r="CN617" s="21" t="s">
        <v>200</v>
      </c>
      <c r="CO617" s="21" t="s">
        <v>200</v>
      </c>
    </row>
    <row r="618" spans="1:93" s="3" customFormat="1" ht="16.5" customHeight="1" x14ac:dyDescent="0.3">
      <c r="A618" s="62">
        <v>31040616</v>
      </c>
      <c r="B618" s="62" t="s">
        <v>84</v>
      </c>
      <c r="C618" s="21"/>
      <c r="D618" s="21">
        <f t="shared" si="141"/>
        <v>44</v>
      </c>
      <c r="E618" s="21" t="s">
        <v>106</v>
      </c>
      <c r="F618" s="21">
        <v>4</v>
      </c>
      <c r="G618" s="21" t="s">
        <v>110</v>
      </c>
      <c r="H618" s="21">
        <f>VLOOKUP($L618,怪物模板!$A:$N,MATCH(角色!H$1,模板表头,0),0)</f>
        <v>2</v>
      </c>
      <c r="I618" s="28" t="str">
        <f>VLOOKUP($L618,怪物模板!$A:$N,MATCH(角色!I$1,模板表头,0),0)</f>
        <v>phy</v>
      </c>
      <c r="J618" s="22"/>
      <c r="K618" s="21"/>
      <c r="L618" s="21" t="s">
        <v>277</v>
      </c>
      <c r="M618" s="28" t="str">
        <f>VLOOKUP($L618,怪物模板!$A:$N,MATCH(角色!M$1,模板表头,0),0)</f>
        <v>无对应英雄</v>
      </c>
      <c r="N618" s="28" t="str">
        <f>VLOOKUP($L618,怪物模板!$A:$N,MATCH(角色!N$1,模板表头,0),0)</f>
        <v>统一模板</v>
      </c>
      <c r="O618" s="21" t="str">
        <f>VLOOKUP($L618,怪物模板!$A:$N,MATCH(角色!O$1,模板表头,0),0)</f>
        <v>male</v>
      </c>
      <c r="P618" s="22">
        <v>1</v>
      </c>
      <c r="Q618" s="21">
        <v>1</v>
      </c>
      <c r="R618" s="21">
        <v>1</v>
      </c>
      <c r="S618" s="28" t="str">
        <f>VLOOKUP($L618,怪物模板!$A:$N,MATCH(角色!S$1,模板表头,0),0)</f>
        <v>chaos</v>
      </c>
      <c r="T618" s="21" t="s">
        <v>85</v>
      </c>
      <c r="U618" s="21"/>
      <c r="V618" s="21"/>
      <c r="W618" s="21"/>
      <c r="X618" s="21"/>
      <c r="Y618" s="21"/>
      <c r="Z618" s="21"/>
      <c r="AA618" s="21"/>
      <c r="AB618" s="21">
        <v>4</v>
      </c>
      <c r="AC618" s="21">
        <v>6</v>
      </c>
      <c r="AD618" s="21"/>
      <c r="AE618" s="21">
        <f t="shared" si="132"/>
        <v>10</v>
      </c>
      <c r="AF618" s="21">
        <f t="shared" si="136"/>
        <v>25</v>
      </c>
      <c r="AG618" s="28" t="str">
        <f>VLOOKUP($L618,怪物模板!$A:$N,MATCH(角色!AG$1,模板表头,0),0)</f>
        <v>misc.5skills_self_hp_ratio</v>
      </c>
      <c r="AH618" s="28">
        <f>VLOOKUP($L618,怪物模板!$A:$N,MATCH(角色!AH$1,模板表头,0),0)</f>
        <v>11990101</v>
      </c>
      <c r="AI618" s="28">
        <f>VLOOKUP($L618,怪物模板!$A:$N,MATCH(角色!AI$1,模板表头,0),0)</f>
        <v>11990102</v>
      </c>
      <c r="AJ618" s="28" t="str">
        <f>VLOOKUP($L618,怪物模板!$A:$N,MATCH(角色!AJ$1,模板表头,0),0)</f>
        <v/>
      </c>
      <c r="AK618" s="28" t="str">
        <f>VLOOKUP($L618,怪物模板!$A:$N,MATCH(角色!AK$1,模板表头,0),0)</f>
        <v/>
      </c>
      <c r="AL618" s="28" t="str">
        <f>IF(VLOOKUP($L618,[1]怪物模板!$A:$N,MATCH([1]角色!AL$1,模板表头,0),0)=0,"",VLOOKUP($L618,[1]怪物模板!$A:$N,MATCH([1]角色!AL$1,模板表头,0),0))</f>
        <v/>
      </c>
      <c r="AM618" s="28" t="str">
        <f>VLOOKUP($L618,怪物模板!$A:$N,MATCH(角色!AM$1,模板表头,0),0)</f>
        <v>treant</v>
      </c>
      <c r="AN618" s="21">
        <v>1</v>
      </c>
      <c r="AO618" s="21">
        <v>1</v>
      </c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2"/>
      <c r="BC618" s="22"/>
      <c r="BD618" s="22"/>
      <c r="BE618" s="22"/>
      <c r="BF618" s="22"/>
      <c r="BG618" s="22"/>
      <c r="BH618" s="22"/>
      <c r="BI618" s="22">
        <f t="shared" si="138"/>
        <v>10000</v>
      </c>
      <c r="BJ618" s="22">
        <f t="shared" si="139"/>
        <v>4000</v>
      </c>
      <c r="BK618" s="22">
        <f t="shared" si="139"/>
        <v>4000</v>
      </c>
      <c r="BL618" s="21"/>
      <c r="BM618" s="21"/>
      <c r="BN618" s="21"/>
      <c r="BO618" s="21"/>
      <c r="BP618" s="21"/>
      <c r="BQ618" s="21"/>
      <c r="BR618" s="21"/>
      <c r="BS618" s="21"/>
      <c r="BT618" s="21"/>
      <c r="BU618" s="23" t="s">
        <v>200</v>
      </c>
      <c r="BV618" s="21"/>
      <c r="BW618" s="21"/>
      <c r="BX618" s="21"/>
      <c r="BY618" s="21"/>
      <c r="BZ618" s="21"/>
      <c r="CA618" s="21"/>
      <c r="CB618" s="21"/>
      <c r="CC618" s="21"/>
      <c r="CD618" s="21"/>
      <c r="CE618" s="21"/>
      <c r="CF618" s="21"/>
      <c r="CG618" s="21" t="s">
        <v>200</v>
      </c>
      <c r="CH618" s="21" t="s">
        <v>200</v>
      </c>
      <c r="CI618" s="21" t="s">
        <v>200</v>
      </c>
      <c r="CJ618" s="21" t="s">
        <v>200</v>
      </c>
      <c r="CK618" s="21" t="s">
        <v>200</v>
      </c>
      <c r="CL618" s="21" t="s">
        <v>200</v>
      </c>
      <c r="CM618" s="21" t="s">
        <v>200</v>
      </c>
      <c r="CN618" s="21" t="s">
        <v>200</v>
      </c>
      <c r="CO618" s="21" t="s">
        <v>200</v>
      </c>
    </row>
    <row r="619" spans="1:93" ht="16.5" customHeight="1" x14ac:dyDescent="0.3">
      <c r="A619" s="62">
        <v>31040617</v>
      </c>
      <c r="B619" s="62" t="s">
        <v>248</v>
      </c>
      <c r="C619" s="21"/>
      <c r="D619" s="21">
        <f t="shared" si="141"/>
        <v>44</v>
      </c>
      <c r="E619" s="21" t="s">
        <v>106</v>
      </c>
      <c r="F619" s="21">
        <v>4</v>
      </c>
      <c r="G619" s="21" t="s">
        <v>110</v>
      </c>
      <c r="H619" s="21">
        <f>VLOOKUP($L619,怪物模板!$A:$N,MATCH(角色!H$1,模板表头,0),0)</f>
        <v>1</v>
      </c>
      <c r="I619" s="28" t="str">
        <f>VLOOKUP($L619,怪物模板!$A:$N,MATCH(角色!I$1,模板表头,0),0)</f>
        <v>phy</v>
      </c>
      <c r="J619" s="22"/>
      <c r="K619" s="21"/>
      <c r="L619" s="21" t="s">
        <v>248</v>
      </c>
      <c r="M619" s="28" t="str">
        <f>VLOOKUP($L619,怪物模板!$A:$N,MATCH(角色!M$1,模板表头,0),0)</f>
        <v>顶盾步兵</v>
      </c>
      <c r="N619" s="28" t="str">
        <f>VLOOKUP($L619,怪物模板!$A:$N,MATCH(角色!N$1,模板表头,0),0)</f>
        <v>统一模板</v>
      </c>
      <c r="O619" s="21" t="str">
        <f>VLOOKUP($L619,怪物模板!$A:$N,MATCH(角色!O$1,模板表头,0),0)</f>
        <v>male</v>
      </c>
      <c r="P619" s="22">
        <v>2</v>
      </c>
      <c r="Q619" s="21">
        <v>2</v>
      </c>
      <c r="R619" s="21">
        <v>2</v>
      </c>
      <c r="S619" s="28" t="str">
        <f>VLOOKUP($L619,怪物模板!$A:$N,MATCH(角色!S$1,模板表头,0),0)</f>
        <v>alliance</v>
      </c>
      <c r="T619" s="21" t="s">
        <v>85</v>
      </c>
      <c r="U619" s="21"/>
      <c r="V619" s="21"/>
      <c r="W619" s="21"/>
      <c r="X619" s="21"/>
      <c r="Y619" s="21"/>
      <c r="Z619" s="21"/>
      <c r="AA619" s="21"/>
      <c r="AB619" s="21">
        <v>4</v>
      </c>
      <c r="AC619" s="21">
        <v>6</v>
      </c>
      <c r="AD619" s="21"/>
      <c r="AE619" s="21">
        <f t="shared" si="132"/>
        <v>10</v>
      </c>
      <c r="AF619" s="21">
        <f t="shared" si="136"/>
        <v>25</v>
      </c>
      <c r="AG619" s="28" t="str">
        <f>VLOOKUP($L619,怪物模板!$A:$N,MATCH(角色!AG$1,模板表头,0),0)</f>
        <v>misc.5skills_target_is_valid</v>
      </c>
      <c r="AH619" s="28">
        <f>VLOOKUP($L619,怪物模板!$A:$N,MATCH(角色!AH$1,模板表头,0),0)</f>
        <v>11980301</v>
      </c>
      <c r="AI619" s="28">
        <f>VLOOKUP($L619,怪物模板!$A:$N,MATCH(角色!AI$1,模板表头,0),0)</f>
        <v>11980302</v>
      </c>
      <c r="AJ619" s="28" t="str">
        <f>VLOOKUP($L619,怪物模板!$A:$N,MATCH(角色!AJ$1,模板表头,0),0)</f>
        <v/>
      </c>
      <c r="AK619" s="28" t="str">
        <f>VLOOKUP($L619,怪物模板!$A:$N,MATCH(角色!AK$1,模板表头,0),0)</f>
        <v/>
      </c>
      <c r="AL619" s="28" t="str">
        <f>IF(VLOOKUP($L619,[1]怪物模板!$A:$N,MATCH([1]角色!AL$1,模板表头,0),0)=0,"",VLOOKUP($L619,[1]怪物模板!$A:$N,MATCH([1]角色!AL$1,模板表头,0),0))</f>
        <v/>
      </c>
      <c r="AM619" s="28" t="str">
        <f>VLOOKUP($L619,怪物模板!$A:$N,MATCH(角色!AM$1,模板表头,0),0)</f>
        <v>shield_infantry_npc</v>
      </c>
      <c r="AN619" s="21">
        <v>1</v>
      </c>
      <c r="AO619" s="21">
        <v>1</v>
      </c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2"/>
      <c r="BC619" s="22"/>
      <c r="BD619" s="22"/>
      <c r="BE619" s="22"/>
      <c r="BF619" s="22"/>
      <c r="BG619" s="22"/>
      <c r="BH619" s="22"/>
      <c r="BI619" s="22">
        <f t="shared" si="138"/>
        <v>10000</v>
      </c>
      <c r="BJ619" s="22">
        <f t="shared" si="139"/>
        <v>4000</v>
      </c>
      <c r="BK619" s="22">
        <f t="shared" si="139"/>
        <v>4000</v>
      </c>
      <c r="BL619" s="21"/>
      <c r="BM619" s="21"/>
      <c r="BN619" s="21"/>
      <c r="BO619" s="21"/>
      <c r="BP619" s="21"/>
      <c r="BQ619" s="21"/>
      <c r="BR619" s="21"/>
      <c r="BS619" s="21"/>
      <c r="BT619" s="21"/>
      <c r="BU619" s="23" t="s">
        <v>200</v>
      </c>
      <c r="BV619" s="21"/>
      <c r="BW619" s="21"/>
      <c r="BX619" s="21"/>
      <c r="BY619" s="21"/>
      <c r="BZ619" s="21"/>
      <c r="CA619" s="21"/>
      <c r="CB619" s="21"/>
      <c r="CC619" s="21"/>
      <c r="CD619" s="21"/>
      <c r="CE619" s="21"/>
      <c r="CF619" s="21"/>
      <c r="CG619" s="21" t="s">
        <v>200</v>
      </c>
      <c r="CH619" s="21" t="s">
        <v>200</v>
      </c>
      <c r="CI619" s="21" t="s">
        <v>200</v>
      </c>
      <c r="CJ619" s="21" t="s">
        <v>200</v>
      </c>
      <c r="CK619" s="21" t="s">
        <v>200</v>
      </c>
      <c r="CL619" s="21" t="s">
        <v>200</v>
      </c>
      <c r="CM619" s="21" t="s">
        <v>200</v>
      </c>
      <c r="CN619" s="21" t="s">
        <v>200</v>
      </c>
      <c r="CO619" s="21" t="s">
        <v>200</v>
      </c>
    </row>
    <row r="620" spans="1:93" ht="16.5" customHeight="1" x14ac:dyDescent="0.3">
      <c r="A620" s="62">
        <v>31040618</v>
      </c>
      <c r="B620" s="62" t="s">
        <v>248</v>
      </c>
      <c r="C620" s="21"/>
      <c r="D620" s="21">
        <f t="shared" si="141"/>
        <v>44</v>
      </c>
      <c r="E620" s="21" t="s">
        <v>106</v>
      </c>
      <c r="F620" s="21">
        <v>4</v>
      </c>
      <c r="G620" s="21" t="s">
        <v>110</v>
      </c>
      <c r="H620" s="21">
        <f>VLOOKUP($L620,怪物模板!$A:$N,MATCH(角色!H$1,模板表头,0),0)</f>
        <v>1</v>
      </c>
      <c r="I620" s="28" t="str">
        <f>VLOOKUP($L620,怪物模板!$A:$N,MATCH(角色!I$1,模板表头,0),0)</f>
        <v>phy</v>
      </c>
      <c r="J620" s="22"/>
      <c r="K620" s="21"/>
      <c r="L620" s="21" t="s">
        <v>248</v>
      </c>
      <c r="M620" s="28" t="str">
        <f>VLOOKUP($L620,怪物模板!$A:$N,MATCH(角色!M$1,模板表头,0),0)</f>
        <v>顶盾步兵</v>
      </c>
      <c r="N620" s="28" t="str">
        <f>VLOOKUP($L620,怪物模板!$A:$N,MATCH(角色!N$1,模板表头,0),0)</f>
        <v>统一模板</v>
      </c>
      <c r="O620" s="21" t="str">
        <f>VLOOKUP($L620,怪物模板!$A:$N,MATCH(角色!O$1,模板表头,0),0)</f>
        <v>male</v>
      </c>
      <c r="P620" s="22">
        <v>2</v>
      </c>
      <c r="Q620" s="21">
        <v>3</v>
      </c>
      <c r="R620" s="21">
        <v>2</v>
      </c>
      <c r="S620" s="28" t="str">
        <f>VLOOKUP($L620,怪物模板!$A:$N,MATCH(角色!S$1,模板表头,0),0)</f>
        <v>alliance</v>
      </c>
      <c r="T620" s="21" t="s">
        <v>85</v>
      </c>
      <c r="U620" s="21"/>
      <c r="V620" s="21"/>
      <c r="W620" s="21"/>
      <c r="X620" s="21"/>
      <c r="Y620" s="21"/>
      <c r="Z620" s="21"/>
      <c r="AA620" s="21"/>
      <c r="AB620" s="21">
        <v>4</v>
      </c>
      <c r="AC620" s="21">
        <v>6</v>
      </c>
      <c r="AD620" s="21"/>
      <c r="AE620" s="21">
        <f t="shared" si="132"/>
        <v>10</v>
      </c>
      <c r="AF620" s="21">
        <f t="shared" si="136"/>
        <v>25</v>
      </c>
      <c r="AG620" s="28" t="str">
        <f>VLOOKUP($L620,怪物模板!$A:$N,MATCH(角色!AG$1,模板表头,0),0)</f>
        <v>misc.5skills_target_is_valid</v>
      </c>
      <c r="AH620" s="28">
        <f>VLOOKUP($L620,怪物模板!$A:$N,MATCH(角色!AH$1,模板表头,0),0)</f>
        <v>11980301</v>
      </c>
      <c r="AI620" s="28">
        <f>VLOOKUP($L620,怪物模板!$A:$N,MATCH(角色!AI$1,模板表头,0),0)</f>
        <v>11980302</v>
      </c>
      <c r="AJ620" s="28" t="str">
        <f>VLOOKUP($L620,怪物模板!$A:$N,MATCH(角色!AJ$1,模板表头,0),0)</f>
        <v/>
      </c>
      <c r="AK620" s="28" t="str">
        <f>VLOOKUP($L620,怪物模板!$A:$N,MATCH(角色!AK$1,模板表头,0),0)</f>
        <v/>
      </c>
      <c r="AL620" s="28" t="str">
        <f>IF(VLOOKUP($L620,[1]怪物模板!$A:$N,MATCH([1]角色!AL$1,模板表头,0),0)=0,"",VLOOKUP($L620,[1]怪物模板!$A:$N,MATCH([1]角色!AL$1,模板表头,0),0))</f>
        <v/>
      </c>
      <c r="AM620" s="28" t="str">
        <f>VLOOKUP($L620,怪物模板!$A:$N,MATCH(角色!AM$1,模板表头,0),0)</f>
        <v>shield_infantry_npc</v>
      </c>
      <c r="AN620" s="21">
        <v>1</v>
      </c>
      <c r="AO620" s="21">
        <v>1</v>
      </c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2"/>
      <c r="BC620" s="22"/>
      <c r="BD620" s="22"/>
      <c r="BE620" s="22"/>
      <c r="BF620" s="22"/>
      <c r="BG620" s="22"/>
      <c r="BH620" s="22"/>
      <c r="BI620" s="22">
        <f t="shared" si="138"/>
        <v>10000</v>
      </c>
      <c r="BJ620" s="22">
        <f t="shared" si="139"/>
        <v>4000</v>
      </c>
      <c r="BK620" s="22">
        <f t="shared" si="139"/>
        <v>4000</v>
      </c>
      <c r="BL620" s="21"/>
      <c r="BM620" s="21"/>
      <c r="BN620" s="21"/>
      <c r="BO620" s="21"/>
      <c r="BP620" s="21"/>
      <c r="BQ620" s="21"/>
      <c r="BR620" s="21"/>
      <c r="BS620" s="21"/>
      <c r="BT620" s="21"/>
      <c r="BU620" s="23" t="s">
        <v>200</v>
      </c>
      <c r="BV620" s="21"/>
      <c r="BW620" s="21"/>
      <c r="BX620" s="21"/>
      <c r="BY620" s="21"/>
      <c r="BZ620" s="21"/>
      <c r="CA620" s="21"/>
      <c r="CB620" s="21"/>
      <c r="CC620" s="21"/>
      <c r="CD620" s="21"/>
      <c r="CE620" s="21"/>
      <c r="CF620" s="21"/>
      <c r="CG620" s="21" t="s">
        <v>200</v>
      </c>
      <c r="CH620" s="21" t="s">
        <v>200</v>
      </c>
      <c r="CI620" s="21" t="s">
        <v>200</v>
      </c>
      <c r="CJ620" s="21" t="s">
        <v>200</v>
      </c>
      <c r="CK620" s="21" t="s">
        <v>200</v>
      </c>
      <c r="CL620" s="21" t="s">
        <v>200</v>
      </c>
      <c r="CM620" s="21" t="s">
        <v>200</v>
      </c>
      <c r="CN620" s="21" t="s">
        <v>200</v>
      </c>
      <c r="CO620" s="21" t="s">
        <v>200</v>
      </c>
    </row>
    <row r="621" spans="1:93" ht="16.5" customHeight="1" x14ac:dyDescent="0.3">
      <c r="A621" s="62">
        <v>31040619</v>
      </c>
      <c r="B621" s="62" t="s">
        <v>202</v>
      </c>
      <c r="C621" s="21"/>
      <c r="D621" s="21">
        <f t="shared" si="141"/>
        <v>44</v>
      </c>
      <c r="E621" s="21" t="s">
        <v>106</v>
      </c>
      <c r="F621" s="21">
        <v>4</v>
      </c>
      <c r="G621" s="21" t="s">
        <v>111</v>
      </c>
      <c r="H621" s="21">
        <f>VLOOKUP($L621,怪物模板!$A:$N,MATCH(角色!H$1,模板表头,0),0)</f>
        <v>3</v>
      </c>
      <c r="I621" s="28" t="str">
        <f>VLOOKUP($L621,怪物模板!$A:$N,MATCH(角色!I$1,模板表头,0),0)</f>
        <v>mag</v>
      </c>
      <c r="J621" s="22"/>
      <c r="K621" s="21"/>
      <c r="L621" s="21" t="s">
        <v>275</v>
      </c>
      <c r="M621" s="28" t="str">
        <f>VLOOKUP($L621,怪物模板!$A:$N,MATCH(角色!M$1,模板表头,0),0)</f>
        <v>火焰术士</v>
      </c>
      <c r="N621" s="28" t="str">
        <f>VLOOKUP($L621,怪物模板!$A:$N,MATCH(角色!N$1,模板表头,0),0)</f>
        <v>大招加引导版，加酒利用</v>
      </c>
      <c r="O621" s="21" t="str">
        <f>VLOOKUP($L621,怪物模板!$A:$N,MATCH(角色!O$1,模板表头,0),0)</f>
        <v>female</v>
      </c>
      <c r="P621" s="22">
        <v>3</v>
      </c>
      <c r="Q621" s="21">
        <v>3</v>
      </c>
      <c r="R621" s="21">
        <v>2</v>
      </c>
      <c r="S621" s="28" t="str">
        <f>VLOOKUP($L621,怪物模板!$A:$N,MATCH(角色!S$1,模板表头,0),0)</f>
        <v>alliance</v>
      </c>
      <c r="T621" s="21" t="s">
        <v>85</v>
      </c>
      <c r="U621" s="21"/>
      <c r="V621" s="21"/>
      <c r="W621" s="21"/>
      <c r="X621" s="21"/>
      <c r="Y621" s="21"/>
      <c r="Z621" s="21"/>
      <c r="AA621" s="21"/>
      <c r="AB621" s="21">
        <v>4</v>
      </c>
      <c r="AC621" s="21">
        <v>6</v>
      </c>
      <c r="AD621" s="21"/>
      <c r="AE621" s="21">
        <f t="shared" si="132"/>
        <v>40</v>
      </c>
      <c r="AF621" s="21">
        <f t="shared" si="136"/>
        <v>100</v>
      </c>
      <c r="AG621" s="28" t="str">
        <f>VLOOKUP($L621,怪物模板!$A:$N,MATCH(角色!AG$1,模板表头,0),0)</f>
        <v>misc.5skills</v>
      </c>
      <c r="AH621" s="28">
        <f>VLOOKUP($L621,怪物模板!$A:$N,MATCH(角色!AH$1,模板表头,0),0)</f>
        <v>11980401</v>
      </c>
      <c r="AI621" s="28">
        <f>VLOOKUP($L621,怪物模板!$A:$N,MATCH(角色!AI$1,模板表头,0),0)</f>
        <v>11980402</v>
      </c>
      <c r="AJ621" s="28">
        <f>VLOOKUP($L621,怪物模板!$A:$N,MATCH(角色!AJ$1,模板表头,0),0)</f>
        <v>11999535</v>
      </c>
      <c r="AK621" s="28" t="str">
        <f>VLOOKUP($L621,怪物模板!$A:$N,MATCH(角色!AK$1,模板表头,0),0)</f>
        <v/>
      </c>
      <c r="AL621" s="28" t="str">
        <f>IF(VLOOKUP($L621,[1]怪物模板!$A:$N,MATCH([1]角色!AL$1,模板表头,0),0)=0,"",VLOOKUP($L621,[1]怪物模板!$A:$N,MATCH([1]角色!AL$1,模板表头,0),0))</f>
        <v/>
      </c>
      <c r="AM621" s="28" t="str">
        <f>VLOOKUP($L621,怪物模板!$A:$N,MATCH(角色!AM$1,模板表头,0),0)</f>
        <v>flame_npc</v>
      </c>
      <c r="AN621" s="21">
        <v>1</v>
      </c>
      <c r="AO621" s="21">
        <v>1</v>
      </c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2"/>
      <c r="BC621" s="22"/>
      <c r="BD621" s="22"/>
      <c r="BE621" s="22"/>
      <c r="BF621" s="22"/>
      <c r="BG621" s="22"/>
      <c r="BH621" s="22"/>
      <c r="BI621" s="22">
        <f t="shared" si="138"/>
        <v>10000</v>
      </c>
      <c r="BJ621" s="22">
        <f t="shared" si="139"/>
        <v>4000</v>
      </c>
      <c r="BK621" s="22">
        <f t="shared" si="139"/>
        <v>4000</v>
      </c>
      <c r="BL621" s="21"/>
      <c r="BM621" s="21"/>
      <c r="BN621" s="21"/>
      <c r="BO621" s="21"/>
      <c r="BP621" s="21"/>
      <c r="BQ621" s="21"/>
      <c r="BR621" s="21"/>
      <c r="BS621" s="21"/>
      <c r="BT621" s="21"/>
      <c r="BU621" s="23" t="s">
        <v>200</v>
      </c>
      <c r="BV621" s="21"/>
      <c r="BW621" s="21"/>
      <c r="BX621" s="21"/>
      <c r="BY621" s="21"/>
      <c r="BZ621" s="21"/>
      <c r="CA621" s="21"/>
      <c r="CB621" s="21"/>
      <c r="CC621" s="21"/>
      <c r="CD621" s="21"/>
      <c r="CE621" s="21"/>
      <c r="CF621" s="21"/>
      <c r="CG621" s="21" t="s">
        <v>200</v>
      </c>
      <c r="CH621" s="21" t="s">
        <v>200</v>
      </c>
      <c r="CI621" s="21" t="s">
        <v>200</v>
      </c>
      <c r="CJ621" s="21" t="s">
        <v>200</v>
      </c>
      <c r="CK621" s="21" t="s">
        <v>200</v>
      </c>
      <c r="CL621" s="21" t="s">
        <v>200</v>
      </c>
      <c r="CM621" s="21" t="s">
        <v>200</v>
      </c>
      <c r="CN621" s="21" t="s">
        <v>200</v>
      </c>
      <c r="CO621" s="21" t="s">
        <v>200</v>
      </c>
    </row>
    <row r="622" spans="1:93" ht="16.5" customHeight="1" x14ac:dyDescent="0.3">
      <c r="A622" s="62">
        <v>31040620</v>
      </c>
      <c r="B622" s="62" t="s">
        <v>202</v>
      </c>
      <c r="C622" s="21"/>
      <c r="D622" s="21">
        <f t="shared" si="141"/>
        <v>44</v>
      </c>
      <c r="E622" s="21" t="s">
        <v>106</v>
      </c>
      <c r="F622" s="21">
        <v>4</v>
      </c>
      <c r="G622" s="21" t="s">
        <v>110</v>
      </c>
      <c r="H622" s="21">
        <f>VLOOKUP($L622,怪物模板!$A:$N,MATCH(角色!H$1,模板表头,0),0)</f>
        <v>3</v>
      </c>
      <c r="I622" s="28" t="str">
        <f>VLOOKUP($L622,怪物模板!$A:$N,MATCH(角色!I$1,模板表头,0),0)</f>
        <v>mag</v>
      </c>
      <c r="J622" s="22"/>
      <c r="K622" s="21"/>
      <c r="L622" s="21" t="s">
        <v>275</v>
      </c>
      <c r="M622" s="28" t="str">
        <f>VLOOKUP($L622,怪物模板!$A:$N,MATCH(角色!M$1,模板表头,0),0)</f>
        <v>火焰术士</v>
      </c>
      <c r="N622" s="28" t="str">
        <f>VLOOKUP($L622,怪物模板!$A:$N,MATCH(角色!N$1,模板表头,0),0)</f>
        <v>大招加引导版，加酒利用</v>
      </c>
      <c r="O622" s="21" t="str">
        <f>VLOOKUP($L622,怪物模板!$A:$N,MATCH(角色!O$1,模板表头,0),0)</f>
        <v>female</v>
      </c>
      <c r="P622" s="22">
        <v>3</v>
      </c>
      <c r="Q622" s="21">
        <v>3</v>
      </c>
      <c r="R622" s="21">
        <v>2</v>
      </c>
      <c r="S622" s="28" t="str">
        <f>VLOOKUP($L622,怪物模板!$A:$N,MATCH(角色!S$1,模板表头,0),0)</f>
        <v>alliance</v>
      </c>
      <c r="T622" s="21" t="s">
        <v>85</v>
      </c>
      <c r="U622" s="21"/>
      <c r="V622" s="21"/>
      <c r="W622" s="21"/>
      <c r="X622" s="21"/>
      <c r="Y622" s="21"/>
      <c r="Z622" s="21"/>
      <c r="AA622" s="21"/>
      <c r="AB622" s="21">
        <v>4</v>
      </c>
      <c r="AC622" s="21">
        <v>6</v>
      </c>
      <c r="AD622" s="21"/>
      <c r="AE622" s="21">
        <f t="shared" si="132"/>
        <v>10</v>
      </c>
      <c r="AF622" s="21">
        <f t="shared" si="136"/>
        <v>25</v>
      </c>
      <c r="AG622" s="28" t="str">
        <f>VLOOKUP($L622,怪物模板!$A:$N,MATCH(角色!AG$1,模板表头,0),0)</f>
        <v>misc.5skills</v>
      </c>
      <c r="AH622" s="28">
        <f>VLOOKUP($L622,怪物模板!$A:$N,MATCH(角色!AH$1,模板表头,0),0)</f>
        <v>11980401</v>
      </c>
      <c r="AI622" s="28">
        <f>VLOOKUP($L622,怪物模板!$A:$N,MATCH(角色!AI$1,模板表头,0),0)</f>
        <v>11980402</v>
      </c>
      <c r="AJ622" s="28">
        <f>VLOOKUP($L622,怪物模板!$A:$N,MATCH(角色!AJ$1,模板表头,0),0)</f>
        <v>11999535</v>
      </c>
      <c r="AK622" s="28" t="str">
        <f>VLOOKUP($L622,怪物模板!$A:$N,MATCH(角色!AK$1,模板表头,0),0)</f>
        <v/>
      </c>
      <c r="AL622" s="28" t="str">
        <f>IF(VLOOKUP($L622,[1]怪物模板!$A:$N,MATCH([1]角色!AL$1,模板表头,0),0)=0,"",VLOOKUP($L622,[1]怪物模板!$A:$N,MATCH([1]角色!AL$1,模板表头,0),0))</f>
        <v/>
      </c>
      <c r="AM622" s="28" t="str">
        <f>VLOOKUP($L622,怪物模板!$A:$N,MATCH(角色!AM$1,模板表头,0),0)</f>
        <v>flame_npc</v>
      </c>
      <c r="AN622" s="21">
        <v>1</v>
      </c>
      <c r="AO622" s="21">
        <v>1</v>
      </c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2"/>
      <c r="BC622" s="22"/>
      <c r="BD622" s="22"/>
      <c r="BE622" s="22"/>
      <c r="BF622" s="22"/>
      <c r="BG622" s="22"/>
      <c r="BH622" s="22"/>
      <c r="BI622" s="22">
        <f t="shared" si="138"/>
        <v>10000</v>
      </c>
      <c r="BJ622" s="22">
        <f t="shared" si="139"/>
        <v>4000</v>
      </c>
      <c r="BK622" s="22">
        <f t="shared" si="139"/>
        <v>4000</v>
      </c>
      <c r="BL622" s="21"/>
      <c r="BM622" s="21"/>
      <c r="BN622" s="21"/>
      <c r="BO622" s="21"/>
      <c r="BP622" s="21"/>
      <c r="BQ622" s="21"/>
      <c r="BR622" s="21"/>
      <c r="BS622" s="21"/>
      <c r="BT622" s="21"/>
      <c r="BU622" s="23" t="s">
        <v>200</v>
      </c>
      <c r="BV622" s="21"/>
      <c r="BW622" s="21"/>
      <c r="BX622" s="21"/>
      <c r="BY622" s="21"/>
      <c r="BZ622" s="21"/>
      <c r="CA622" s="21"/>
      <c r="CB622" s="21"/>
      <c r="CC622" s="21"/>
      <c r="CD622" s="21"/>
      <c r="CE622" s="21"/>
      <c r="CF622" s="21"/>
      <c r="CG622" s="21" t="s">
        <v>200</v>
      </c>
      <c r="CH622" s="21" t="s">
        <v>200</v>
      </c>
      <c r="CI622" s="21" t="s">
        <v>200</v>
      </c>
      <c r="CJ622" s="21" t="s">
        <v>200</v>
      </c>
      <c r="CK622" s="21" t="s">
        <v>200</v>
      </c>
      <c r="CL622" s="21" t="s">
        <v>200</v>
      </c>
      <c r="CM622" s="21" t="s">
        <v>200</v>
      </c>
      <c r="CN622" s="21" t="s">
        <v>200</v>
      </c>
      <c r="CO622" s="21" t="s">
        <v>200</v>
      </c>
    </row>
    <row r="623" spans="1:93" s="6" customFormat="1" ht="16.5" customHeight="1" x14ac:dyDescent="0.3">
      <c r="A623" s="73">
        <v>31040621</v>
      </c>
      <c r="B623" s="73" t="s">
        <v>343</v>
      </c>
      <c r="C623" s="21"/>
      <c r="D623" s="21">
        <f t="shared" si="141"/>
        <v>45</v>
      </c>
      <c r="E623" s="21" t="s">
        <v>106</v>
      </c>
      <c r="F623" s="21">
        <v>5</v>
      </c>
      <c r="G623" s="21" t="s">
        <v>101</v>
      </c>
      <c r="H623" s="21">
        <f>VLOOKUP($L623,怪物模板!$A:$N,MATCH(角色!H$1,模板表头,0),0)</f>
        <v>3</v>
      </c>
      <c r="I623" s="28" t="str">
        <f>VLOOKUP($L623,怪物模板!$A:$N,MATCH(角色!I$1,模板表头,0),0)</f>
        <v>mag</v>
      </c>
      <c r="J623" s="22"/>
      <c r="K623" s="21"/>
      <c r="L623" s="21" t="s">
        <v>338</v>
      </c>
      <c r="M623" s="28" t="str">
        <f>VLOOKUP($L623,怪物模板!$A:$N,MATCH(角色!M$1,模板表头,0),0)</f>
        <v>黑魔导少女</v>
      </c>
      <c r="N623" s="28" t="str">
        <f>VLOOKUP($L623,怪物模板!$A:$N,MATCH(角色!N$1,模板表头,0),0)</f>
        <v>统一BOSS模板，同英雄技能+酒利用</v>
      </c>
      <c r="O623" s="21" t="str">
        <f>VLOOKUP($L623,怪物模板!$A:$N,MATCH(角色!O$1,模板表头,0),0)</f>
        <v>male</v>
      </c>
      <c r="P623" s="22">
        <v>7</v>
      </c>
      <c r="Q623" s="21">
        <v>4</v>
      </c>
      <c r="R623" s="21">
        <v>4</v>
      </c>
      <c r="S623" s="28" t="str">
        <f>VLOOKUP($L623,怪物模板!$A:$N,MATCH(角色!S$1,模板表头,0),0)</f>
        <v>alliance</v>
      </c>
      <c r="T623" s="21" t="s">
        <v>101</v>
      </c>
      <c r="U623" s="21"/>
      <c r="V623" s="21"/>
      <c r="W623" s="21"/>
      <c r="X623" s="21"/>
      <c r="Y623" s="21"/>
      <c r="Z623" s="21"/>
      <c r="AA623" s="21"/>
      <c r="AB623" s="21">
        <v>4</v>
      </c>
      <c r="AC623" s="21">
        <v>6</v>
      </c>
      <c r="AD623" s="21"/>
      <c r="AE623" s="21">
        <f t="shared" si="132"/>
        <v>100</v>
      </c>
      <c r="AF623" s="21">
        <f t="shared" si="136"/>
        <v>250</v>
      </c>
      <c r="AG623" s="28" t="str">
        <f>VLOOKUP($L623,怪物模板!$A:$N,MATCH(角色!AG$1,模板表头,0),0)</f>
        <v>misc.5skills_is_enemy_second</v>
      </c>
      <c r="AH623" s="28">
        <f>VLOOKUP($L623,怪物模板!$A:$N,MATCH(角色!AH$1,模板表头,0),0)</f>
        <v>11760301</v>
      </c>
      <c r="AI623" s="28">
        <f>VLOOKUP($L623,怪物模板!$A:$N,MATCH(角色!AI$1,模板表头,0),0)</f>
        <v>11760302</v>
      </c>
      <c r="AJ623" s="28">
        <f>VLOOKUP($L623,怪物模板!$A:$N,MATCH(角色!AJ$1,模板表头,0),0)</f>
        <v>11760303</v>
      </c>
      <c r="AK623" s="28">
        <f>VLOOKUP($L623,怪物模板!$A:$N,MATCH(角色!AK$1,模板表头,0),0)</f>
        <v>11760304</v>
      </c>
      <c r="AL623" s="28" t="str">
        <f>IF(VLOOKUP($L623,[1]怪物模板!$A:$N,MATCH([1]角色!AL$1,模板表头,0),0)=0,"",VLOOKUP($L623,[1]怪物模板!$A:$N,MATCH([1]角色!AL$1,模板表头,0),0))</f>
        <v/>
      </c>
      <c r="AM623" s="28" t="str">
        <f>VLOOKUP($L623,怪物模板!$A:$N,MATCH(角色!AM$1,模板表头,0),0)</f>
        <v>antonidas</v>
      </c>
      <c r="AN623" s="21">
        <v>1.5</v>
      </c>
      <c r="AO623" s="21">
        <v>1</v>
      </c>
      <c r="AP623" s="21"/>
      <c r="AQ623" s="21"/>
      <c r="AR623" s="21" t="s">
        <v>201</v>
      </c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2">
        <f t="shared" si="138"/>
        <v>0</v>
      </c>
      <c r="BJ623" s="22">
        <f t="shared" si="139"/>
        <v>0</v>
      </c>
      <c r="BK623" s="22">
        <f t="shared" si="139"/>
        <v>0</v>
      </c>
      <c r="BL623" s="21"/>
      <c r="BM623" s="21"/>
      <c r="BN623" s="21"/>
      <c r="BO623" s="21"/>
      <c r="BP623" s="21"/>
      <c r="BQ623" s="21"/>
      <c r="BR623" s="21"/>
      <c r="BS623" s="21"/>
      <c r="BT623" s="21"/>
      <c r="BU623" s="23" t="s">
        <v>200</v>
      </c>
      <c r="BV623" s="21"/>
      <c r="BW623" s="21"/>
      <c r="BX623" s="21"/>
      <c r="BY623" s="21"/>
      <c r="BZ623" s="21"/>
      <c r="CA623" s="21"/>
      <c r="CB623" s="21"/>
      <c r="CC623" s="21"/>
      <c r="CD623" s="21"/>
      <c r="CE623" s="21"/>
      <c r="CF623" s="21"/>
      <c r="CG623" s="21">
        <v>5000</v>
      </c>
      <c r="CH623" s="21">
        <v>5000</v>
      </c>
      <c r="CI623" s="21">
        <v>5000</v>
      </c>
      <c r="CJ623" s="21">
        <v>5000</v>
      </c>
      <c r="CK623" s="21">
        <v>5000</v>
      </c>
      <c r="CL623" s="21">
        <v>5000</v>
      </c>
      <c r="CM623" s="21">
        <v>5000</v>
      </c>
      <c r="CN623" s="21">
        <v>5000</v>
      </c>
      <c r="CO623" s="21">
        <v>5000</v>
      </c>
    </row>
    <row r="624" spans="1:93" s="5" customFormat="1" ht="16.5" customHeight="1" x14ac:dyDescent="0.3">
      <c r="A624" s="62">
        <v>31040622</v>
      </c>
      <c r="B624" s="62" t="s">
        <v>248</v>
      </c>
      <c r="C624" s="21"/>
      <c r="D624" s="21">
        <f t="shared" si="141"/>
        <v>45</v>
      </c>
      <c r="E624" s="21" t="s">
        <v>106</v>
      </c>
      <c r="F624" s="21">
        <v>5</v>
      </c>
      <c r="G624" s="21" t="s">
        <v>110</v>
      </c>
      <c r="H624" s="21">
        <f>VLOOKUP($L624,怪物模板!$A:$N,MATCH(角色!H$1,模板表头,0),0)</f>
        <v>1</v>
      </c>
      <c r="I624" s="28" t="str">
        <f>VLOOKUP($L624,怪物模板!$A:$N,MATCH(角色!I$1,模板表头,0),0)</f>
        <v>phy</v>
      </c>
      <c r="J624" s="22"/>
      <c r="K624" s="21"/>
      <c r="L624" s="21" t="s">
        <v>248</v>
      </c>
      <c r="M624" s="28" t="str">
        <f>VLOOKUP($L624,怪物模板!$A:$N,MATCH(角色!M$1,模板表头,0),0)</f>
        <v>顶盾步兵</v>
      </c>
      <c r="N624" s="28" t="str">
        <f>VLOOKUP($L624,怪物模板!$A:$N,MATCH(角色!N$1,模板表头,0),0)</f>
        <v>统一模板</v>
      </c>
      <c r="O624" s="21" t="str">
        <f>VLOOKUP($L624,怪物模板!$A:$N,MATCH(角色!O$1,模板表头,0),0)</f>
        <v>male</v>
      </c>
      <c r="P624" s="22">
        <v>2</v>
      </c>
      <c r="Q624" s="21">
        <v>2</v>
      </c>
      <c r="R624" s="21">
        <v>2</v>
      </c>
      <c r="S624" s="28" t="str">
        <f>VLOOKUP($L624,怪物模板!$A:$N,MATCH(角色!S$1,模板表头,0),0)</f>
        <v>alliance</v>
      </c>
      <c r="T624" s="21" t="s">
        <v>199</v>
      </c>
      <c r="U624" s="21"/>
      <c r="V624" s="21"/>
      <c r="W624" s="21"/>
      <c r="X624" s="21"/>
      <c r="Y624" s="21"/>
      <c r="Z624" s="21"/>
      <c r="AA624" s="21"/>
      <c r="AB624" s="21">
        <v>4</v>
      </c>
      <c r="AC624" s="21">
        <v>6</v>
      </c>
      <c r="AD624" s="21"/>
      <c r="AE624" s="21">
        <f t="shared" si="132"/>
        <v>10</v>
      </c>
      <c r="AF624" s="21">
        <f t="shared" si="136"/>
        <v>25</v>
      </c>
      <c r="AG624" s="28" t="str">
        <f>VLOOKUP($L624,怪物模板!$A:$N,MATCH(角色!AG$1,模板表头,0),0)</f>
        <v>misc.5skills_target_is_valid</v>
      </c>
      <c r="AH624" s="28">
        <f>VLOOKUP($L624,怪物模板!$A:$N,MATCH(角色!AH$1,模板表头,0),0)</f>
        <v>11980301</v>
      </c>
      <c r="AI624" s="28">
        <f>VLOOKUP($L624,怪物模板!$A:$N,MATCH(角色!AI$1,模板表头,0),0)</f>
        <v>11980302</v>
      </c>
      <c r="AJ624" s="28" t="str">
        <f>VLOOKUP($L624,怪物模板!$A:$N,MATCH(角色!AJ$1,模板表头,0),0)</f>
        <v/>
      </c>
      <c r="AK624" s="28" t="str">
        <f>VLOOKUP($L624,怪物模板!$A:$N,MATCH(角色!AK$1,模板表头,0),0)</f>
        <v/>
      </c>
      <c r="AL624" s="28" t="str">
        <f>IF(VLOOKUP($L624,[1]怪物模板!$A:$N,MATCH([1]角色!AL$1,模板表头,0),0)=0,"",VLOOKUP($L624,[1]怪物模板!$A:$N,MATCH([1]角色!AL$1,模板表头,0),0))</f>
        <v/>
      </c>
      <c r="AM624" s="28" t="str">
        <f>VLOOKUP($L624,怪物模板!$A:$N,MATCH(角色!AM$1,模板表头,0),0)</f>
        <v>shield_infantry_npc</v>
      </c>
      <c r="AN624" s="21">
        <v>1</v>
      </c>
      <c r="AO624" s="21">
        <v>1</v>
      </c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2"/>
      <c r="BC624" s="22"/>
      <c r="BD624" s="22"/>
      <c r="BE624" s="22"/>
      <c r="BF624" s="22"/>
      <c r="BG624" s="22"/>
      <c r="BH624" s="22"/>
      <c r="BI624" s="22">
        <f t="shared" si="138"/>
        <v>10000</v>
      </c>
      <c r="BJ624" s="22">
        <f t="shared" si="139"/>
        <v>4000</v>
      </c>
      <c r="BK624" s="22">
        <f t="shared" si="139"/>
        <v>4000</v>
      </c>
      <c r="BL624" s="21"/>
      <c r="BM624" s="21"/>
      <c r="BN624" s="21"/>
      <c r="BO624" s="21"/>
      <c r="BP624" s="21"/>
      <c r="BQ624" s="21"/>
      <c r="BR624" s="21"/>
      <c r="BS624" s="21"/>
      <c r="BT624" s="21"/>
      <c r="BU624" s="23" t="s">
        <v>200</v>
      </c>
      <c r="BV624" s="21"/>
      <c r="BW624" s="21"/>
      <c r="BX624" s="21"/>
      <c r="BY624" s="21"/>
      <c r="BZ624" s="21"/>
      <c r="CA624" s="21"/>
      <c r="CB624" s="21"/>
      <c r="CC624" s="21"/>
      <c r="CD624" s="21"/>
      <c r="CE624" s="21"/>
      <c r="CF624" s="21"/>
      <c r="CG624" s="21" t="s">
        <v>200</v>
      </c>
      <c r="CH624" s="21" t="s">
        <v>200</v>
      </c>
      <c r="CI624" s="21" t="s">
        <v>200</v>
      </c>
      <c r="CJ624" s="21" t="s">
        <v>200</v>
      </c>
      <c r="CK624" s="21" t="s">
        <v>200</v>
      </c>
      <c r="CL624" s="21" t="s">
        <v>200</v>
      </c>
      <c r="CM624" s="21" t="s">
        <v>200</v>
      </c>
      <c r="CN624" s="21" t="s">
        <v>200</v>
      </c>
      <c r="CO624" s="21" t="s">
        <v>200</v>
      </c>
    </row>
    <row r="625" spans="1:93" s="5" customFormat="1" ht="16.5" customHeight="1" x14ac:dyDescent="0.3">
      <c r="A625" s="62">
        <v>31040623</v>
      </c>
      <c r="B625" s="62" t="s">
        <v>248</v>
      </c>
      <c r="C625" s="21"/>
      <c r="D625" s="21">
        <f t="shared" si="141"/>
        <v>45</v>
      </c>
      <c r="E625" s="21" t="s">
        <v>106</v>
      </c>
      <c r="F625" s="21">
        <v>5</v>
      </c>
      <c r="G625" s="21" t="s">
        <v>110</v>
      </c>
      <c r="H625" s="21">
        <f>VLOOKUP($L625,怪物模板!$A:$N,MATCH(角色!H$1,模板表头,0),0)</f>
        <v>1</v>
      </c>
      <c r="I625" s="28" t="str">
        <f>VLOOKUP($L625,怪物模板!$A:$N,MATCH(角色!I$1,模板表头,0),0)</f>
        <v>phy</v>
      </c>
      <c r="J625" s="22"/>
      <c r="K625" s="21"/>
      <c r="L625" s="21" t="s">
        <v>248</v>
      </c>
      <c r="M625" s="28" t="str">
        <f>VLOOKUP($L625,怪物模板!$A:$N,MATCH(角色!M$1,模板表头,0),0)</f>
        <v>顶盾步兵</v>
      </c>
      <c r="N625" s="28" t="str">
        <f>VLOOKUP($L625,怪物模板!$A:$N,MATCH(角色!N$1,模板表头,0),0)</f>
        <v>统一模板</v>
      </c>
      <c r="O625" s="21" t="str">
        <f>VLOOKUP($L625,怪物模板!$A:$N,MATCH(角色!O$1,模板表头,0),0)</f>
        <v>male</v>
      </c>
      <c r="P625" s="22">
        <v>2</v>
      </c>
      <c r="Q625" s="21">
        <v>2</v>
      </c>
      <c r="R625" s="21">
        <v>2</v>
      </c>
      <c r="S625" s="28" t="str">
        <f>VLOOKUP($L625,怪物模板!$A:$N,MATCH(角色!S$1,模板表头,0),0)</f>
        <v>alliance</v>
      </c>
      <c r="T625" s="21" t="s">
        <v>199</v>
      </c>
      <c r="U625" s="21"/>
      <c r="V625" s="21"/>
      <c r="W625" s="21"/>
      <c r="X625" s="21"/>
      <c r="Y625" s="21"/>
      <c r="Z625" s="21"/>
      <c r="AA625" s="21"/>
      <c r="AB625" s="21">
        <v>4</v>
      </c>
      <c r="AC625" s="21">
        <v>6</v>
      </c>
      <c r="AD625" s="21"/>
      <c r="AE625" s="21">
        <f t="shared" si="132"/>
        <v>10</v>
      </c>
      <c r="AF625" s="21">
        <f t="shared" si="136"/>
        <v>25</v>
      </c>
      <c r="AG625" s="28" t="str">
        <f>VLOOKUP($L625,怪物模板!$A:$N,MATCH(角色!AG$1,模板表头,0),0)</f>
        <v>misc.5skills_target_is_valid</v>
      </c>
      <c r="AH625" s="28">
        <f>VLOOKUP($L625,怪物模板!$A:$N,MATCH(角色!AH$1,模板表头,0),0)</f>
        <v>11980301</v>
      </c>
      <c r="AI625" s="28">
        <f>VLOOKUP($L625,怪物模板!$A:$N,MATCH(角色!AI$1,模板表头,0),0)</f>
        <v>11980302</v>
      </c>
      <c r="AJ625" s="28" t="str">
        <f>VLOOKUP($L625,怪物模板!$A:$N,MATCH(角色!AJ$1,模板表头,0),0)</f>
        <v/>
      </c>
      <c r="AK625" s="28" t="str">
        <f>VLOOKUP($L625,怪物模板!$A:$N,MATCH(角色!AK$1,模板表头,0),0)</f>
        <v/>
      </c>
      <c r="AL625" s="28" t="str">
        <f>IF(VLOOKUP($L625,[1]怪物模板!$A:$N,MATCH([1]角色!AL$1,模板表头,0),0)=0,"",VLOOKUP($L625,[1]怪物模板!$A:$N,MATCH([1]角色!AL$1,模板表头,0),0))</f>
        <v/>
      </c>
      <c r="AM625" s="28" t="str">
        <f>VLOOKUP($L625,怪物模板!$A:$N,MATCH(角色!AM$1,模板表头,0),0)</f>
        <v>shield_infantry_npc</v>
      </c>
      <c r="AN625" s="21">
        <v>1</v>
      </c>
      <c r="AO625" s="21">
        <v>1</v>
      </c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2"/>
      <c r="BC625" s="22"/>
      <c r="BD625" s="22"/>
      <c r="BE625" s="22"/>
      <c r="BF625" s="22"/>
      <c r="BG625" s="22"/>
      <c r="BH625" s="22"/>
      <c r="BI625" s="22">
        <f t="shared" si="138"/>
        <v>10000</v>
      </c>
      <c r="BJ625" s="22">
        <f t="shared" si="139"/>
        <v>4000</v>
      </c>
      <c r="BK625" s="22">
        <f t="shared" si="139"/>
        <v>4000</v>
      </c>
      <c r="BL625" s="21"/>
      <c r="BM625" s="21"/>
      <c r="BN625" s="21"/>
      <c r="BO625" s="21"/>
      <c r="BP625" s="21"/>
      <c r="BQ625" s="21"/>
      <c r="BR625" s="21"/>
      <c r="BS625" s="21"/>
      <c r="BT625" s="21"/>
      <c r="BU625" s="23" t="s">
        <v>200</v>
      </c>
      <c r="BV625" s="21"/>
      <c r="BW625" s="21"/>
      <c r="BX625" s="21"/>
      <c r="BY625" s="21"/>
      <c r="BZ625" s="21"/>
      <c r="CA625" s="21"/>
      <c r="CB625" s="21"/>
      <c r="CC625" s="21"/>
      <c r="CD625" s="21"/>
      <c r="CE625" s="21"/>
      <c r="CF625" s="21"/>
      <c r="CG625" s="21" t="s">
        <v>200</v>
      </c>
      <c r="CH625" s="21" t="s">
        <v>200</v>
      </c>
      <c r="CI625" s="21" t="s">
        <v>200</v>
      </c>
      <c r="CJ625" s="21" t="s">
        <v>200</v>
      </c>
      <c r="CK625" s="21" t="s">
        <v>200</v>
      </c>
      <c r="CL625" s="21" t="s">
        <v>200</v>
      </c>
      <c r="CM625" s="21" t="s">
        <v>200</v>
      </c>
      <c r="CN625" s="21" t="s">
        <v>200</v>
      </c>
      <c r="CO625" s="21" t="s">
        <v>200</v>
      </c>
    </row>
    <row r="626" spans="1:93" s="5" customFormat="1" x14ac:dyDescent="0.3">
      <c r="A626" s="62">
        <v>31040624</v>
      </c>
      <c r="B626" s="62" t="s">
        <v>98</v>
      </c>
      <c r="C626" s="21"/>
      <c r="D626" s="21">
        <f t="shared" si="141"/>
        <v>45</v>
      </c>
      <c r="E626" s="21" t="s">
        <v>106</v>
      </c>
      <c r="F626" s="21">
        <v>5</v>
      </c>
      <c r="G626" s="21" t="s">
        <v>110</v>
      </c>
      <c r="H626" s="21">
        <f>VLOOKUP($L626,怪物模板!$A:$N,MATCH(角色!H$1,模板表头,0),0)</f>
        <v>4</v>
      </c>
      <c r="I626" s="28" t="str">
        <f>VLOOKUP($L626,怪物模板!$A:$N,MATCH(角色!I$1,模板表头,0),0)</f>
        <v>mag</v>
      </c>
      <c r="J626" s="22"/>
      <c r="K626" s="21"/>
      <c r="L626" s="21" t="s">
        <v>98</v>
      </c>
      <c r="M626" s="28" t="str">
        <f>VLOOKUP($L626,怪物模板!$A:$N,MATCH(角色!M$1,模板表头,0),0)</f>
        <v>无对应英雄</v>
      </c>
      <c r="N626" s="28" t="str">
        <f>VLOOKUP($L626,怪物模板!$A:$N,MATCH(角色!N$1,模板表头,0),0)</f>
        <v>统一模板</v>
      </c>
      <c r="O626" s="21" t="str">
        <f>VLOOKUP($L626,怪物模板!$A:$N,MATCH(角色!O$1,模板表头,0),0)</f>
        <v>female</v>
      </c>
      <c r="P626" s="21">
        <v>4</v>
      </c>
      <c r="Q626" s="21">
        <v>3</v>
      </c>
      <c r="R626" s="21">
        <v>3</v>
      </c>
      <c r="S626" s="28" t="str">
        <f>VLOOKUP($L626,怪物模板!$A:$N,MATCH(角色!S$1,模板表头,0),0)</f>
        <v>chaos</v>
      </c>
      <c r="T626" s="21" t="s">
        <v>199</v>
      </c>
      <c r="U626" s="21"/>
      <c r="V626" s="21"/>
      <c r="W626" s="21"/>
      <c r="X626" s="21"/>
      <c r="Y626" s="21"/>
      <c r="Z626" s="21"/>
      <c r="AA626" s="21"/>
      <c r="AB626" s="21">
        <v>4</v>
      </c>
      <c r="AC626" s="21">
        <v>6</v>
      </c>
      <c r="AD626" s="21"/>
      <c r="AE626" s="21">
        <f t="shared" si="132"/>
        <v>10</v>
      </c>
      <c r="AF626" s="21">
        <f t="shared" si="136"/>
        <v>25</v>
      </c>
      <c r="AG626" s="28" t="str">
        <f>VLOOKUP($L626,怪物模板!$A:$N,MATCH(角色!AG$1,模板表头,0),0)</f>
        <v>misc.5skills_friendly_ratio</v>
      </c>
      <c r="AH626" s="28">
        <f>VLOOKUP($L626,怪物模板!$A:$N,MATCH(角色!AH$1,模板表头,0),0)</f>
        <v>11670201</v>
      </c>
      <c r="AI626" s="28">
        <f>VLOOKUP($L626,怪物模板!$A:$N,MATCH(角色!AI$1,模板表头,0),0)</f>
        <v>11670202</v>
      </c>
      <c r="AJ626" s="28">
        <f>VLOOKUP($L626,怪物模板!$A:$N,MATCH(角色!AJ$1,模板表头,0),0)</f>
        <v>11670203</v>
      </c>
      <c r="AK626" s="28" t="str">
        <f>VLOOKUP($L626,怪物模板!$A:$N,MATCH(角色!AK$1,模板表头,0),0)</f>
        <v/>
      </c>
      <c r="AL626" s="28" t="str">
        <f>IF(VLOOKUP($L626,[1]怪物模板!$A:$N,MATCH([1]角色!AL$1,模板表头,0),0)=0,"",VLOOKUP($L626,[1]怪物模板!$A:$N,MATCH([1]角色!AL$1,模板表头,0),0))</f>
        <v/>
      </c>
      <c r="AM626" s="28" t="str">
        <f>VLOOKUP($L626,怪物模板!$A:$N,MATCH(角色!AM$1,模板表头,0),0)</f>
        <v>scarlet_priest</v>
      </c>
      <c r="AN626" s="21">
        <v>1</v>
      </c>
      <c r="AO626" s="21">
        <v>1</v>
      </c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2"/>
      <c r="BC626" s="22"/>
      <c r="BD626" s="22"/>
      <c r="BE626" s="22"/>
      <c r="BF626" s="22"/>
      <c r="BG626" s="22"/>
      <c r="BH626" s="22"/>
      <c r="BI626" s="22">
        <f t="shared" si="138"/>
        <v>10000</v>
      </c>
      <c r="BJ626" s="22">
        <f t="shared" si="139"/>
        <v>4000</v>
      </c>
      <c r="BK626" s="22">
        <f t="shared" si="139"/>
        <v>4000</v>
      </c>
      <c r="BL626" s="21"/>
      <c r="BM626" s="21"/>
      <c r="BN626" s="21"/>
      <c r="BO626" s="21"/>
      <c r="BP626" s="21"/>
      <c r="BQ626" s="21"/>
      <c r="BR626" s="21"/>
      <c r="BS626" s="21"/>
      <c r="BT626" s="21"/>
      <c r="BU626" s="23" t="s">
        <v>200</v>
      </c>
      <c r="BV626" s="21"/>
      <c r="BW626" s="21"/>
      <c r="BX626" s="21"/>
      <c r="BY626" s="21"/>
      <c r="BZ626" s="21"/>
      <c r="CA626" s="21"/>
      <c r="CB626" s="21"/>
      <c r="CC626" s="21"/>
      <c r="CD626" s="21"/>
      <c r="CE626" s="21"/>
      <c r="CF626" s="21"/>
      <c r="CG626" s="21" t="s">
        <v>200</v>
      </c>
      <c r="CH626" s="21" t="s">
        <v>200</v>
      </c>
      <c r="CI626" s="21" t="s">
        <v>200</v>
      </c>
      <c r="CJ626" s="21" t="s">
        <v>200</v>
      </c>
      <c r="CK626" s="21" t="s">
        <v>200</v>
      </c>
      <c r="CL626" s="21" t="s">
        <v>200</v>
      </c>
      <c r="CM626" s="21" t="s">
        <v>200</v>
      </c>
      <c r="CN626" s="21" t="s">
        <v>200</v>
      </c>
      <c r="CO626" s="21" t="s">
        <v>200</v>
      </c>
    </row>
    <row r="627" spans="1:93" s="5" customFormat="1" x14ac:dyDescent="0.3">
      <c r="A627" s="62">
        <v>31040625</v>
      </c>
      <c r="B627" s="62" t="s">
        <v>98</v>
      </c>
      <c r="C627" s="21"/>
      <c r="D627" s="21">
        <f t="shared" si="141"/>
        <v>45</v>
      </c>
      <c r="E627" s="21" t="s">
        <v>106</v>
      </c>
      <c r="F627" s="21">
        <v>5</v>
      </c>
      <c r="G627" s="21" t="s">
        <v>110</v>
      </c>
      <c r="H627" s="21">
        <f>VLOOKUP($L627,怪物模板!$A:$N,MATCH(角色!H$1,模板表头,0),0)</f>
        <v>4</v>
      </c>
      <c r="I627" s="28" t="str">
        <f>VLOOKUP($L627,怪物模板!$A:$N,MATCH(角色!I$1,模板表头,0),0)</f>
        <v>mag</v>
      </c>
      <c r="J627" s="22"/>
      <c r="K627" s="21"/>
      <c r="L627" s="21" t="s">
        <v>98</v>
      </c>
      <c r="M627" s="28" t="str">
        <f>VLOOKUP($L627,怪物模板!$A:$N,MATCH(角色!M$1,模板表头,0),0)</f>
        <v>无对应英雄</v>
      </c>
      <c r="N627" s="28" t="str">
        <f>VLOOKUP($L627,怪物模板!$A:$N,MATCH(角色!N$1,模板表头,0),0)</f>
        <v>统一模板</v>
      </c>
      <c r="O627" s="21" t="str">
        <f>VLOOKUP($L627,怪物模板!$A:$N,MATCH(角色!O$1,模板表头,0),0)</f>
        <v>female</v>
      </c>
      <c r="P627" s="21">
        <v>4</v>
      </c>
      <c r="Q627" s="21">
        <v>3</v>
      </c>
      <c r="R627" s="21">
        <v>3</v>
      </c>
      <c r="S627" s="28" t="str">
        <f>VLOOKUP($L627,怪物模板!$A:$N,MATCH(角色!S$1,模板表头,0),0)</f>
        <v>chaos</v>
      </c>
      <c r="T627" s="21" t="s">
        <v>199</v>
      </c>
      <c r="U627" s="21"/>
      <c r="V627" s="21"/>
      <c r="W627" s="21"/>
      <c r="X627" s="21"/>
      <c r="Y627" s="21"/>
      <c r="Z627" s="21"/>
      <c r="AA627" s="21"/>
      <c r="AB627" s="21">
        <v>4</v>
      </c>
      <c r="AC627" s="21">
        <v>6</v>
      </c>
      <c r="AD627" s="21"/>
      <c r="AE627" s="21">
        <f t="shared" si="132"/>
        <v>10</v>
      </c>
      <c r="AF627" s="21">
        <f t="shared" si="136"/>
        <v>25</v>
      </c>
      <c r="AG627" s="28" t="str">
        <f>VLOOKUP($L627,怪物模板!$A:$N,MATCH(角色!AG$1,模板表头,0),0)</f>
        <v>misc.5skills_friendly_ratio</v>
      </c>
      <c r="AH627" s="28">
        <f>VLOOKUP($L627,怪物模板!$A:$N,MATCH(角色!AH$1,模板表头,0),0)</f>
        <v>11670201</v>
      </c>
      <c r="AI627" s="28">
        <f>VLOOKUP($L627,怪物模板!$A:$N,MATCH(角色!AI$1,模板表头,0),0)</f>
        <v>11670202</v>
      </c>
      <c r="AJ627" s="28">
        <f>VLOOKUP($L627,怪物模板!$A:$N,MATCH(角色!AJ$1,模板表头,0),0)</f>
        <v>11670203</v>
      </c>
      <c r="AK627" s="28" t="str">
        <f>VLOOKUP($L627,怪物模板!$A:$N,MATCH(角色!AK$1,模板表头,0),0)</f>
        <v/>
      </c>
      <c r="AL627" s="28" t="str">
        <f>IF(VLOOKUP($L627,[1]怪物模板!$A:$N,MATCH([1]角色!AL$1,模板表头,0),0)=0,"",VLOOKUP($L627,[1]怪物模板!$A:$N,MATCH([1]角色!AL$1,模板表头,0),0))</f>
        <v/>
      </c>
      <c r="AM627" s="28" t="str">
        <f>VLOOKUP($L627,怪物模板!$A:$N,MATCH(角色!AM$1,模板表头,0),0)</f>
        <v>scarlet_priest</v>
      </c>
      <c r="AN627" s="21">
        <v>1</v>
      </c>
      <c r="AO627" s="21">
        <v>1</v>
      </c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2"/>
      <c r="BC627" s="22"/>
      <c r="BD627" s="22"/>
      <c r="BE627" s="22"/>
      <c r="BF627" s="22"/>
      <c r="BG627" s="22"/>
      <c r="BH627" s="22"/>
      <c r="BI627" s="22">
        <f t="shared" si="138"/>
        <v>10000</v>
      </c>
      <c r="BJ627" s="22">
        <f t="shared" si="139"/>
        <v>4000</v>
      </c>
      <c r="BK627" s="22">
        <f t="shared" si="139"/>
        <v>4000</v>
      </c>
      <c r="BL627" s="21"/>
      <c r="BM627" s="21"/>
      <c r="BN627" s="21"/>
      <c r="BO627" s="21"/>
      <c r="BP627" s="21"/>
      <c r="BQ627" s="21"/>
      <c r="BR627" s="21"/>
      <c r="BS627" s="21"/>
      <c r="BT627" s="21"/>
      <c r="BU627" s="23" t="s">
        <v>200</v>
      </c>
      <c r="BV627" s="21"/>
      <c r="BW627" s="21"/>
      <c r="BX627" s="21"/>
      <c r="BY627" s="21"/>
      <c r="BZ627" s="21"/>
      <c r="CA627" s="21"/>
      <c r="CB627" s="21"/>
      <c r="CC627" s="21"/>
      <c r="CD627" s="21"/>
      <c r="CE627" s="21"/>
      <c r="CF627" s="21"/>
      <c r="CG627" s="21" t="s">
        <v>200</v>
      </c>
      <c r="CH627" s="21" t="s">
        <v>200</v>
      </c>
      <c r="CI627" s="21" t="s">
        <v>200</v>
      </c>
      <c r="CJ627" s="21" t="s">
        <v>200</v>
      </c>
      <c r="CK627" s="21" t="s">
        <v>200</v>
      </c>
      <c r="CL627" s="21" t="s">
        <v>200</v>
      </c>
      <c r="CM627" s="21" t="s">
        <v>200</v>
      </c>
      <c r="CN627" s="21" t="s">
        <v>200</v>
      </c>
      <c r="CO627" s="21" t="s">
        <v>200</v>
      </c>
    </row>
    <row r="628" spans="1:93" ht="16.5" customHeight="1" x14ac:dyDescent="0.3">
      <c r="A628" s="62">
        <v>31040626</v>
      </c>
      <c r="B628" s="62" t="s">
        <v>239</v>
      </c>
      <c r="C628" s="21"/>
      <c r="D628" s="21">
        <f t="shared" si="141"/>
        <v>46</v>
      </c>
      <c r="E628" s="21" t="s">
        <v>106</v>
      </c>
      <c r="F628" s="21">
        <v>6</v>
      </c>
      <c r="G628" s="21" t="s">
        <v>110</v>
      </c>
      <c r="H628" s="21">
        <f>VLOOKUP($L628,怪物模板!$A:$N,MATCH(角色!H$1,模板表头,0),0)</f>
        <v>1</v>
      </c>
      <c r="I628" s="28" t="str">
        <f>VLOOKUP($L628,怪物模板!$A:$N,MATCH(角色!I$1,模板表头,0),0)</f>
        <v>phy</v>
      </c>
      <c r="J628" s="22"/>
      <c r="K628" s="21" t="s">
        <v>240</v>
      </c>
      <c r="L628" s="21" t="s">
        <v>239</v>
      </c>
      <c r="M628" s="28" t="str">
        <f>VLOOKUP($L628,怪物模板!$A:$N,MATCH(角色!M$1,模板表头,0),0)</f>
        <v>无对应英雄</v>
      </c>
      <c r="N628" s="28" t="str">
        <f>VLOOKUP($L628,怪物模板!$A:$N,MATCH(角色!N$1,模板表头,0),0)</f>
        <v>统一模板</v>
      </c>
      <c r="O628" s="21" t="str">
        <f>VLOOKUP($L628,怪物模板!$A:$N,MATCH(角色!O$1,模板表头,0),0)</f>
        <v>male</v>
      </c>
      <c r="P628" s="22">
        <v>2</v>
      </c>
      <c r="Q628" s="21">
        <v>2</v>
      </c>
      <c r="R628" s="21">
        <v>2</v>
      </c>
      <c r="S628" s="28" t="str">
        <f>VLOOKUP($L628,怪物模板!$A:$N,MATCH(角色!S$1,模板表头,0),0)</f>
        <v>chaos</v>
      </c>
      <c r="T628" s="21" t="s">
        <v>199</v>
      </c>
      <c r="U628" s="21"/>
      <c r="V628" s="21"/>
      <c r="W628" s="21"/>
      <c r="X628" s="21"/>
      <c r="Y628" s="21"/>
      <c r="Z628" s="21"/>
      <c r="AA628" s="21"/>
      <c r="AB628" s="21">
        <v>4</v>
      </c>
      <c r="AC628" s="21">
        <v>6</v>
      </c>
      <c r="AD628" s="21"/>
      <c r="AE628" s="21">
        <f t="shared" si="132"/>
        <v>10</v>
      </c>
      <c r="AF628" s="21">
        <f t="shared" si="136"/>
        <v>25</v>
      </c>
      <c r="AG628" s="28" t="str">
        <f>VLOOKUP($L628,怪物模板!$A:$N,MATCH(角色!AG$1,模板表头,0),0)</f>
        <v>misc.5skills</v>
      </c>
      <c r="AH628" s="28">
        <f>VLOOKUP($L628,怪物模板!$A:$N,MATCH(角色!AH$1,模板表头,0),0)</f>
        <v>11999022</v>
      </c>
      <c r="AI628" s="28">
        <f>VLOOKUP($L628,怪物模板!$A:$N,MATCH(角色!AI$1,模板表头,0),0)</f>
        <v>11999023</v>
      </c>
      <c r="AJ628" s="28" t="str">
        <f>VLOOKUP($L628,怪物模板!$A:$N,MATCH(角色!AJ$1,模板表头,0),0)</f>
        <v/>
      </c>
      <c r="AK628" s="28" t="str">
        <f>VLOOKUP($L628,怪物模板!$A:$N,MATCH(角色!AK$1,模板表头,0),0)</f>
        <v/>
      </c>
      <c r="AL628" s="28" t="str">
        <f>IF(VLOOKUP($L628,[1]怪物模板!$A:$N,MATCH([1]角色!AL$1,模板表头,0),0)=0,"",VLOOKUP($L628,[1]怪物模板!$A:$N,MATCH([1]角色!AL$1,模板表头,0),0))</f>
        <v/>
      </c>
      <c r="AM628" s="28" t="str">
        <f>VLOOKUP($L628,怪物模板!$A:$N,MATCH(角色!AM$1,模板表头,0),0)</f>
        <v>demon_gorilla</v>
      </c>
      <c r="AN628" s="21">
        <v>1</v>
      </c>
      <c r="AO628" s="21">
        <v>1</v>
      </c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2"/>
      <c r="BC628" s="22"/>
      <c r="BD628" s="22"/>
      <c r="BE628" s="22"/>
      <c r="BF628" s="22"/>
      <c r="BG628" s="22"/>
      <c r="BH628" s="22"/>
      <c r="BI628" s="22">
        <f t="shared" si="138"/>
        <v>10000</v>
      </c>
      <c r="BJ628" s="22">
        <f t="shared" si="139"/>
        <v>4000</v>
      </c>
      <c r="BK628" s="22">
        <f t="shared" si="139"/>
        <v>4000</v>
      </c>
      <c r="BL628" s="21"/>
      <c r="BM628" s="21"/>
      <c r="BN628" s="21"/>
      <c r="BO628" s="21"/>
      <c r="BP628" s="21"/>
      <c r="BQ628" s="21"/>
      <c r="BR628" s="21"/>
      <c r="BS628" s="21"/>
      <c r="BT628" s="21"/>
      <c r="BU628" s="23" t="s">
        <v>200</v>
      </c>
      <c r="BV628" s="21"/>
      <c r="BW628" s="21"/>
      <c r="BX628" s="21"/>
      <c r="BY628" s="21"/>
      <c r="BZ628" s="21"/>
      <c r="CA628" s="21"/>
      <c r="CB628" s="21"/>
      <c r="CC628" s="21"/>
      <c r="CD628" s="21"/>
      <c r="CE628" s="21"/>
      <c r="CF628" s="21"/>
      <c r="CG628" s="21" t="s">
        <v>200</v>
      </c>
      <c r="CH628" s="21" t="s">
        <v>200</v>
      </c>
      <c r="CI628" s="21" t="s">
        <v>200</v>
      </c>
      <c r="CJ628" s="21" t="s">
        <v>200</v>
      </c>
      <c r="CK628" s="21" t="s">
        <v>200</v>
      </c>
      <c r="CL628" s="21" t="s">
        <v>200</v>
      </c>
      <c r="CM628" s="21" t="s">
        <v>200</v>
      </c>
      <c r="CN628" s="21" t="s">
        <v>200</v>
      </c>
      <c r="CO628" s="21" t="s">
        <v>200</v>
      </c>
    </row>
    <row r="629" spans="1:93" ht="16.5" customHeight="1" x14ac:dyDescent="0.3">
      <c r="A629" s="62">
        <v>31040627</v>
      </c>
      <c r="B629" s="62" t="s">
        <v>248</v>
      </c>
      <c r="C629" s="21"/>
      <c r="D629" s="21">
        <f t="shared" si="141"/>
        <v>46</v>
      </c>
      <c r="E629" s="21" t="s">
        <v>106</v>
      </c>
      <c r="F629" s="21">
        <v>6</v>
      </c>
      <c r="G629" s="21" t="s">
        <v>110</v>
      </c>
      <c r="H629" s="21">
        <f>VLOOKUP($L629,怪物模板!$A:$N,MATCH(角色!H$1,模板表头,0),0)</f>
        <v>1</v>
      </c>
      <c r="I629" s="28" t="str">
        <f>VLOOKUP($L629,怪物模板!$A:$N,MATCH(角色!I$1,模板表头,0),0)</f>
        <v>phy</v>
      </c>
      <c r="J629" s="22"/>
      <c r="K629" s="21"/>
      <c r="L629" s="21" t="s">
        <v>248</v>
      </c>
      <c r="M629" s="28" t="str">
        <f>VLOOKUP($L629,怪物模板!$A:$N,MATCH(角色!M$1,模板表头,0),0)</f>
        <v>顶盾步兵</v>
      </c>
      <c r="N629" s="28" t="str">
        <f>VLOOKUP($L629,怪物模板!$A:$N,MATCH(角色!N$1,模板表头,0),0)</f>
        <v>统一模板</v>
      </c>
      <c r="O629" s="21" t="str">
        <f>VLOOKUP($L629,怪物模板!$A:$N,MATCH(角色!O$1,模板表头,0),0)</f>
        <v>male</v>
      </c>
      <c r="P629" s="22">
        <v>2</v>
      </c>
      <c r="Q629" s="21">
        <v>3</v>
      </c>
      <c r="R629" s="21">
        <v>2</v>
      </c>
      <c r="S629" s="28" t="str">
        <f>VLOOKUP($L629,怪物模板!$A:$N,MATCH(角色!S$1,模板表头,0),0)</f>
        <v>alliance</v>
      </c>
      <c r="T629" s="21" t="s">
        <v>85</v>
      </c>
      <c r="U629" s="21"/>
      <c r="V629" s="21"/>
      <c r="W629" s="21"/>
      <c r="X629" s="21"/>
      <c r="Y629" s="21"/>
      <c r="Z629" s="21"/>
      <c r="AA629" s="21"/>
      <c r="AB629" s="21">
        <v>4</v>
      </c>
      <c r="AC629" s="21">
        <v>6</v>
      </c>
      <c r="AD629" s="21"/>
      <c r="AE629" s="21">
        <f t="shared" si="132"/>
        <v>10</v>
      </c>
      <c r="AF629" s="21">
        <f t="shared" si="136"/>
        <v>25</v>
      </c>
      <c r="AG629" s="28" t="str">
        <f>VLOOKUP($L629,怪物模板!$A:$N,MATCH(角色!AG$1,模板表头,0),0)</f>
        <v>misc.5skills_target_is_valid</v>
      </c>
      <c r="AH629" s="28">
        <f>VLOOKUP($L629,怪物模板!$A:$N,MATCH(角色!AH$1,模板表头,0),0)</f>
        <v>11980301</v>
      </c>
      <c r="AI629" s="28">
        <f>VLOOKUP($L629,怪物模板!$A:$N,MATCH(角色!AI$1,模板表头,0),0)</f>
        <v>11980302</v>
      </c>
      <c r="AJ629" s="28" t="str">
        <f>VLOOKUP($L629,怪物模板!$A:$N,MATCH(角色!AJ$1,模板表头,0),0)</f>
        <v/>
      </c>
      <c r="AK629" s="28" t="str">
        <f>VLOOKUP($L629,怪物模板!$A:$N,MATCH(角色!AK$1,模板表头,0),0)</f>
        <v/>
      </c>
      <c r="AL629" s="28" t="str">
        <f>IF(VLOOKUP($L629,[1]怪物模板!$A:$N,MATCH([1]角色!AL$1,模板表头,0),0)=0,"",VLOOKUP($L629,[1]怪物模板!$A:$N,MATCH([1]角色!AL$1,模板表头,0),0))</f>
        <v/>
      </c>
      <c r="AM629" s="28" t="str">
        <f>VLOOKUP($L629,怪物模板!$A:$N,MATCH(角色!AM$1,模板表头,0),0)</f>
        <v>shield_infantry_npc</v>
      </c>
      <c r="AN629" s="21">
        <v>1</v>
      </c>
      <c r="AO629" s="21">
        <v>1</v>
      </c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2"/>
      <c r="BC629" s="22"/>
      <c r="BD629" s="22"/>
      <c r="BE629" s="22"/>
      <c r="BF629" s="22"/>
      <c r="BG629" s="22"/>
      <c r="BH629" s="22"/>
      <c r="BI629" s="22">
        <f t="shared" si="138"/>
        <v>10000</v>
      </c>
      <c r="BJ629" s="22">
        <f t="shared" si="139"/>
        <v>4000</v>
      </c>
      <c r="BK629" s="22">
        <f t="shared" si="139"/>
        <v>4000</v>
      </c>
      <c r="BL629" s="21"/>
      <c r="BM629" s="21"/>
      <c r="BN629" s="21"/>
      <c r="BO629" s="21"/>
      <c r="BP629" s="21"/>
      <c r="BQ629" s="21"/>
      <c r="BR629" s="21"/>
      <c r="BS629" s="21"/>
      <c r="BT629" s="21"/>
      <c r="BU629" s="23" t="s">
        <v>200</v>
      </c>
      <c r="BV629" s="21"/>
      <c r="BW629" s="21"/>
      <c r="BX629" s="21"/>
      <c r="BY629" s="21"/>
      <c r="BZ629" s="21"/>
      <c r="CA629" s="21"/>
      <c r="CB629" s="21"/>
      <c r="CC629" s="21"/>
      <c r="CD629" s="21"/>
      <c r="CE629" s="21"/>
      <c r="CF629" s="21"/>
      <c r="CG629" s="21" t="s">
        <v>200</v>
      </c>
      <c r="CH629" s="21" t="s">
        <v>200</v>
      </c>
      <c r="CI629" s="21" t="s">
        <v>200</v>
      </c>
      <c r="CJ629" s="21" t="s">
        <v>200</v>
      </c>
      <c r="CK629" s="21" t="s">
        <v>200</v>
      </c>
      <c r="CL629" s="21" t="s">
        <v>200</v>
      </c>
      <c r="CM629" s="21" t="s">
        <v>200</v>
      </c>
      <c r="CN629" s="21" t="s">
        <v>200</v>
      </c>
      <c r="CO629" s="21" t="s">
        <v>200</v>
      </c>
    </row>
    <row r="630" spans="1:93" ht="16.5" customHeight="1" x14ac:dyDescent="0.3">
      <c r="A630" s="62">
        <v>31040628</v>
      </c>
      <c r="B630" s="62" t="s">
        <v>248</v>
      </c>
      <c r="C630" s="21"/>
      <c r="D630" s="21">
        <f t="shared" si="141"/>
        <v>46</v>
      </c>
      <c r="E630" s="21" t="s">
        <v>106</v>
      </c>
      <c r="F630" s="21">
        <v>6</v>
      </c>
      <c r="G630" s="21" t="s">
        <v>110</v>
      </c>
      <c r="H630" s="21">
        <f>VLOOKUP($L630,怪物模板!$A:$N,MATCH(角色!H$1,模板表头,0),0)</f>
        <v>1</v>
      </c>
      <c r="I630" s="28" t="str">
        <f>VLOOKUP($L630,怪物模板!$A:$N,MATCH(角色!I$1,模板表头,0),0)</f>
        <v>phy</v>
      </c>
      <c r="J630" s="22"/>
      <c r="K630" s="21"/>
      <c r="L630" s="21" t="s">
        <v>248</v>
      </c>
      <c r="M630" s="28" t="str">
        <f>VLOOKUP($L630,怪物模板!$A:$N,MATCH(角色!M$1,模板表头,0),0)</f>
        <v>顶盾步兵</v>
      </c>
      <c r="N630" s="28" t="str">
        <f>VLOOKUP($L630,怪物模板!$A:$N,MATCH(角色!N$1,模板表头,0),0)</f>
        <v>统一模板</v>
      </c>
      <c r="O630" s="21" t="str">
        <f>VLOOKUP($L630,怪物模板!$A:$N,MATCH(角色!O$1,模板表头,0),0)</f>
        <v>male</v>
      </c>
      <c r="P630" s="22">
        <v>2</v>
      </c>
      <c r="Q630" s="21">
        <v>2</v>
      </c>
      <c r="R630" s="21">
        <v>2</v>
      </c>
      <c r="S630" s="28" t="str">
        <f>VLOOKUP($L630,怪物模板!$A:$N,MATCH(角色!S$1,模板表头,0),0)</f>
        <v>alliance</v>
      </c>
      <c r="T630" s="21" t="s">
        <v>85</v>
      </c>
      <c r="U630" s="21"/>
      <c r="V630" s="21"/>
      <c r="W630" s="21"/>
      <c r="X630" s="21"/>
      <c r="Y630" s="21"/>
      <c r="Z630" s="21"/>
      <c r="AA630" s="21"/>
      <c r="AB630" s="21">
        <v>4</v>
      </c>
      <c r="AC630" s="21">
        <v>6</v>
      </c>
      <c r="AD630" s="21"/>
      <c r="AE630" s="21">
        <f t="shared" si="132"/>
        <v>10</v>
      </c>
      <c r="AF630" s="21">
        <f t="shared" si="136"/>
        <v>25</v>
      </c>
      <c r="AG630" s="28" t="str">
        <f>VLOOKUP($L630,怪物模板!$A:$N,MATCH(角色!AG$1,模板表头,0),0)</f>
        <v>misc.5skills_target_is_valid</v>
      </c>
      <c r="AH630" s="28">
        <f>VLOOKUP($L630,怪物模板!$A:$N,MATCH(角色!AH$1,模板表头,0),0)</f>
        <v>11980301</v>
      </c>
      <c r="AI630" s="28">
        <f>VLOOKUP($L630,怪物模板!$A:$N,MATCH(角色!AI$1,模板表头,0),0)</f>
        <v>11980302</v>
      </c>
      <c r="AJ630" s="28" t="str">
        <f>VLOOKUP($L630,怪物模板!$A:$N,MATCH(角色!AJ$1,模板表头,0),0)</f>
        <v/>
      </c>
      <c r="AK630" s="28" t="str">
        <f>VLOOKUP($L630,怪物模板!$A:$N,MATCH(角色!AK$1,模板表头,0),0)</f>
        <v/>
      </c>
      <c r="AL630" s="28" t="str">
        <f>IF(VLOOKUP($L630,[1]怪物模板!$A:$N,MATCH([1]角色!AL$1,模板表头,0),0)=0,"",VLOOKUP($L630,[1]怪物模板!$A:$N,MATCH([1]角色!AL$1,模板表头,0),0))</f>
        <v/>
      </c>
      <c r="AM630" s="28" t="str">
        <f>VLOOKUP($L630,怪物模板!$A:$N,MATCH(角色!AM$1,模板表头,0),0)</f>
        <v>shield_infantry_npc</v>
      </c>
      <c r="AN630" s="21">
        <v>1</v>
      </c>
      <c r="AO630" s="21">
        <v>1</v>
      </c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2"/>
      <c r="BC630" s="22"/>
      <c r="BD630" s="22"/>
      <c r="BE630" s="22"/>
      <c r="BF630" s="22"/>
      <c r="BG630" s="22"/>
      <c r="BH630" s="22"/>
      <c r="BI630" s="22">
        <f t="shared" si="138"/>
        <v>10000</v>
      </c>
      <c r="BJ630" s="22">
        <f t="shared" si="139"/>
        <v>4000</v>
      </c>
      <c r="BK630" s="22">
        <f t="shared" si="139"/>
        <v>4000</v>
      </c>
      <c r="BL630" s="21"/>
      <c r="BM630" s="21"/>
      <c r="BN630" s="21"/>
      <c r="BO630" s="21"/>
      <c r="BP630" s="21"/>
      <c r="BQ630" s="21"/>
      <c r="BR630" s="21"/>
      <c r="BS630" s="21"/>
      <c r="BT630" s="21"/>
      <c r="BU630" s="23" t="s">
        <v>200</v>
      </c>
      <c r="BV630" s="21"/>
      <c r="BW630" s="21"/>
      <c r="BX630" s="21"/>
      <c r="BY630" s="21"/>
      <c r="BZ630" s="21"/>
      <c r="CA630" s="21"/>
      <c r="CB630" s="21"/>
      <c r="CC630" s="21"/>
      <c r="CD630" s="21"/>
      <c r="CE630" s="21"/>
      <c r="CF630" s="21"/>
      <c r="CG630" s="21" t="s">
        <v>200</v>
      </c>
      <c r="CH630" s="21" t="s">
        <v>200</v>
      </c>
      <c r="CI630" s="21" t="s">
        <v>200</v>
      </c>
      <c r="CJ630" s="21" t="s">
        <v>200</v>
      </c>
      <c r="CK630" s="21" t="s">
        <v>200</v>
      </c>
      <c r="CL630" s="21" t="s">
        <v>200</v>
      </c>
      <c r="CM630" s="21" t="s">
        <v>200</v>
      </c>
      <c r="CN630" s="21" t="s">
        <v>200</v>
      </c>
      <c r="CO630" s="21" t="s">
        <v>200</v>
      </c>
    </row>
    <row r="631" spans="1:93" ht="16.5" customHeight="1" x14ac:dyDescent="0.3">
      <c r="A631" s="62">
        <v>31040629</v>
      </c>
      <c r="B631" s="62" t="s">
        <v>98</v>
      </c>
      <c r="C631" s="21"/>
      <c r="D631" s="21">
        <f t="shared" si="141"/>
        <v>46</v>
      </c>
      <c r="E631" s="21" t="s">
        <v>106</v>
      </c>
      <c r="F631" s="21">
        <v>6</v>
      </c>
      <c r="G631" s="21" t="s">
        <v>110</v>
      </c>
      <c r="H631" s="21">
        <f>VLOOKUP($L631,怪物模板!$A:$N,MATCH(角色!H$1,模板表头,0),0)</f>
        <v>4</v>
      </c>
      <c r="I631" s="28" t="str">
        <f>VLOOKUP($L631,怪物模板!$A:$N,MATCH(角色!I$1,模板表头,0),0)</f>
        <v>mag</v>
      </c>
      <c r="J631" s="22"/>
      <c r="K631" s="21"/>
      <c r="L631" s="21" t="s">
        <v>98</v>
      </c>
      <c r="M631" s="28" t="str">
        <f>VLOOKUP($L631,怪物模板!$A:$N,MATCH(角色!M$1,模板表头,0),0)</f>
        <v>无对应英雄</v>
      </c>
      <c r="N631" s="28" t="str">
        <f>VLOOKUP($L631,怪物模板!$A:$N,MATCH(角色!N$1,模板表头,0),0)</f>
        <v>统一模板</v>
      </c>
      <c r="O631" s="21" t="str">
        <f>VLOOKUP($L631,怪物模板!$A:$N,MATCH(角色!O$1,模板表头,0),0)</f>
        <v>female</v>
      </c>
      <c r="P631" s="21">
        <v>4</v>
      </c>
      <c r="Q631" s="21">
        <v>3</v>
      </c>
      <c r="R631" s="21">
        <v>3</v>
      </c>
      <c r="S631" s="28" t="str">
        <f>VLOOKUP($L631,怪物模板!$A:$N,MATCH(角色!S$1,模板表头,0),0)</f>
        <v>chaos</v>
      </c>
      <c r="T631" s="21" t="s">
        <v>85</v>
      </c>
      <c r="U631" s="21"/>
      <c r="V631" s="21"/>
      <c r="W631" s="21"/>
      <c r="X631" s="21"/>
      <c r="Y631" s="21"/>
      <c r="Z631" s="21"/>
      <c r="AA631" s="21"/>
      <c r="AB631" s="21">
        <v>4</v>
      </c>
      <c r="AC631" s="21">
        <v>6</v>
      </c>
      <c r="AD631" s="21"/>
      <c r="AE631" s="21">
        <f t="shared" si="132"/>
        <v>10</v>
      </c>
      <c r="AF631" s="21">
        <f t="shared" si="136"/>
        <v>25</v>
      </c>
      <c r="AG631" s="28" t="str">
        <f>VLOOKUP($L631,怪物模板!$A:$N,MATCH(角色!AG$1,模板表头,0),0)</f>
        <v>misc.5skills_friendly_ratio</v>
      </c>
      <c r="AH631" s="28">
        <f>VLOOKUP($L631,怪物模板!$A:$N,MATCH(角色!AH$1,模板表头,0),0)</f>
        <v>11670201</v>
      </c>
      <c r="AI631" s="28">
        <f>VLOOKUP($L631,怪物模板!$A:$N,MATCH(角色!AI$1,模板表头,0),0)</f>
        <v>11670202</v>
      </c>
      <c r="AJ631" s="28">
        <f>VLOOKUP($L631,怪物模板!$A:$N,MATCH(角色!AJ$1,模板表头,0),0)</f>
        <v>11670203</v>
      </c>
      <c r="AK631" s="28" t="str">
        <f>VLOOKUP($L631,怪物模板!$A:$N,MATCH(角色!AK$1,模板表头,0),0)</f>
        <v/>
      </c>
      <c r="AL631" s="28" t="str">
        <f>IF(VLOOKUP($L631,[1]怪物模板!$A:$N,MATCH([1]角色!AL$1,模板表头,0),0)=0,"",VLOOKUP($L631,[1]怪物模板!$A:$N,MATCH([1]角色!AL$1,模板表头,0),0))</f>
        <v/>
      </c>
      <c r="AM631" s="28" t="str">
        <f>VLOOKUP($L631,怪物模板!$A:$N,MATCH(角色!AM$1,模板表头,0),0)</f>
        <v>scarlet_priest</v>
      </c>
      <c r="AN631" s="21">
        <v>1</v>
      </c>
      <c r="AO631" s="21">
        <v>1</v>
      </c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2"/>
      <c r="BC631" s="22"/>
      <c r="BD631" s="22"/>
      <c r="BE631" s="22"/>
      <c r="BF631" s="22"/>
      <c r="BG631" s="22"/>
      <c r="BH631" s="22"/>
      <c r="BI631" s="22">
        <f t="shared" si="138"/>
        <v>10000</v>
      </c>
      <c r="BJ631" s="22">
        <f t="shared" si="139"/>
        <v>4000</v>
      </c>
      <c r="BK631" s="22">
        <f t="shared" si="139"/>
        <v>4000</v>
      </c>
      <c r="BL631" s="21"/>
      <c r="BM631" s="21"/>
      <c r="BN631" s="21"/>
      <c r="BO631" s="21"/>
      <c r="BP631" s="21"/>
      <c r="BQ631" s="21"/>
      <c r="BR631" s="21"/>
      <c r="BS631" s="21"/>
      <c r="BT631" s="21"/>
      <c r="BU631" s="23" t="s">
        <v>200</v>
      </c>
      <c r="BV631" s="21"/>
      <c r="BW631" s="21"/>
      <c r="BX631" s="21"/>
      <c r="BY631" s="21"/>
      <c r="BZ631" s="21"/>
      <c r="CA631" s="21"/>
      <c r="CB631" s="21"/>
      <c r="CC631" s="21"/>
      <c r="CD631" s="21"/>
      <c r="CE631" s="21"/>
      <c r="CF631" s="21"/>
      <c r="CG631" s="21" t="s">
        <v>200</v>
      </c>
      <c r="CH631" s="21" t="s">
        <v>200</v>
      </c>
      <c r="CI631" s="21" t="s">
        <v>200</v>
      </c>
      <c r="CJ631" s="21" t="s">
        <v>200</v>
      </c>
      <c r="CK631" s="21" t="s">
        <v>200</v>
      </c>
      <c r="CL631" s="21" t="s">
        <v>200</v>
      </c>
      <c r="CM631" s="21" t="s">
        <v>200</v>
      </c>
      <c r="CN631" s="21" t="s">
        <v>200</v>
      </c>
      <c r="CO631" s="21" t="s">
        <v>200</v>
      </c>
    </row>
    <row r="632" spans="1:93" ht="16.5" customHeight="1" x14ac:dyDescent="0.3">
      <c r="A632" s="62">
        <v>31040630</v>
      </c>
      <c r="B632" s="62" t="s">
        <v>202</v>
      </c>
      <c r="C632" s="21"/>
      <c r="D632" s="21">
        <f t="shared" si="141"/>
        <v>46</v>
      </c>
      <c r="E632" s="21" t="s">
        <v>106</v>
      </c>
      <c r="F632" s="21">
        <v>6</v>
      </c>
      <c r="G632" s="21" t="s">
        <v>110</v>
      </c>
      <c r="H632" s="21">
        <f>VLOOKUP($L632,怪物模板!$A:$N,MATCH(角色!H$1,模板表头,0),0)</f>
        <v>3</v>
      </c>
      <c r="I632" s="28" t="str">
        <f>VLOOKUP($L632,怪物模板!$A:$N,MATCH(角色!I$1,模板表头,0),0)</f>
        <v>mag</v>
      </c>
      <c r="J632" s="22"/>
      <c r="K632" s="21"/>
      <c r="L632" s="21" t="s">
        <v>275</v>
      </c>
      <c r="M632" s="28" t="str">
        <f>VLOOKUP($L632,怪物模板!$A:$N,MATCH(角色!M$1,模板表头,0),0)</f>
        <v>火焰术士</v>
      </c>
      <c r="N632" s="28" t="str">
        <f>VLOOKUP($L632,怪物模板!$A:$N,MATCH(角色!N$1,模板表头,0),0)</f>
        <v>大招加引导版，加酒利用</v>
      </c>
      <c r="O632" s="21" t="str">
        <f>VLOOKUP($L632,怪物模板!$A:$N,MATCH(角色!O$1,模板表头,0),0)</f>
        <v>female</v>
      </c>
      <c r="P632" s="22">
        <v>3</v>
      </c>
      <c r="Q632" s="21">
        <v>3</v>
      </c>
      <c r="R632" s="21">
        <v>2</v>
      </c>
      <c r="S632" s="28" t="str">
        <f>VLOOKUP($L632,怪物模板!$A:$N,MATCH(角色!S$1,模板表头,0),0)</f>
        <v>alliance</v>
      </c>
      <c r="T632" s="21" t="s">
        <v>85</v>
      </c>
      <c r="U632" s="21"/>
      <c r="V632" s="21"/>
      <c r="W632" s="21"/>
      <c r="X632" s="21"/>
      <c r="Y632" s="21"/>
      <c r="Z632" s="21"/>
      <c r="AA632" s="21"/>
      <c r="AB632" s="21">
        <v>4</v>
      </c>
      <c r="AC632" s="21">
        <v>6</v>
      </c>
      <c r="AD632" s="21"/>
      <c r="AE632" s="21">
        <f t="shared" si="132"/>
        <v>10</v>
      </c>
      <c r="AF632" s="21">
        <f t="shared" si="136"/>
        <v>25</v>
      </c>
      <c r="AG632" s="28" t="str">
        <f>VLOOKUP($L632,怪物模板!$A:$N,MATCH(角色!AG$1,模板表头,0),0)</f>
        <v>misc.5skills</v>
      </c>
      <c r="AH632" s="28">
        <f>VLOOKUP($L632,怪物模板!$A:$N,MATCH(角色!AH$1,模板表头,0),0)</f>
        <v>11980401</v>
      </c>
      <c r="AI632" s="28">
        <f>VLOOKUP($L632,怪物模板!$A:$N,MATCH(角色!AI$1,模板表头,0),0)</f>
        <v>11980402</v>
      </c>
      <c r="AJ632" s="28">
        <f>VLOOKUP($L632,怪物模板!$A:$N,MATCH(角色!AJ$1,模板表头,0),0)</f>
        <v>11999535</v>
      </c>
      <c r="AK632" s="28" t="str">
        <f>VLOOKUP($L632,怪物模板!$A:$N,MATCH(角色!AK$1,模板表头,0),0)</f>
        <v/>
      </c>
      <c r="AL632" s="28" t="str">
        <f>IF(VLOOKUP($L632,[1]怪物模板!$A:$N,MATCH([1]角色!AL$1,模板表头,0),0)=0,"",VLOOKUP($L632,[1]怪物模板!$A:$N,MATCH([1]角色!AL$1,模板表头,0),0))</f>
        <v/>
      </c>
      <c r="AM632" s="28" t="str">
        <f>VLOOKUP($L632,怪物模板!$A:$N,MATCH(角色!AM$1,模板表头,0),0)</f>
        <v>flame_npc</v>
      </c>
      <c r="AN632" s="21">
        <v>1</v>
      </c>
      <c r="AO632" s="21">
        <v>1</v>
      </c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2"/>
      <c r="BC632" s="22"/>
      <c r="BD632" s="22"/>
      <c r="BE632" s="22"/>
      <c r="BF632" s="22"/>
      <c r="BG632" s="22"/>
      <c r="BH632" s="22"/>
      <c r="BI632" s="22">
        <f t="shared" si="138"/>
        <v>10000</v>
      </c>
      <c r="BJ632" s="22">
        <f t="shared" si="139"/>
        <v>4000</v>
      </c>
      <c r="BK632" s="22">
        <f t="shared" si="139"/>
        <v>4000</v>
      </c>
      <c r="BL632" s="21"/>
      <c r="BM632" s="21"/>
      <c r="BN632" s="21"/>
      <c r="BO632" s="21"/>
      <c r="BP632" s="21"/>
      <c r="BQ632" s="21"/>
      <c r="BR632" s="21"/>
      <c r="BS632" s="21"/>
      <c r="BT632" s="21"/>
      <c r="BU632" s="23" t="s">
        <v>200</v>
      </c>
      <c r="BV632" s="21"/>
      <c r="BW632" s="21"/>
      <c r="BX632" s="21"/>
      <c r="BY632" s="21"/>
      <c r="BZ632" s="21"/>
      <c r="CA632" s="21"/>
      <c r="CB632" s="21"/>
      <c r="CC632" s="21"/>
      <c r="CD632" s="21"/>
      <c r="CE632" s="21"/>
      <c r="CF632" s="21"/>
      <c r="CG632" s="21" t="s">
        <v>200</v>
      </c>
      <c r="CH632" s="21" t="s">
        <v>200</v>
      </c>
      <c r="CI632" s="21" t="s">
        <v>200</v>
      </c>
      <c r="CJ632" s="21" t="s">
        <v>200</v>
      </c>
      <c r="CK632" s="21" t="s">
        <v>200</v>
      </c>
      <c r="CL632" s="21" t="s">
        <v>200</v>
      </c>
      <c r="CM632" s="21" t="s">
        <v>200</v>
      </c>
      <c r="CN632" s="21" t="s">
        <v>200</v>
      </c>
      <c r="CO632" s="21" t="s">
        <v>200</v>
      </c>
    </row>
    <row r="633" spans="1:93" s="5" customFormat="1" ht="16.5" customHeight="1" x14ac:dyDescent="0.3">
      <c r="A633" s="62">
        <v>31040631</v>
      </c>
      <c r="B633" s="62" t="s">
        <v>86</v>
      </c>
      <c r="C633" s="21"/>
      <c r="D633" s="21">
        <f t="shared" si="141"/>
        <v>47</v>
      </c>
      <c r="E633" s="21" t="s">
        <v>106</v>
      </c>
      <c r="F633" s="21">
        <v>7</v>
      </c>
      <c r="G633" s="21" t="s">
        <v>110</v>
      </c>
      <c r="H633" s="21">
        <f>VLOOKUP($L633,怪物模板!$A:$N,MATCH(角色!H$1,模板表头,0),0)</f>
        <v>2</v>
      </c>
      <c r="I633" s="28" t="str">
        <f>VLOOKUP($L633,怪物模板!$A:$N,MATCH(角色!I$1,模板表头,0),0)</f>
        <v>phy</v>
      </c>
      <c r="J633" s="22"/>
      <c r="K633" s="21"/>
      <c r="L633" s="21" t="s">
        <v>86</v>
      </c>
      <c r="M633" s="28" t="str">
        <f>VLOOKUP($L633,怪物模板!$A:$N,MATCH(角色!M$1,模板表头,0),0)</f>
        <v>无对应英雄</v>
      </c>
      <c r="N633" s="28" t="str">
        <f>VLOOKUP($L633,怪物模板!$A:$N,MATCH(角色!N$1,模板表头,0),0)</f>
        <v>新增突袭小招，大招改为引导</v>
      </c>
      <c r="O633" s="21" t="str">
        <f>VLOOKUP($L633,怪物模板!$A:$N,MATCH(角色!O$1,模板表头,0),0)</f>
        <v>male</v>
      </c>
      <c r="P633" s="22">
        <v>3</v>
      </c>
      <c r="Q633" s="21">
        <v>3</v>
      </c>
      <c r="R633" s="21">
        <v>2</v>
      </c>
      <c r="S633" s="28" t="str">
        <f>VLOOKUP($L633,怪物模板!$A:$N,MATCH(角色!S$1,模板表头,0),0)</f>
        <v>horde</v>
      </c>
      <c r="T633" s="21" t="s">
        <v>85</v>
      </c>
      <c r="U633" s="21"/>
      <c r="V633" s="21"/>
      <c r="W633" s="21"/>
      <c r="X633" s="21"/>
      <c r="Y633" s="21"/>
      <c r="Z633" s="21"/>
      <c r="AA633" s="21"/>
      <c r="AB633" s="21">
        <v>4</v>
      </c>
      <c r="AC633" s="21">
        <v>6</v>
      </c>
      <c r="AD633" s="21"/>
      <c r="AE633" s="21">
        <f t="shared" si="132"/>
        <v>10</v>
      </c>
      <c r="AF633" s="21">
        <f t="shared" si="136"/>
        <v>25</v>
      </c>
      <c r="AG633" s="28" t="str">
        <f>VLOOKUP($L633,怪物模板!$A:$N,MATCH(角色!AG$1,模板表头,0),0)</f>
        <v>misc.5skills</v>
      </c>
      <c r="AH633" s="28">
        <f>VLOOKUP($L633,怪物模板!$A:$N,MATCH(角色!AH$1,模板表头,0),0)</f>
        <v>11980101</v>
      </c>
      <c r="AI633" s="28">
        <f>VLOOKUP($L633,怪物模板!$A:$N,MATCH(角色!AI$1,模板表头,0),0)</f>
        <v>11999536</v>
      </c>
      <c r="AJ633" s="28">
        <f>VLOOKUP($L633,怪物模板!$A:$N,MATCH(角色!AJ$1,模板表头,0),0)</f>
        <v>11999537</v>
      </c>
      <c r="AK633" s="28" t="str">
        <f>VLOOKUP($L633,怪物模板!$A:$N,MATCH(角色!AK$1,模板表头,0),0)</f>
        <v/>
      </c>
      <c r="AL633" s="28" t="str">
        <f>IF(VLOOKUP($L633,[1]怪物模板!$A:$N,MATCH([1]角色!AL$1,模板表头,0),0)=0,"",VLOOKUP($L633,[1]怪物模板!$A:$N,MATCH([1]角色!AL$1,模板表头,0),0))</f>
        <v/>
      </c>
      <c r="AM633" s="28" t="str">
        <f>VLOOKUP($L633,怪物模板!$A:$N,MATCH(角色!AM$1,模板表头,0),0)</f>
        <v>rogue</v>
      </c>
      <c r="AN633" s="21">
        <v>1</v>
      </c>
      <c r="AO633" s="21">
        <v>1</v>
      </c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2"/>
      <c r="BC633" s="22"/>
      <c r="BD633" s="22"/>
      <c r="BE633" s="22"/>
      <c r="BF633" s="22"/>
      <c r="BG633" s="22"/>
      <c r="BH633" s="22"/>
      <c r="BI633" s="22">
        <f t="shared" si="138"/>
        <v>10000</v>
      </c>
      <c r="BJ633" s="22">
        <f t="shared" si="139"/>
        <v>4000</v>
      </c>
      <c r="BK633" s="22">
        <f t="shared" si="139"/>
        <v>4000</v>
      </c>
      <c r="BL633" s="21"/>
      <c r="BM633" s="21"/>
      <c r="BN633" s="21"/>
      <c r="BO633" s="21"/>
      <c r="BP633" s="21"/>
      <c r="BQ633" s="21"/>
      <c r="BR633" s="21"/>
      <c r="BS633" s="21"/>
      <c r="BT633" s="21"/>
      <c r="BU633" s="23" t="s">
        <v>200</v>
      </c>
      <c r="BV633" s="21"/>
      <c r="BW633" s="21"/>
      <c r="BX633" s="21"/>
      <c r="BY633" s="21"/>
      <c r="BZ633" s="21"/>
      <c r="CA633" s="21"/>
      <c r="CB633" s="21"/>
      <c r="CC633" s="21"/>
      <c r="CD633" s="21"/>
      <c r="CE633" s="21"/>
      <c r="CF633" s="21"/>
      <c r="CG633" s="21" t="s">
        <v>200</v>
      </c>
      <c r="CH633" s="21" t="s">
        <v>200</v>
      </c>
      <c r="CI633" s="21" t="s">
        <v>200</v>
      </c>
      <c r="CJ633" s="21" t="s">
        <v>200</v>
      </c>
      <c r="CK633" s="21" t="s">
        <v>200</v>
      </c>
      <c r="CL633" s="21" t="s">
        <v>200</v>
      </c>
      <c r="CM633" s="21" t="s">
        <v>200</v>
      </c>
      <c r="CN633" s="21" t="s">
        <v>200</v>
      </c>
      <c r="CO633" s="21" t="s">
        <v>200</v>
      </c>
    </row>
    <row r="634" spans="1:93" s="5" customFormat="1" ht="16.5" customHeight="1" x14ac:dyDescent="0.3">
      <c r="A634" s="62">
        <v>31040632</v>
      </c>
      <c r="B634" s="62" t="s">
        <v>93</v>
      </c>
      <c r="C634" s="21"/>
      <c r="D634" s="21">
        <f t="shared" si="141"/>
        <v>47</v>
      </c>
      <c r="E634" s="21" t="s">
        <v>106</v>
      </c>
      <c r="F634" s="21">
        <v>7</v>
      </c>
      <c r="G634" s="21" t="s">
        <v>110</v>
      </c>
      <c r="H634" s="21">
        <f>VLOOKUP($L634,怪物模板!$A:$N,MATCH(角色!H$1,模板表头,0),0)</f>
        <v>2</v>
      </c>
      <c r="I634" s="28" t="str">
        <f>VLOOKUP($L634,怪物模板!$A:$N,MATCH(角色!I$1,模板表头,0),0)</f>
        <v>phy</v>
      </c>
      <c r="J634" s="22"/>
      <c r="K634" s="21"/>
      <c r="L634" s="21" t="s">
        <v>93</v>
      </c>
      <c r="M634" s="28" t="str">
        <f>VLOOKUP($L634,怪物模板!$A:$N,MATCH(角色!M$1,模板表头,0),0)</f>
        <v>狂战士</v>
      </c>
      <c r="N634" s="28" t="str">
        <f>VLOOKUP($L634,怪物模板!$A:$N,MATCH(角色!N$1,模板表头,0),0)</f>
        <v>同英雄技能</v>
      </c>
      <c r="O634" s="21" t="str">
        <f>VLOOKUP($L634,怪物模板!$A:$N,MATCH(角色!O$1,模板表头,0),0)</f>
        <v>male</v>
      </c>
      <c r="P634" s="22">
        <v>5</v>
      </c>
      <c r="Q634" s="21">
        <v>3</v>
      </c>
      <c r="R634" s="21">
        <v>3</v>
      </c>
      <c r="S634" s="28" t="str">
        <f>VLOOKUP($L634,怪物模板!$A:$N,MATCH(角色!S$1,模板表头,0),0)</f>
        <v>horde</v>
      </c>
      <c r="T634" s="21" t="s">
        <v>85</v>
      </c>
      <c r="U634" s="21"/>
      <c r="V634" s="21"/>
      <c r="W634" s="21"/>
      <c r="X634" s="21"/>
      <c r="Y634" s="21"/>
      <c r="Z634" s="21"/>
      <c r="AA634" s="21"/>
      <c r="AB634" s="21">
        <v>4</v>
      </c>
      <c r="AC634" s="21">
        <v>6</v>
      </c>
      <c r="AD634" s="21"/>
      <c r="AE634" s="21">
        <f t="shared" si="132"/>
        <v>10</v>
      </c>
      <c r="AF634" s="21">
        <f t="shared" si="136"/>
        <v>25</v>
      </c>
      <c r="AG634" s="28" t="str">
        <f>VLOOKUP($L634,怪物模板!$A:$N,MATCH(角色!AG$1,模板表头,0),0)</f>
        <v>misc.5skills_target_is_valid</v>
      </c>
      <c r="AH634" s="28">
        <f>VLOOKUP($L634,怪物模板!$A:$N,MATCH(角色!AH$1,模板表头,0),0)</f>
        <v>11970101</v>
      </c>
      <c r="AI634" s="28">
        <f>VLOOKUP($L634,怪物模板!$A:$N,MATCH(角色!AI$1,模板表头,0),0)</f>
        <v>11970102</v>
      </c>
      <c r="AJ634" s="28" t="str">
        <f>VLOOKUP($L634,怪物模板!$A:$N,MATCH(角色!AJ$1,模板表头,0),0)</f>
        <v/>
      </c>
      <c r="AK634" s="28" t="str">
        <f>VLOOKUP($L634,怪物模板!$A:$N,MATCH(角色!AK$1,模板表头,0),0)</f>
        <v/>
      </c>
      <c r="AL634" s="28" t="str">
        <f>IF(VLOOKUP($L634,[1]怪物模板!$A:$N,MATCH([1]角色!AL$1,模板表头,0),0)=0,"",VLOOKUP($L634,[1]怪物模板!$A:$N,MATCH([1]角色!AL$1,模板表头,0),0))</f>
        <v/>
      </c>
      <c r="AM634" s="28" t="str">
        <f>VLOOKUP($L634,怪物模板!$A:$N,MATCH(角色!AM$1,模板表头,0),0)</f>
        <v>berserk_npc</v>
      </c>
      <c r="AN634" s="21">
        <v>1</v>
      </c>
      <c r="AO634" s="21">
        <v>1</v>
      </c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2"/>
      <c r="BC634" s="22"/>
      <c r="BD634" s="22"/>
      <c r="BE634" s="22"/>
      <c r="BF634" s="22"/>
      <c r="BG634" s="22"/>
      <c r="BH634" s="22"/>
      <c r="BI634" s="22">
        <f t="shared" si="138"/>
        <v>10000</v>
      </c>
      <c r="BJ634" s="22">
        <f t="shared" si="139"/>
        <v>4000</v>
      </c>
      <c r="BK634" s="22">
        <f t="shared" si="139"/>
        <v>4000</v>
      </c>
      <c r="BL634" s="21"/>
      <c r="BM634" s="21"/>
      <c r="BN634" s="21"/>
      <c r="BO634" s="21"/>
      <c r="BP634" s="21"/>
      <c r="BQ634" s="21"/>
      <c r="BR634" s="21"/>
      <c r="BS634" s="21"/>
      <c r="BT634" s="21"/>
      <c r="BU634" s="23" t="s">
        <v>200</v>
      </c>
      <c r="BV634" s="21"/>
      <c r="BW634" s="21"/>
      <c r="BX634" s="21"/>
      <c r="BY634" s="21"/>
      <c r="BZ634" s="21"/>
      <c r="CA634" s="21"/>
      <c r="CB634" s="21"/>
      <c r="CC634" s="21"/>
      <c r="CD634" s="21"/>
      <c r="CE634" s="21"/>
      <c r="CF634" s="21"/>
      <c r="CG634" s="21" t="s">
        <v>200</v>
      </c>
      <c r="CH634" s="21" t="s">
        <v>200</v>
      </c>
      <c r="CI634" s="21" t="s">
        <v>200</v>
      </c>
      <c r="CJ634" s="21" t="s">
        <v>200</v>
      </c>
      <c r="CK634" s="21" t="s">
        <v>200</v>
      </c>
      <c r="CL634" s="21" t="s">
        <v>200</v>
      </c>
      <c r="CM634" s="21" t="s">
        <v>200</v>
      </c>
      <c r="CN634" s="21" t="s">
        <v>200</v>
      </c>
      <c r="CO634" s="21" t="s">
        <v>200</v>
      </c>
    </row>
    <row r="635" spans="1:93" s="5" customFormat="1" ht="16.5" customHeight="1" x14ac:dyDescent="0.3">
      <c r="A635" s="62">
        <v>31040633</v>
      </c>
      <c r="B635" s="62" t="s">
        <v>93</v>
      </c>
      <c r="C635" s="21"/>
      <c r="D635" s="21">
        <f t="shared" si="141"/>
        <v>47</v>
      </c>
      <c r="E635" s="21" t="s">
        <v>106</v>
      </c>
      <c r="F635" s="21">
        <v>7</v>
      </c>
      <c r="G635" s="21" t="s">
        <v>110</v>
      </c>
      <c r="H635" s="21">
        <f>VLOOKUP($L635,怪物模板!$A:$N,MATCH(角色!H$1,模板表头,0),0)</f>
        <v>2</v>
      </c>
      <c r="I635" s="28" t="str">
        <f>VLOOKUP($L635,怪物模板!$A:$N,MATCH(角色!I$1,模板表头,0),0)</f>
        <v>phy</v>
      </c>
      <c r="J635" s="22"/>
      <c r="K635" s="21"/>
      <c r="L635" s="21" t="s">
        <v>93</v>
      </c>
      <c r="M635" s="28" t="str">
        <f>VLOOKUP($L635,怪物模板!$A:$N,MATCH(角色!M$1,模板表头,0),0)</f>
        <v>狂战士</v>
      </c>
      <c r="N635" s="28" t="str">
        <f>VLOOKUP($L635,怪物模板!$A:$N,MATCH(角色!N$1,模板表头,0),0)</f>
        <v>同英雄技能</v>
      </c>
      <c r="O635" s="21" t="str">
        <f>VLOOKUP($L635,怪物模板!$A:$N,MATCH(角色!O$1,模板表头,0),0)</f>
        <v>male</v>
      </c>
      <c r="P635" s="22">
        <v>5</v>
      </c>
      <c r="Q635" s="21">
        <v>2</v>
      </c>
      <c r="R635" s="21">
        <v>3</v>
      </c>
      <c r="S635" s="28" t="str">
        <f>VLOOKUP($L635,怪物模板!$A:$N,MATCH(角色!S$1,模板表头,0),0)</f>
        <v>horde</v>
      </c>
      <c r="T635" s="21" t="s">
        <v>85</v>
      </c>
      <c r="U635" s="21"/>
      <c r="V635" s="21"/>
      <c r="W635" s="21"/>
      <c r="X635" s="21"/>
      <c r="Y635" s="21"/>
      <c r="Z635" s="21"/>
      <c r="AA635" s="21"/>
      <c r="AB635" s="21">
        <v>4</v>
      </c>
      <c r="AC635" s="21">
        <v>6</v>
      </c>
      <c r="AD635" s="21"/>
      <c r="AE635" s="21">
        <f t="shared" si="132"/>
        <v>10</v>
      </c>
      <c r="AF635" s="21">
        <f t="shared" si="136"/>
        <v>25</v>
      </c>
      <c r="AG635" s="28" t="str">
        <f>VLOOKUP($L635,怪物模板!$A:$N,MATCH(角色!AG$1,模板表头,0),0)</f>
        <v>misc.5skills_target_is_valid</v>
      </c>
      <c r="AH635" s="28">
        <f>VLOOKUP($L635,怪物模板!$A:$N,MATCH(角色!AH$1,模板表头,0),0)</f>
        <v>11970101</v>
      </c>
      <c r="AI635" s="28">
        <f>VLOOKUP($L635,怪物模板!$A:$N,MATCH(角色!AI$1,模板表头,0),0)</f>
        <v>11970102</v>
      </c>
      <c r="AJ635" s="28" t="str">
        <f>VLOOKUP($L635,怪物模板!$A:$N,MATCH(角色!AJ$1,模板表头,0),0)</f>
        <v/>
      </c>
      <c r="AK635" s="28" t="str">
        <f>VLOOKUP($L635,怪物模板!$A:$N,MATCH(角色!AK$1,模板表头,0),0)</f>
        <v/>
      </c>
      <c r="AL635" s="28" t="str">
        <f>IF(VLOOKUP($L635,[1]怪物模板!$A:$N,MATCH([1]角色!AL$1,模板表头,0),0)=0,"",VLOOKUP($L635,[1]怪物模板!$A:$N,MATCH([1]角色!AL$1,模板表头,0),0))</f>
        <v/>
      </c>
      <c r="AM635" s="28" t="str">
        <f>VLOOKUP($L635,怪物模板!$A:$N,MATCH(角色!AM$1,模板表头,0),0)</f>
        <v>berserk_npc</v>
      </c>
      <c r="AN635" s="21">
        <v>1</v>
      </c>
      <c r="AO635" s="21">
        <v>1</v>
      </c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2"/>
      <c r="BC635" s="22"/>
      <c r="BD635" s="22"/>
      <c r="BE635" s="22"/>
      <c r="BF635" s="22"/>
      <c r="BG635" s="22"/>
      <c r="BH635" s="22"/>
      <c r="BI635" s="22">
        <f t="shared" si="138"/>
        <v>10000</v>
      </c>
      <c r="BJ635" s="22">
        <f t="shared" si="139"/>
        <v>4000</v>
      </c>
      <c r="BK635" s="22">
        <f t="shared" si="139"/>
        <v>4000</v>
      </c>
      <c r="BL635" s="21"/>
      <c r="BM635" s="21"/>
      <c r="BN635" s="21"/>
      <c r="BO635" s="21"/>
      <c r="BP635" s="21"/>
      <c r="BQ635" s="21"/>
      <c r="BR635" s="21"/>
      <c r="BS635" s="21"/>
      <c r="BT635" s="21"/>
      <c r="BU635" s="23" t="s">
        <v>200</v>
      </c>
      <c r="BV635" s="21"/>
      <c r="BW635" s="21"/>
      <c r="BX635" s="21"/>
      <c r="BY635" s="21"/>
      <c r="BZ635" s="21"/>
      <c r="CA635" s="21"/>
      <c r="CB635" s="21"/>
      <c r="CC635" s="21"/>
      <c r="CD635" s="21"/>
      <c r="CE635" s="21"/>
      <c r="CF635" s="21"/>
      <c r="CG635" s="21" t="s">
        <v>200</v>
      </c>
      <c r="CH635" s="21" t="s">
        <v>200</v>
      </c>
      <c r="CI635" s="21" t="s">
        <v>200</v>
      </c>
      <c r="CJ635" s="21" t="s">
        <v>200</v>
      </c>
      <c r="CK635" s="21" t="s">
        <v>200</v>
      </c>
      <c r="CL635" s="21" t="s">
        <v>200</v>
      </c>
      <c r="CM635" s="21" t="s">
        <v>200</v>
      </c>
      <c r="CN635" s="21" t="s">
        <v>200</v>
      </c>
      <c r="CO635" s="21" t="s">
        <v>200</v>
      </c>
    </row>
    <row r="636" spans="1:93" s="5" customFormat="1" ht="16.5" customHeight="1" x14ac:dyDescent="0.3">
      <c r="A636" s="62">
        <v>31040634</v>
      </c>
      <c r="B636" s="62" t="s">
        <v>98</v>
      </c>
      <c r="C636" s="21"/>
      <c r="D636" s="21">
        <f t="shared" si="141"/>
        <v>47</v>
      </c>
      <c r="E636" s="21" t="s">
        <v>106</v>
      </c>
      <c r="F636" s="21">
        <v>7</v>
      </c>
      <c r="G636" s="21" t="s">
        <v>110</v>
      </c>
      <c r="H636" s="21">
        <f>VLOOKUP($L636,怪物模板!$A:$N,MATCH(角色!H$1,模板表头,0),0)</f>
        <v>4</v>
      </c>
      <c r="I636" s="28" t="str">
        <f>VLOOKUP($L636,怪物模板!$A:$N,MATCH(角色!I$1,模板表头,0),0)</f>
        <v>mag</v>
      </c>
      <c r="J636" s="22"/>
      <c r="K636" s="21"/>
      <c r="L636" s="21" t="s">
        <v>98</v>
      </c>
      <c r="M636" s="28" t="str">
        <f>VLOOKUP($L636,怪物模板!$A:$N,MATCH(角色!M$1,模板表头,0),0)</f>
        <v>无对应英雄</v>
      </c>
      <c r="N636" s="28" t="str">
        <f>VLOOKUP($L636,怪物模板!$A:$N,MATCH(角色!N$1,模板表头,0),0)</f>
        <v>统一模板</v>
      </c>
      <c r="O636" s="21" t="str">
        <f>VLOOKUP($L636,怪物模板!$A:$N,MATCH(角色!O$1,模板表头,0),0)</f>
        <v>female</v>
      </c>
      <c r="P636" s="22">
        <v>4</v>
      </c>
      <c r="Q636" s="21">
        <v>3</v>
      </c>
      <c r="R636" s="21">
        <v>3</v>
      </c>
      <c r="S636" s="28" t="str">
        <f>VLOOKUP($L636,怪物模板!$A:$N,MATCH(角色!S$1,模板表头,0),0)</f>
        <v>chaos</v>
      </c>
      <c r="T636" s="21" t="s">
        <v>199</v>
      </c>
      <c r="U636" s="21"/>
      <c r="V636" s="21"/>
      <c r="W636" s="21"/>
      <c r="X636" s="21"/>
      <c r="Y636" s="21"/>
      <c r="Z636" s="21"/>
      <c r="AA636" s="21"/>
      <c r="AB636" s="21">
        <v>4</v>
      </c>
      <c r="AC636" s="21">
        <v>6</v>
      </c>
      <c r="AD636" s="21"/>
      <c r="AE636" s="21">
        <f t="shared" si="132"/>
        <v>10</v>
      </c>
      <c r="AF636" s="21">
        <f t="shared" si="136"/>
        <v>25</v>
      </c>
      <c r="AG636" s="28" t="str">
        <f>VLOOKUP($L636,怪物模板!$A:$N,MATCH(角色!AG$1,模板表头,0),0)</f>
        <v>misc.5skills_friendly_ratio</v>
      </c>
      <c r="AH636" s="28">
        <f>VLOOKUP($L636,怪物模板!$A:$N,MATCH(角色!AH$1,模板表头,0),0)</f>
        <v>11670201</v>
      </c>
      <c r="AI636" s="28">
        <f>VLOOKUP($L636,怪物模板!$A:$N,MATCH(角色!AI$1,模板表头,0),0)</f>
        <v>11670202</v>
      </c>
      <c r="AJ636" s="28">
        <f>VLOOKUP($L636,怪物模板!$A:$N,MATCH(角色!AJ$1,模板表头,0),0)</f>
        <v>11670203</v>
      </c>
      <c r="AK636" s="28" t="str">
        <f>VLOOKUP($L636,怪物模板!$A:$N,MATCH(角色!AK$1,模板表头,0),0)</f>
        <v/>
      </c>
      <c r="AL636" s="28" t="str">
        <f>IF(VLOOKUP($L636,[1]怪物模板!$A:$N,MATCH([1]角色!AL$1,模板表头,0),0)=0,"",VLOOKUP($L636,[1]怪物模板!$A:$N,MATCH([1]角色!AL$1,模板表头,0),0))</f>
        <v/>
      </c>
      <c r="AM636" s="28" t="str">
        <f>VLOOKUP($L636,怪物模板!$A:$N,MATCH(角色!AM$1,模板表头,0),0)</f>
        <v>scarlet_priest</v>
      </c>
      <c r="AN636" s="21">
        <v>1</v>
      </c>
      <c r="AO636" s="21">
        <v>1</v>
      </c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2"/>
      <c r="BC636" s="22"/>
      <c r="BD636" s="22"/>
      <c r="BE636" s="22"/>
      <c r="BF636" s="22"/>
      <c r="BG636" s="22"/>
      <c r="BH636" s="22"/>
      <c r="BI636" s="22">
        <f t="shared" si="138"/>
        <v>10000</v>
      </c>
      <c r="BJ636" s="22">
        <f t="shared" si="139"/>
        <v>4000</v>
      </c>
      <c r="BK636" s="22">
        <f t="shared" si="139"/>
        <v>4000</v>
      </c>
      <c r="BL636" s="21"/>
      <c r="BM636" s="21"/>
      <c r="BN636" s="21"/>
      <c r="BO636" s="21"/>
      <c r="BP636" s="21"/>
      <c r="BQ636" s="21"/>
      <c r="BR636" s="21"/>
      <c r="BS636" s="21"/>
      <c r="BT636" s="21"/>
      <c r="BU636" s="23" t="s">
        <v>200</v>
      </c>
      <c r="BV636" s="21"/>
      <c r="BW636" s="21"/>
      <c r="BX636" s="21"/>
      <c r="BY636" s="21"/>
      <c r="BZ636" s="21"/>
      <c r="CA636" s="21"/>
      <c r="CB636" s="21"/>
      <c r="CC636" s="21"/>
      <c r="CD636" s="21"/>
      <c r="CE636" s="21"/>
      <c r="CF636" s="21"/>
      <c r="CG636" s="21" t="s">
        <v>200</v>
      </c>
      <c r="CH636" s="21" t="s">
        <v>200</v>
      </c>
      <c r="CI636" s="21" t="s">
        <v>200</v>
      </c>
      <c r="CJ636" s="21" t="s">
        <v>200</v>
      </c>
      <c r="CK636" s="21" t="s">
        <v>200</v>
      </c>
      <c r="CL636" s="21" t="s">
        <v>200</v>
      </c>
      <c r="CM636" s="21" t="s">
        <v>200</v>
      </c>
      <c r="CN636" s="21" t="s">
        <v>200</v>
      </c>
      <c r="CO636" s="21" t="s">
        <v>200</v>
      </c>
    </row>
    <row r="637" spans="1:93" s="5" customFormat="1" x14ac:dyDescent="0.3">
      <c r="A637" s="62">
        <v>31040635</v>
      </c>
      <c r="B637" s="62" t="s">
        <v>246</v>
      </c>
      <c r="C637" s="21"/>
      <c r="D637" s="21">
        <f t="shared" si="141"/>
        <v>47</v>
      </c>
      <c r="E637" s="21" t="s">
        <v>106</v>
      </c>
      <c r="F637" s="21">
        <v>7</v>
      </c>
      <c r="G637" s="21" t="s">
        <v>111</v>
      </c>
      <c r="H637" s="21">
        <f>VLOOKUP($L637,怪物模板!$A:$N,MATCH(角色!H$1,模板表头,0),0)</f>
        <v>3</v>
      </c>
      <c r="I637" s="28" t="str">
        <f>VLOOKUP($L637,怪物模板!$A:$N,MATCH(角色!I$1,模板表头,0),0)</f>
        <v>mag</v>
      </c>
      <c r="J637" s="22"/>
      <c r="K637" s="21"/>
      <c r="L637" s="21" t="s">
        <v>278</v>
      </c>
      <c r="M637" s="28" t="str">
        <f>VLOOKUP($L637,怪物模板!$A:$N,MATCH(角色!M$1,模板表头,0),0)</f>
        <v>无对应英雄</v>
      </c>
      <c r="N637" s="28" t="str">
        <f>VLOOKUP($L637,怪物模板!$A:$N,MATCH(角色!N$1,模板表头,0),0)</f>
        <v>统一BOSS模板</v>
      </c>
      <c r="O637" s="21" t="str">
        <f>VLOOKUP($L637,怪物模板!$A:$N,MATCH(角色!O$1,模板表头,0),0)</f>
        <v>male</v>
      </c>
      <c r="P637" s="21">
        <v>4</v>
      </c>
      <c r="Q637" s="21">
        <v>3</v>
      </c>
      <c r="R637" s="21">
        <v>3</v>
      </c>
      <c r="S637" s="28" t="str">
        <f>VLOOKUP($L637,怪物模板!$A:$N,MATCH(角色!S$1,模板表头,0),0)</f>
        <v>alliance</v>
      </c>
      <c r="T637" s="21" t="s">
        <v>199</v>
      </c>
      <c r="U637" s="21"/>
      <c r="V637" s="21"/>
      <c r="W637" s="21"/>
      <c r="X637" s="21"/>
      <c r="Y637" s="21"/>
      <c r="Z637" s="21"/>
      <c r="AA637" s="21"/>
      <c r="AB637" s="21">
        <v>4</v>
      </c>
      <c r="AC637" s="21">
        <v>6</v>
      </c>
      <c r="AD637" s="21"/>
      <c r="AE637" s="21">
        <f t="shared" si="132"/>
        <v>40</v>
      </c>
      <c r="AF637" s="21">
        <f t="shared" si="136"/>
        <v>100</v>
      </c>
      <c r="AG637" s="28" t="str">
        <f>VLOOKUP($L637,怪物模板!$A:$N,MATCH(角色!AG$1,模板表头,0),0)</f>
        <v>misc.5skills</v>
      </c>
      <c r="AH637" s="28">
        <f>VLOOKUP($L637,怪物模板!$A:$N,MATCH(角色!AH$1,模板表头,0),0)</f>
        <v>11960401</v>
      </c>
      <c r="AI637" s="28">
        <f>VLOOKUP($L637,怪物模板!$A:$N,MATCH(角色!AI$1,模板表头,0),0)</f>
        <v>11960403</v>
      </c>
      <c r="AJ637" s="28">
        <f>VLOOKUP($L637,怪物模板!$A:$N,MATCH(角色!AJ$1,模板表头,0),0)</f>
        <v>11999509</v>
      </c>
      <c r="AK637" s="28">
        <f>VLOOKUP($L637,怪物模板!$A:$N,MATCH(角色!AK$1,模板表头,0),0)</f>
        <v>11999527</v>
      </c>
      <c r="AL637" s="28" t="str">
        <f>IF(VLOOKUP($L637,[1]怪物模板!$A:$N,MATCH([1]角色!AL$1,模板表头,0),0)=0,"",VLOOKUP($L637,[1]怪物模板!$A:$N,MATCH([1]角色!AL$1,模板表头,0),0))</f>
        <v/>
      </c>
      <c r="AM637" s="28" t="str">
        <f>VLOOKUP($L637,怪物模板!$A:$N,MATCH(角色!AM$1,模板表头,0),0)</f>
        <v>mekkatorque_boss</v>
      </c>
      <c r="AN637" s="21">
        <v>1.2</v>
      </c>
      <c r="AO637" s="21">
        <v>1</v>
      </c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2"/>
      <c r="BC637" s="22"/>
      <c r="BD637" s="22"/>
      <c r="BE637" s="22"/>
      <c r="BF637" s="22"/>
      <c r="BG637" s="22"/>
      <c r="BH637" s="22"/>
      <c r="BI637" s="22">
        <f t="shared" si="138"/>
        <v>10000</v>
      </c>
      <c r="BJ637" s="22">
        <f t="shared" si="139"/>
        <v>4000</v>
      </c>
      <c r="BK637" s="22">
        <f t="shared" si="139"/>
        <v>4000</v>
      </c>
      <c r="BL637" s="21"/>
      <c r="BM637" s="21"/>
      <c r="BN637" s="21"/>
      <c r="BO637" s="21"/>
      <c r="BP637" s="21"/>
      <c r="BQ637" s="21"/>
      <c r="BR637" s="21"/>
      <c r="BS637" s="21"/>
      <c r="BT637" s="21"/>
      <c r="BU637" s="23" t="s">
        <v>200</v>
      </c>
      <c r="BV637" s="21"/>
      <c r="BW637" s="21"/>
      <c r="BX637" s="21"/>
      <c r="BY637" s="21"/>
      <c r="BZ637" s="21"/>
      <c r="CA637" s="21"/>
      <c r="CB637" s="21"/>
      <c r="CC637" s="21"/>
      <c r="CD637" s="21"/>
      <c r="CE637" s="21"/>
      <c r="CF637" s="21"/>
      <c r="CG637" s="21" t="s">
        <v>200</v>
      </c>
      <c r="CH637" s="21" t="s">
        <v>200</v>
      </c>
      <c r="CI637" s="21" t="s">
        <v>200</v>
      </c>
      <c r="CJ637" s="21" t="s">
        <v>200</v>
      </c>
      <c r="CK637" s="21" t="s">
        <v>200</v>
      </c>
      <c r="CL637" s="21" t="s">
        <v>200</v>
      </c>
      <c r="CM637" s="21" t="s">
        <v>200</v>
      </c>
      <c r="CN637" s="21" t="s">
        <v>200</v>
      </c>
      <c r="CO637" s="21" t="s">
        <v>200</v>
      </c>
    </row>
    <row r="638" spans="1:93" s="3" customFormat="1" ht="16.5" customHeight="1" x14ac:dyDescent="0.3">
      <c r="A638" s="62">
        <v>31040636</v>
      </c>
      <c r="B638" s="62" t="s">
        <v>97</v>
      </c>
      <c r="C638" s="21"/>
      <c r="D638" s="21">
        <f t="shared" si="141"/>
        <v>48</v>
      </c>
      <c r="E638" s="21" t="s">
        <v>106</v>
      </c>
      <c r="F638" s="21">
        <v>8</v>
      </c>
      <c r="G638" s="21" t="s">
        <v>111</v>
      </c>
      <c r="H638" s="21">
        <f>VLOOKUP($L638,怪物模板!$A:$N,MATCH(角色!H$1,模板表头,0),0)</f>
        <v>2</v>
      </c>
      <c r="I638" s="28" t="str">
        <f>VLOOKUP($L638,怪物模板!$A:$N,MATCH(角色!I$1,模板表头,0),0)</f>
        <v>phy</v>
      </c>
      <c r="J638" s="22"/>
      <c r="K638" s="21" t="s">
        <v>255</v>
      </c>
      <c r="L638" s="21" t="s">
        <v>97</v>
      </c>
      <c r="M638" s="28" t="str">
        <f>VLOOKUP($L638,怪物模板!$A:$N,MATCH(角色!M$1,模板表头,0),0)</f>
        <v>无对应英雄</v>
      </c>
      <c r="N638" s="28" t="str">
        <f>VLOOKUP($L638,怪物模板!$A:$N,MATCH(角色!N$1,模板表头,0),0)</f>
        <v>统一模板</v>
      </c>
      <c r="O638" s="21" t="str">
        <f>VLOOKUP($L638,怪物模板!$A:$N,MATCH(角色!O$1,模板表头,0),0)</f>
        <v>male</v>
      </c>
      <c r="P638" s="22">
        <v>5</v>
      </c>
      <c r="Q638" s="21">
        <v>3</v>
      </c>
      <c r="R638" s="21">
        <v>3</v>
      </c>
      <c r="S638" s="28" t="str">
        <f>VLOOKUP($L638,怪物模板!$A:$N,MATCH(角色!S$1,模板表头,0),0)</f>
        <v>chaos</v>
      </c>
      <c r="T638" s="21" t="s">
        <v>199</v>
      </c>
      <c r="U638" s="21"/>
      <c r="V638" s="21"/>
      <c r="W638" s="21"/>
      <c r="X638" s="21"/>
      <c r="Y638" s="21"/>
      <c r="Z638" s="21"/>
      <c r="AA638" s="21"/>
      <c r="AB638" s="21">
        <v>4</v>
      </c>
      <c r="AC638" s="21">
        <v>6</v>
      </c>
      <c r="AD638" s="21"/>
      <c r="AE638" s="21">
        <f t="shared" si="132"/>
        <v>40</v>
      </c>
      <c r="AF638" s="21">
        <f t="shared" si="136"/>
        <v>100</v>
      </c>
      <c r="AG638" s="28" t="str">
        <f>VLOOKUP($L638,怪物模板!$A:$N,MATCH(角色!AG$1,模板表头,0),0)</f>
        <v>misc.5skills</v>
      </c>
      <c r="AH638" s="28">
        <f>VLOOKUP($L638,怪物模板!$A:$N,MATCH(角色!AH$1,模板表头,0),0)</f>
        <v>11980601</v>
      </c>
      <c r="AI638" s="28">
        <f>VLOOKUP($L638,怪物模板!$A:$N,MATCH(角色!AI$1,模板表头,0),0)</f>
        <v>11999526</v>
      </c>
      <c r="AJ638" s="28" t="str">
        <f>VLOOKUP($L638,怪物模板!$A:$N,MATCH(角色!AJ$1,模板表头,0),0)</f>
        <v/>
      </c>
      <c r="AK638" s="28" t="str">
        <f>VLOOKUP($L638,怪物模板!$A:$N,MATCH(角色!AK$1,模板表头,0),0)</f>
        <v/>
      </c>
      <c r="AL638" s="28" t="str">
        <f>IF(VLOOKUP($L638,[1]怪物模板!$A:$N,MATCH([1]角色!AL$1,模板表头,0),0)=0,"",VLOOKUP($L638,[1]怪物模板!$A:$N,MATCH([1]角色!AL$1,模板表头,0),0))</f>
        <v/>
      </c>
      <c r="AM638" s="28" t="str">
        <f>VLOOKUP($L638,怪物模板!$A:$N,MATCH(角色!AM$1,模板表头,0),0)</f>
        <v>scarlet_crusade_boss</v>
      </c>
      <c r="AN638" s="21">
        <v>1.2</v>
      </c>
      <c r="AO638" s="21">
        <v>1</v>
      </c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2"/>
      <c r="BC638" s="22"/>
      <c r="BD638" s="22"/>
      <c r="BE638" s="22"/>
      <c r="BF638" s="22"/>
      <c r="BG638" s="22"/>
      <c r="BH638" s="22"/>
      <c r="BI638" s="22">
        <f t="shared" si="138"/>
        <v>10000</v>
      </c>
      <c r="BJ638" s="22">
        <f t="shared" si="139"/>
        <v>4000</v>
      </c>
      <c r="BK638" s="22">
        <f t="shared" si="139"/>
        <v>4000</v>
      </c>
      <c r="BL638" s="21"/>
      <c r="BM638" s="21"/>
      <c r="BN638" s="21"/>
      <c r="BO638" s="21"/>
      <c r="BP638" s="21"/>
      <c r="BQ638" s="21"/>
      <c r="BR638" s="21"/>
      <c r="BS638" s="21"/>
      <c r="BT638" s="21"/>
      <c r="BU638" s="23" t="s">
        <v>200</v>
      </c>
      <c r="BV638" s="21"/>
      <c r="BW638" s="21"/>
      <c r="BX638" s="21"/>
      <c r="BY638" s="21"/>
      <c r="BZ638" s="21"/>
      <c r="CA638" s="21"/>
      <c r="CB638" s="21"/>
      <c r="CC638" s="21"/>
      <c r="CD638" s="21"/>
      <c r="CE638" s="21"/>
      <c r="CF638" s="21"/>
      <c r="CG638" s="21" t="s">
        <v>200</v>
      </c>
      <c r="CH638" s="21" t="s">
        <v>200</v>
      </c>
      <c r="CI638" s="21" t="s">
        <v>200</v>
      </c>
      <c r="CJ638" s="21" t="s">
        <v>200</v>
      </c>
      <c r="CK638" s="21" t="s">
        <v>200</v>
      </c>
      <c r="CL638" s="21" t="s">
        <v>200</v>
      </c>
      <c r="CM638" s="21" t="s">
        <v>200</v>
      </c>
      <c r="CN638" s="21" t="s">
        <v>200</v>
      </c>
      <c r="CO638" s="21" t="s">
        <v>200</v>
      </c>
    </row>
    <row r="639" spans="1:93" s="3" customFormat="1" ht="16.5" customHeight="1" x14ac:dyDescent="0.3">
      <c r="A639" s="62">
        <v>31040637</v>
      </c>
      <c r="B639" s="62" t="s">
        <v>86</v>
      </c>
      <c r="C639" s="21"/>
      <c r="D639" s="21">
        <f t="shared" si="141"/>
        <v>48</v>
      </c>
      <c r="E639" s="21" t="s">
        <v>106</v>
      </c>
      <c r="F639" s="21">
        <v>8</v>
      </c>
      <c r="G639" s="21" t="s">
        <v>111</v>
      </c>
      <c r="H639" s="21">
        <f>VLOOKUP($L639,怪物模板!$A:$N,MATCH(角色!H$1,模板表头,0),0)</f>
        <v>2</v>
      </c>
      <c r="I639" s="28" t="str">
        <f>VLOOKUP($L639,怪物模板!$A:$N,MATCH(角色!I$1,模板表头,0),0)</f>
        <v>phy</v>
      </c>
      <c r="J639" s="22"/>
      <c r="K639" s="21"/>
      <c r="L639" s="21" t="s">
        <v>86</v>
      </c>
      <c r="M639" s="28" t="str">
        <f>VLOOKUP($L639,怪物模板!$A:$N,MATCH(角色!M$1,模板表头,0),0)</f>
        <v>无对应英雄</v>
      </c>
      <c r="N639" s="28" t="str">
        <f>VLOOKUP($L639,怪物模板!$A:$N,MATCH(角色!N$1,模板表头,0),0)</f>
        <v>新增突袭小招，大招改为引导</v>
      </c>
      <c r="O639" s="21" t="str">
        <f>VLOOKUP($L639,怪物模板!$A:$N,MATCH(角色!O$1,模板表头,0),0)</f>
        <v>male</v>
      </c>
      <c r="P639" s="22">
        <v>3</v>
      </c>
      <c r="Q639" s="21">
        <v>2</v>
      </c>
      <c r="R639" s="21">
        <v>2</v>
      </c>
      <c r="S639" s="28" t="str">
        <f>VLOOKUP($L639,怪物模板!$A:$N,MATCH(角色!S$1,模板表头,0),0)</f>
        <v>horde</v>
      </c>
      <c r="T639" s="21" t="s">
        <v>199</v>
      </c>
      <c r="U639" s="21"/>
      <c r="V639" s="21"/>
      <c r="W639" s="21"/>
      <c r="X639" s="21"/>
      <c r="Y639" s="21"/>
      <c r="Z639" s="21"/>
      <c r="AA639" s="21"/>
      <c r="AB639" s="21">
        <v>4</v>
      </c>
      <c r="AC639" s="21">
        <v>6</v>
      </c>
      <c r="AD639" s="21"/>
      <c r="AE639" s="21">
        <f t="shared" si="132"/>
        <v>40</v>
      </c>
      <c r="AF639" s="21">
        <f t="shared" si="136"/>
        <v>100</v>
      </c>
      <c r="AG639" s="28" t="str">
        <f>VLOOKUP($L639,怪物模板!$A:$N,MATCH(角色!AG$1,模板表头,0),0)</f>
        <v>misc.5skills</v>
      </c>
      <c r="AH639" s="28">
        <f>VLOOKUP($L639,怪物模板!$A:$N,MATCH(角色!AH$1,模板表头,0),0)</f>
        <v>11980101</v>
      </c>
      <c r="AI639" s="28">
        <f>VLOOKUP($L639,怪物模板!$A:$N,MATCH(角色!AI$1,模板表头,0),0)</f>
        <v>11999536</v>
      </c>
      <c r="AJ639" s="28">
        <f>VLOOKUP($L639,怪物模板!$A:$N,MATCH(角色!AJ$1,模板表头,0),0)</f>
        <v>11999537</v>
      </c>
      <c r="AK639" s="28" t="str">
        <f>VLOOKUP($L639,怪物模板!$A:$N,MATCH(角色!AK$1,模板表头,0),0)</f>
        <v/>
      </c>
      <c r="AL639" s="28" t="str">
        <f>IF(VLOOKUP($L639,[1]怪物模板!$A:$N,MATCH([1]角色!AL$1,模板表头,0),0)=0,"",VLOOKUP($L639,[1]怪物模板!$A:$N,MATCH([1]角色!AL$1,模板表头,0),0))</f>
        <v/>
      </c>
      <c r="AM639" s="28" t="str">
        <f>VLOOKUP($L639,怪物模板!$A:$N,MATCH(角色!AM$1,模板表头,0),0)</f>
        <v>rogue</v>
      </c>
      <c r="AN639" s="21">
        <v>1</v>
      </c>
      <c r="AO639" s="21">
        <v>1</v>
      </c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2"/>
      <c r="BC639" s="22"/>
      <c r="BD639" s="22"/>
      <c r="BE639" s="22"/>
      <c r="BF639" s="22"/>
      <c r="BG639" s="22"/>
      <c r="BH639" s="22"/>
      <c r="BI639" s="22">
        <f t="shared" si="138"/>
        <v>10000</v>
      </c>
      <c r="BJ639" s="22">
        <f t="shared" si="139"/>
        <v>4000</v>
      </c>
      <c r="BK639" s="22">
        <f t="shared" si="139"/>
        <v>4000</v>
      </c>
      <c r="BL639" s="21"/>
      <c r="BM639" s="21"/>
      <c r="BN639" s="21"/>
      <c r="BO639" s="21"/>
      <c r="BP639" s="21"/>
      <c r="BQ639" s="21"/>
      <c r="BR639" s="21"/>
      <c r="BS639" s="21"/>
      <c r="BT639" s="21"/>
      <c r="BU639" s="23" t="s">
        <v>200</v>
      </c>
      <c r="BV639" s="21"/>
      <c r="BW639" s="21"/>
      <c r="BX639" s="21"/>
      <c r="BY639" s="21"/>
      <c r="BZ639" s="21"/>
      <c r="CA639" s="21"/>
      <c r="CB639" s="21"/>
      <c r="CC639" s="21"/>
      <c r="CD639" s="21"/>
      <c r="CE639" s="21"/>
      <c r="CF639" s="21"/>
      <c r="CG639" s="21" t="s">
        <v>200</v>
      </c>
      <c r="CH639" s="21" t="s">
        <v>200</v>
      </c>
      <c r="CI639" s="21" t="s">
        <v>200</v>
      </c>
      <c r="CJ639" s="21" t="s">
        <v>200</v>
      </c>
      <c r="CK639" s="21" t="s">
        <v>200</v>
      </c>
      <c r="CL639" s="21" t="s">
        <v>200</v>
      </c>
      <c r="CM639" s="21" t="s">
        <v>200</v>
      </c>
      <c r="CN639" s="21" t="s">
        <v>200</v>
      </c>
      <c r="CO639" s="21" t="s">
        <v>200</v>
      </c>
    </row>
    <row r="640" spans="1:93" s="3" customFormat="1" ht="16.5" customHeight="1" x14ac:dyDescent="0.3">
      <c r="A640" s="62">
        <v>31040638</v>
      </c>
      <c r="B640" s="62" t="s">
        <v>86</v>
      </c>
      <c r="C640" s="21"/>
      <c r="D640" s="21">
        <f t="shared" si="141"/>
        <v>48</v>
      </c>
      <c r="E640" s="21" t="s">
        <v>106</v>
      </c>
      <c r="F640" s="21">
        <v>8</v>
      </c>
      <c r="G640" s="21" t="s">
        <v>110</v>
      </c>
      <c r="H640" s="21">
        <f>VLOOKUP($L640,怪物模板!$A:$N,MATCH(角色!H$1,模板表头,0),0)</f>
        <v>2</v>
      </c>
      <c r="I640" s="28" t="str">
        <f>VLOOKUP($L640,怪物模板!$A:$N,MATCH(角色!I$1,模板表头,0),0)</f>
        <v>phy</v>
      </c>
      <c r="J640" s="22"/>
      <c r="K640" s="21"/>
      <c r="L640" s="21" t="s">
        <v>86</v>
      </c>
      <c r="M640" s="28" t="str">
        <f>VLOOKUP($L640,怪物模板!$A:$N,MATCH(角色!M$1,模板表头,0),0)</f>
        <v>无对应英雄</v>
      </c>
      <c r="N640" s="28" t="str">
        <f>VLOOKUP($L640,怪物模板!$A:$N,MATCH(角色!N$1,模板表头,0),0)</f>
        <v>新增突袭小招，大招改为引导</v>
      </c>
      <c r="O640" s="21" t="str">
        <f>VLOOKUP($L640,怪物模板!$A:$N,MATCH(角色!O$1,模板表头,0),0)</f>
        <v>male</v>
      </c>
      <c r="P640" s="22">
        <v>3</v>
      </c>
      <c r="Q640" s="21">
        <v>2</v>
      </c>
      <c r="R640" s="21">
        <v>2</v>
      </c>
      <c r="S640" s="28" t="str">
        <f>VLOOKUP($L640,怪物模板!$A:$N,MATCH(角色!S$1,模板表头,0),0)</f>
        <v>horde</v>
      </c>
      <c r="T640" s="21" t="s">
        <v>199</v>
      </c>
      <c r="U640" s="21"/>
      <c r="V640" s="21"/>
      <c r="W640" s="21"/>
      <c r="X640" s="21"/>
      <c r="Y640" s="21"/>
      <c r="Z640" s="21"/>
      <c r="AA640" s="21"/>
      <c r="AB640" s="21">
        <v>4</v>
      </c>
      <c r="AC640" s="21">
        <v>6</v>
      </c>
      <c r="AD640" s="21"/>
      <c r="AE640" s="21">
        <f t="shared" si="132"/>
        <v>10</v>
      </c>
      <c r="AF640" s="21">
        <f t="shared" si="136"/>
        <v>25</v>
      </c>
      <c r="AG640" s="28" t="str">
        <f>VLOOKUP($L640,怪物模板!$A:$N,MATCH(角色!AG$1,模板表头,0),0)</f>
        <v>misc.5skills</v>
      </c>
      <c r="AH640" s="28">
        <f>VLOOKUP($L640,怪物模板!$A:$N,MATCH(角色!AH$1,模板表头,0),0)</f>
        <v>11980101</v>
      </c>
      <c r="AI640" s="28">
        <f>VLOOKUP($L640,怪物模板!$A:$N,MATCH(角色!AI$1,模板表头,0),0)</f>
        <v>11999536</v>
      </c>
      <c r="AJ640" s="28">
        <f>VLOOKUP($L640,怪物模板!$A:$N,MATCH(角色!AJ$1,模板表头,0),0)</f>
        <v>11999537</v>
      </c>
      <c r="AK640" s="28" t="str">
        <f>VLOOKUP($L640,怪物模板!$A:$N,MATCH(角色!AK$1,模板表头,0),0)</f>
        <v/>
      </c>
      <c r="AL640" s="28" t="str">
        <f>IF(VLOOKUP($L640,[1]怪物模板!$A:$N,MATCH([1]角色!AL$1,模板表头,0),0)=0,"",VLOOKUP($L640,[1]怪物模板!$A:$N,MATCH([1]角色!AL$1,模板表头,0),0))</f>
        <v/>
      </c>
      <c r="AM640" s="28" t="str">
        <f>VLOOKUP($L640,怪物模板!$A:$N,MATCH(角色!AM$1,模板表头,0),0)</f>
        <v>rogue</v>
      </c>
      <c r="AN640" s="21">
        <v>1</v>
      </c>
      <c r="AO640" s="21">
        <v>1</v>
      </c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2"/>
      <c r="BC640" s="22"/>
      <c r="BD640" s="22"/>
      <c r="BE640" s="22"/>
      <c r="BF640" s="22"/>
      <c r="BG640" s="22"/>
      <c r="BH640" s="22"/>
      <c r="BI640" s="22">
        <f t="shared" si="138"/>
        <v>10000</v>
      </c>
      <c r="BJ640" s="22">
        <f t="shared" si="139"/>
        <v>4000</v>
      </c>
      <c r="BK640" s="22">
        <f t="shared" si="139"/>
        <v>4000</v>
      </c>
      <c r="BL640" s="21"/>
      <c r="BM640" s="21"/>
      <c r="BN640" s="21"/>
      <c r="BO640" s="21"/>
      <c r="BP640" s="21"/>
      <c r="BQ640" s="21"/>
      <c r="BR640" s="21"/>
      <c r="BS640" s="21"/>
      <c r="BT640" s="21"/>
      <c r="BU640" s="23" t="s">
        <v>200</v>
      </c>
      <c r="BV640" s="21"/>
      <c r="BW640" s="21"/>
      <c r="BX640" s="21"/>
      <c r="BY640" s="21"/>
      <c r="BZ640" s="21"/>
      <c r="CA640" s="21"/>
      <c r="CB640" s="21"/>
      <c r="CC640" s="21"/>
      <c r="CD640" s="21"/>
      <c r="CE640" s="21"/>
      <c r="CF640" s="21"/>
      <c r="CG640" s="21" t="s">
        <v>200</v>
      </c>
      <c r="CH640" s="21" t="s">
        <v>200</v>
      </c>
      <c r="CI640" s="21" t="s">
        <v>200</v>
      </c>
      <c r="CJ640" s="21" t="s">
        <v>200</v>
      </c>
      <c r="CK640" s="21" t="s">
        <v>200</v>
      </c>
      <c r="CL640" s="21" t="s">
        <v>200</v>
      </c>
      <c r="CM640" s="21" t="s">
        <v>200</v>
      </c>
      <c r="CN640" s="21" t="s">
        <v>200</v>
      </c>
      <c r="CO640" s="21" t="s">
        <v>200</v>
      </c>
    </row>
    <row r="641" spans="1:93" s="3" customFormat="1" ht="16.5" customHeight="1" x14ac:dyDescent="0.3">
      <c r="A641" s="62">
        <v>31040639</v>
      </c>
      <c r="B641" s="62" t="s">
        <v>98</v>
      </c>
      <c r="C641" s="21"/>
      <c r="D641" s="21">
        <f t="shared" si="141"/>
        <v>48</v>
      </c>
      <c r="E641" s="21" t="s">
        <v>106</v>
      </c>
      <c r="F641" s="21">
        <v>8</v>
      </c>
      <c r="G641" s="21" t="s">
        <v>110</v>
      </c>
      <c r="H641" s="21">
        <f>VLOOKUP($L641,怪物模板!$A:$N,MATCH(角色!H$1,模板表头,0),0)</f>
        <v>4</v>
      </c>
      <c r="I641" s="28" t="str">
        <f>VLOOKUP($L641,怪物模板!$A:$N,MATCH(角色!I$1,模板表头,0),0)</f>
        <v>mag</v>
      </c>
      <c r="J641" s="22"/>
      <c r="K641" s="21"/>
      <c r="L641" s="21" t="s">
        <v>98</v>
      </c>
      <c r="M641" s="28" t="str">
        <f>VLOOKUP($L641,怪物模板!$A:$N,MATCH(角色!M$1,模板表头,0),0)</f>
        <v>无对应英雄</v>
      </c>
      <c r="N641" s="28" t="str">
        <f>VLOOKUP($L641,怪物模板!$A:$N,MATCH(角色!N$1,模板表头,0),0)</f>
        <v>统一模板</v>
      </c>
      <c r="O641" s="21" t="str">
        <f>VLOOKUP($L641,怪物模板!$A:$N,MATCH(角色!O$1,模板表头,0),0)</f>
        <v>female</v>
      </c>
      <c r="P641" s="21">
        <v>4</v>
      </c>
      <c r="Q641" s="21">
        <v>3</v>
      </c>
      <c r="R641" s="21">
        <v>3</v>
      </c>
      <c r="S641" s="28" t="str">
        <f>VLOOKUP($L641,怪物模板!$A:$N,MATCH(角色!S$1,模板表头,0),0)</f>
        <v>chaos</v>
      </c>
      <c r="T641" s="21" t="s">
        <v>85</v>
      </c>
      <c r="U641" s="21"/>
      <c r="V641" s="21"/>
      <c r="W641" s="21"/>
      <c r="X641" s="21"/>
      <c r="Y641" s="21"/>
      <c r="Z641" s="21"/>
      <c r="AA641" s="21"/>
      <c r="AB641" s="21">
        <v>4</v>
      </c>
      <c r="AC641" s="21">
        <v>6</v>
      </c>
      <c r="AD641" s="21"/>
      <c r="AE641" s="21">
        <f t="shared" si="132"/>
        <v>10</v>
      </c>
      <c r="AF641" s="21">
        <f t="shared" si="136"/>
        <v>25</v>
      </c>
      <c r="AG641" s="28" t="str">
        <f>VLOOKUP($L641,怪物模板!$A:$N,MATCH(角色!AG$1,模板表头,0),0)</f>
        <v>misc.5skills_friendly_ratio</v>
      </c>
      <c r="AH641" s="28">
        <f>VLOOKUP($L641,怪物模板!$A:$N,MATCH(角色!AH$1,模板表头,0),0)</f>
        <v>11670201</v>
      </c>
      <c r="AI641" s="28">
        <f>VLOOKUP($L641,怪物模板!$A:$N,MATCH(角色!AI$1,模板表头,0),0)</f>
        <v>11670202</v>
      </c>
      <c r="AJ641" s="28">
        <f>VLOOKUP($L641,怪物模板!$A:$N,MATCH(角色!AJ$1,模板表头,0),0)</f>
        <v>11670203</v>
      </c>
      <c r="AK641" s="28" t="str">
        <f>VLOOKUP($L641,怪物模板!$A:$N,MATCH(角色!AK$1,模板表头,0),0)</f>
        <v/>
      </c>
      <c r="AL641" s="28" t="str">
        <f>IF(VLOOKUP($L641,[1]怪物模板!$A:$N,MATCH([1]角色!AL$1,模板表头,0),0)=0,"",VLOOKUP($L641,[1]怪物模板!$A:$N,MATCH([1]角色!AL$1,模板表头,0),0))</f>
        <v/>
      </c>
      <c r="AM641" s="28" t="str">
        <f>VLOOKUP($L641,怪物模板!$A:$N,MATCH(角色!AM$1,模板表头,0),0)</f>
        <v>scarlet_priest</v>
      </c>
      <c r="AN641" s="21">
        <v>1</v>
      </c>
      <c r="AO641" s="21">
        <v>1</v>
      </c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2"/>
      <c r="BC641" s="22"/>
      <c r="BD641" s="22"/>
      <c r="BE641" s="22"/>
      <c r="BF641" s="22"/>
      <c r="BG641" s="22"/>
      <c r="BH641" s="22"/>
      <c r="BI641" s="22">
        <f t="shared" si="138"/>
        <v>10000</v>
      </c>
      <c r="BJ641" s="22">
        <f t="shared" si="139"/>
        <v>4000</v>
      </c>
      <c r="BK641" s="22">
        <f t="shared" si="139"/>
        <v>4000</v>
      </c>
      <c r="BL641" s="21"/>
      <c r="BM641" s="21"/>
      <c r="BN641" s="21"/>
      <c r="BO641" s="21"/>
      <c r="BP641" s="21"/>
      <c r="BQ641" s="21"/>
      <c r="BR641" s="21"/>
      <c r="BS641" s="21"/>
      <c r="BT641" s="21"/>
      <c r="BU641" s="23" t="s">
        <v>200</v>
      </c>
      <c r="BV641" s="21"/>
      <c r="BW641" s="21"/>
      <c r="BX641" s="21"/>
      <c r="BY641" s="21"/>
      <c r="BZ641" s="21"/>
      <c r="CA641" s="21"/>
      <c r="CB641" s="21"/>
      <c r="CC641" s="21"/>
      <c r="CD641" s="21"/>
      <c r="CE641" s="21"/>
      <c r="CF641" s="21"/>
      <c r="CG641" s="21" t="s">
        <v>200</v>
      </c>
      <c r="CH641" s="21" t="s">
        <v>200</v>
      </c>
      <c r="CI641" s="21" t="s">
        <v>200</v>
      </c>
      <c r="CJ641" s="21" t="s">
        <v>200</v>
      </c>
      <c r="CK641" s="21" t="s">
        <v>200</v>
      </c>
      <c r="CL641" s="21" t="s">
        <v>200</v>
      </c>
      <c r="CM641" s="21" t="s">
        <v>200</v>
      </c>
      <c r="CN641" s="21" t="s">
        <v>200</v>
      </c>
      <c r="CO641" s="21" t="s">
        <v>200</v>
      </c>
    </row>
    <row r="642" spans="1:93" s="3" customFormat="1" ht="16.5" customHeight="1" x14ac:dyDescent="0.3">
      <c r="A642" s="62">
        <v>31040640</v>
      </c>
      <c r="B642" s="62" t="s">
        <v>98</v>
      </c>
      <c r="C642" s="21"/>
      <c r="D642" s="21">
        <f t="shared" si="141"/>
        <v>48</v>
      </c>
      <c r="E642" s="21" t="s">
        <v>106</v>
      </c>
      <c r="F642" s="21">
        <v>8</v>
      </c>
      <c r="G642" s="21" t="s">
        <v>110</v>
      </c>
      <c r="H642" s="21">
        <f>VLOOKUP($L642,怪物模板!$A:$N,MATCH(角色!H$1,模板表头,0),0)</f>
        <v>4</v>
      </c>
      <c r="I642" s="28" t="str">
        <f>VLOOKUP($L642,怪物模板!$A:$N,MATCH(角色!I$1,模板表头,0),0)</f>
        <v>mag</v>
      </c>
      <c r="J642" s="22"/>
      <c r="K642" s="21"/>
      <c r="L642" s="21" t="s">
        <v>98</v>
      </c>
      <c r="M642" s="28" t="str">
        <f>VLOOKUP($L642,怪物模板!$A:$N,MATCH(角色!M$1,模板表头,0),0)</f>
        <v>无对应英雄</v>
      </c>
      <c r="N642" s="28" t="str">
        <f>VLOOKUP($L642,怪物模板!$A:$N,MATCH(角色!N$1,模板表头,0),0)</f>
        <v>统一模板</v>
      </c>
      <c r="O642" s="21" t="str">
        <f>VLOOKUP($L642,怪物模板!$A:$N,MATCH(角色!O$1,模板表头,0),0)</f>
        <v>female</v>
      </c>
      <c r="P642" s="21">
        <v>4</v>
      </c>
      <c r="Q642" s="21">
        <v>3</v>
      </c>
      <c r="R642" s="21">
        <v>3</v>
      </c>
      <c r="S642" s="28" t="str">
        <f>VLOOKUP($L642,怪物模板!$A:$N,MATCH(角色!S$1,模板表头,0),0)</f>
        <v>chaos</v>
      </c>
      <c r="T642" s="21" t="s">
        <v>85</v>
      </c>
      <c r="U642" s="21"/>
      <c r="V642" s="21"/>
      <c r="W642" s="21"/>
      <c r="X642" s="21"/>
      <c r="Y642" s="21"/>
      <c r="Z642" s="21"/>
      <c r="AA642" s="21"/>
      <c r="AB642" s="21">
        <v>4</v>
      </c>
      <c r="AC642" s="21">
        <v>6</v>
      </c>
      <c r="AD642" s="21"/>
      <c r="AE642" s="21">
        <f t="shared" si="132"/>
        <v>10</v>
      </c>
      <c r="AF642" s="21">
        <f t="shared" si="136"/>
        <v>25</v>
      </c>
      <c r="AG642" s="28" t="str">
        <f>VLOOKUP($L642,怪物模板!$A:$N,MATCH(角色!AG$1,模板表头,0),0)</f>
        <v>misc.5skills_friendly_ratio</v>
      </c>
      <c r="AH642" s="28">
        <f>VLOOKUP($L642,怪物模板!$A:$N,MATCH(角色!AH$1,模板表头,0),0)</f>
        <v>11670201</v>
      </c>
      <c r="AI642" s="28">
        <f>VLOOKUP($L642,怪物模板!$A:$N,MATCH(角色!AI$1,模板表头,0),0)</f>
        <v>11670202</v>
      </c>
      <c r="AJ642" s="28">
        <f>VLOOKUP($L642,怪物模板!$A:$N,MATCH(角色!AJ$1,模板表头,0),0)</f>
        <v>11670203</v>
      </c>
      <c r="AK642" s="28" t="str">
        <f>VLOOKUP($L642,怪物模板!$A:$N,MATCH(角色!AK$1,模板表头,0),0)</f>
        <v/>
      </c>
      <c r="AL642" s="28" t="str">
        <f>IF(VLOOKUP($L642,[1]怪物模板!$A:$N,MATCH([1]角色!AL$1,模板表头,0),0)=0,"",VLOOKUP($L642,[1]怪物模板!$A:$N,MATCH([1]角色!AL$1,模板表头,0),0))</f>
        <v/>
      </c>
      <c r="AM642" s="28" t="str">
        <f>VLOOKUP($L642,怪物模板!$A:$N,MATCH(角色!AM$1,模板表头,0),0)</f>
        <v>scarlet_priest</v>
      </c>
      <c r="AN642" s="21">
        <v>1</v>
      </c>
      <c r="AO642" s="21">
        <v>1</v>
      </c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2"/>
      <c r="BC642" s="22"/>
      <c r="BD642" s="22"/>
      <c r="BE642" s="22"/>
      <c r="BF642" s="22"/>
      <c r="BG642" s="22"/>
      <c r="BH642" s="22"/>
      <c r="BI642" s="22">
        <f t="shared" si="138"/>
        <v>10000</v>
      </c>
      <c r="BJ642" s="22">
        <f t="shared" si="139"/>
        <v>4000</v>
      </c>
      <c r="BK642" s="22">
        <f t="shared" si="139"/>
        <v>4000</v>
      </c>
      <c r="BL642" s="21"/>
      <c r="BM642" s="21"/>
      <c r="BN642" s="21"/>
      <c r="BO642" s="21"/>
      <c r="BP642" s="21"/>
      <c r="BQ642" s="21"/>
      <c r="BR642" s="21"/>
      <c r="BS642" s="21"/>
      <c r="BT642" s="21"/>
      <c r="BU642" s="23" t="s">
        <v>200</v>
      </c>
      <c r="BV642" s="21"/>
      <c r="BW642" s="21"/>
      <c r="BX642" s="21"/>
      <c r="BY642" s="21"/>
      <c r="BZ642" s="21"/>
      <c r="CA642" s="21"/>
      <c r="CB642" s="21"/>
      <c r="CC642" s="21"/>
      <c r="CD642" s="21"/>
      <c r="CE642" s="21"/>
      <c r="CF642" s="21"/>
      <c r="CG642" s="21" t="s">
        <v>200</v>
      </c>
      <c r="CH642" s="21" t="s">
        <v>200</v>
      </c>
      <c r="CI642" s="21" t="s">
        <v>200</v>
      </c>
      <c r="CJ642" s="21" t="s">
        <v>200</v>
      </c>
      <c r="CK642" s="21" t="s">
        <v>200</v>
      </c>
      <c r="CL642" s="21" t="s">
        <v>200</v>
      </c>
      <c r="CM642" s="21" t="s">
        <v>200</v>
      </c>
      <c r="CN642" s="21" t="s">
        <v>200</v>
      </c>
      <c r="CO642" s="21" t="s">
        <v>200</v>
      </c>
    </row>
    <row r="643" spans="1:93" s="5" customFormat="1" ht="16.5" customHeight="1" x14ac:dyDescent="0.3">
      <c r="A643" s="62">
        <v>31040641</v>
      </c>
      <c r="B643" s="62" t="s">
        <v>198</v>
      </c>
      <c r="C643" s="21"/>
      <c r="D643" s="21">
        <f t="shared" si="141"/>
        <v>49</v>
      </c>
      <c r="E643" s="21" t="s">
        <v>106</v>
      </c>
      <c r="F643" s="21">
        <v>9</v>
      </c>
      <c r="G643" s="21" t="s">
        <v>111</v>
      </c>
      <c r="H643" s="21">
        <f>VLOOKUP($L643,怪物模板!$A:$N,MATCH(角色!H$1,模板表头,0),0)</f>
        <v>1</v>
      </c>
      <c r="I643" s="28" t="str">
        <f>VLOOKUP($L643,怪物模板!$A:$N,MATCH(角色!I$1,模板表头,0),0)</f>
        <v>mag</v>
      </c>
      <c r="J643" s="22"/>
      <c r="K643" s="21"/>
      <c r="L643" s="21" t="s">
        <v>279</v>
      </c>
      <c r="M643" s="28" t="str">
        <f>VLOOKUP($L643,怪物模板!$A:$N,MATCH(角色!M$1,模板表头,0),0)</f>
        <v>山丘之王</v>
      </c>
      <c r="N643" s="28" t="str">
        <f>VLOOKUP($L643,怪物模板!$A:$N,MATCH(角色!N$1,模板表头,0),0)</f>
        <v>统一BOSS模板</v>
      </c>
      <c r="O643" s="21" t="str">
        <f>VLOOKUP($L643,怪物模板!$A:$N,MATCH(角色!O$1,模板表头,0),0)</f>
        <v>male</v>
      </c>
      <c r="P643" s="22">
        <v>7</v>
      </c>
      <c r="Q643" s="21">
        <v>3</v>
      </c>
      <c r="R643" s="21">
        <v>4</v>
      </c>
      <c r="S643" s="28" t="str">
        <f>VLOOKUP($L643,怪物模板!$A:$N,MATCH(角色!S$1,模板表头,0),0)</f>
        <v>alliance</v>
      </c>
      <c r="T643" s="21" t="s">
        <v>205</v>
      </c>
      <c r="U643" s="21"/>
      <c r="V643" s="21"/>
      <c r="W643" s="21"/>
      <c r="X643" s="21"/>
      <c r="Y643" s="21"/>
      <c r="Z643" s="21"/>
      <c r="AA643" s="21"/>
      <c r="AB643" s="21">
        <v>4</v>
      </c>
      <c r="AC643" s="21">
        <v>6</v>
      </c>
      <c r="AD643" s="21"/>
      <c r="AE643" s="21">
        <f t="shared" ref="AE643:AE706" si="142">VLOOKUP(G643,命能,2,0)</f>
        <v>40</v>
      </c>
      <c r="AF643" s="21">
        <f t="shared" si="136"/>
        <v>100</v>
      </c>
      <c r="AG643" s="28" t="str">
        <f>VLOOKUP($L643,怪物模板!$A:$N,MATCH(角色!AG$1,模板表头,0),0)</f>
        <v>tank.muradin_boss</v>
      </c>
      <c r="AH643" s="28">
        <f>VLOOKUP($L643,怪物模板!$A:$N,MATCH(角色!AH$1,模板表头,0),0)</f>
        <v>11960101</v>
      </c>
      <c r="AI643" s="28">
        <f>VLOOKUP($L643,怪物模板!$A:$N,MATCH(角色!AI$1,模板表头,0),0)</f>
        <v>11960102</v>
      </c>
      <c r="AJ643" s="28">
        <f>VLOOKUP($L643,怪物模板!$A:$N,MATCH(角色!AJ$1,模板表头,0),0)</f>
        <v>11960103</v>
      </c>
      <c r="AK643" s="28">
        <f>VLOOKUP($L643,怪物模板!$A:$N,MATCH(角色!AK$1,模板表头,0),0)</f>
        <v>11999528</v>
      </c>
      <c r="AL643" s="28">
        <f>IF(VLOOKUP($L643,[1]怪物模板!$A:$N,MATCH([1]角色!AL$1,模板表头,0),0)=0,"",VLOOKUP($L643,[1]怪物模板!$A:$N,MATCH([1]角色!AL$1,模板表头,0),0))</f>
        <v>11960104</v>
      </c>
      <c r="AM643" s="28" t="str">
        <f>VLOOKUP($L643,怪物模板!$A:$N,MATCH(角色!AM$1,模板表头,0),0)</f>
        <v>muradin_boss</v>
      </c>
      <c r="AN643" s="21">
        <v>1</v>
      </c>
      <c r="AO643" s="21">
        <v>1</v>
      </c>
      <c r="AP643" s="21"/>
      <c r="AQ643" s="21"/>
      <c r="AR643" s="21"/>
      <c r="AS643" s="21"/>
      <c r="AT643" s="21"/>
      <c r="AU643" s="21">
        <v>230041</v>
      </c>
      <c r="AV643" s="21"/>
      <c r="AW643" s="21"/>
      <c r="AX643" s="21"/>
      <c r="AY643" s="21"/>
      <c r="AZ643" s="21"/>
      <c r="BA643" s="21"/>
      <c r="BB643" s="22"/>
      <c r="BC643" s="22"/>
      <c r="BD643" s="22"/>
      <c r="BE643" s="22"/>
      <c r="BF643" s="22"/>
      <c r="BG643" s="22"/>
      <c r="BH643" s="22"/>
      <c r="BI643" s="22">
        <f t="shared" si="138"/>
        <v>10000</v>
      </c>
      <c r="BJ643" s="22">
        <f t="shared" si="139"/>
        <v>4000</v>
      </c>
      <c r="BK643" s="22">
        <f t="shared" si="139"/>
        <v>4000</v>
      </c>
      <c r="BL643" s="21"/>
      <c r="BM643" s="21"/>
      <c r="BN643" s="21"/>
      <c r="BO643" s="21"/>
      <c r="BP643" s="21"/>
      <c r="BQ643" s="21"/>
      <c r="BR643" s="21"/>
      <c r="BS643" s="21"/>
      <c r="BT643" s="21"/>
      <c r="BU643" s="23" t="s">
        <v>200</v>
      </c>
      <c r="BV643" s="21"/>
      <c r="BW643" s="21"/>
      <c r="BX643" s="21"/>
      <c r="BY643" s="21"/>
      <c r="BZ643" s="21"/>
      <c r="CA643" s="21"/>
      <c r="CB643" s="21"/>
      <c r="CC643" s="21"/>
      <c r="CD643" s="21"/>
      <c r="CE643" s="21"/>
      <c r="CF643" s="21"/>
      <c r="CG643" s="21" t="s">
        <v>200</v>
      </c>
      <c r="CH643" s="21" t="s">
        <v>200</v>
      </c>
      <c r="CI643" s="21" t="s">
        <v>200</v>
      </c>
      <c r="CJ643" s="21" t="s">
        <v>200</v>
      </c>
      <c r="CK643" s="21" t="s">
        <v>200</v>
      </c>
      <c r="CL643" s="21" t="s">
        <v>200</v>
      </c>
      <c r="CM643" s="21" t="s">
        <v>200</v>
      </c>
      <c r="CN643" s="21" t="s">
        <v>200</v>
      </c>
      <c r="CO643" s="21" t="s">
        <v>200</v>
      </c>
    </row>
    <row r="644" spans="1:93" s="5" customFormat="1" ht="16.5" customHeight="1" x14ac:dyDescent="0.3">
      <c r="A644" s="62">
        <v>31040642</v>
      </c>
      <c r="B644" s="62" t="s">
        <v>248</v>
      </c>
      <c r="C644" s="21"/>
      <c r="D644" s="21">
        <f t="shared" si="141"/>
        <v>49</v>
      </c>
      <c r="E644" s="21" t="s">
        <v>106</v>
      </c>
      <c r="F644" s="21">
        <v>9</v>
      </c>
      <c r="G644" s="21" t="s">
        <v>110</v>
      </c>
      <c r="H644" s="21">
        <f>VLOOKUP($L644,怪物模板!$A:$N,MATCH(角色!H$1,模板表头,0),0)</f>
        <v>1</v>
      </c>
      <c r="I644" s="28" t="str">
        <f>VLOOKUP($L644,怪物模板!$A:$N,MATCH(角色!I$1,模板表头,0),0)</f>
        <v>phy</v>
      </c>
      <c r="J644" s="22"/>
      <c r="K644" s="21"/>
      <c r="L644" s="21" t="s">
        <v>248</v>
      </c>
      <c r="M644" s="28" t="str">
        <f>VLOOKUP($L644,怪物模板!$A:$N,MATCH(角色!M$1,模板表头,0),0)</f>
        <v>顶盾步兵</v>
      </c>
      <c r="N644" s="28" t="str">
        <f>VLOOKUP($L644,怪物模板!$A:$N,MATCH(角色!N$1,模板表头,0),0)</f>
        <v>统一模板</v>
      </c>
      <c r="O644" s="21" t="str">
        <f>VLOOKUP($L644,怪物模板!$A:$N,MATCH(角色!O$1,模板表头,0),0)</f>
        <v>male</v>
      </c>
      <c r="P644" s="22">
        <v>2</v>
      </c>
      <c r="Q644" s="21">
        <v>3</v>
      </c>
      <c r="R644" s="21">
        <v>2</v>
      </c>
      <c r="S644" s="28" t="str">
        <f>VLOOKUP($L644,怪物模板!$A:$N,MATCH(角色!S$1,模板表头,0),0)</f>
        <v>alliance</v>
      </c>
      <c r="T644" s="21" t="s">
        <v>199</v>
      </c>
      <c r="U644" s="21"/>
      <c r="V644" s="21"/>
      <c r="W644" s="21"/>
      <c r="X644" s="21"/>
      <c r="Y644" s="21"/>
      <c r="Z644" s="21"/>
      <c r="AA644" s="21"/>
      <c r="AB644" s="21">
        <v>4</v>
      </c>
      <c r="AC644" s="21">
        <v>6</v>
      </c>
      <c r="AD644" s="21"/>
      <c r="AE644" s="21">
        <f t="shared" si="142"/>
        <v>10</v>
      </c>
      <c r="AF644" s="21">
        <f t="shared" si="136"/>
        <v>25</v>
      </c>
      <c r="AG644" s="28" t="str">
        <f>VLOOKUP($L644,怪物模板!$A:$N,MATCH(角色!AG$1,模板表头,0),0)</f>
        <v>misc.5skills_target_is_valid</v>
      </c>
      <c r="AH644" s="28">
        <f>VLOOKUP($L644,怪物模板!$A:$N,MATCH(角色!AH$1,模板表头,0),0)</f>
        <v>11980301</v>
      </c>
      <c r="AI644" s="28">
        <f>VLOOKUP($L644,怪物模板!$A:$N,MATCH(角色!AI$1,模板表头,0),0)</f>
        <v>11980302</v>
      </c>
      <c r="AJ644" s="28" t="str">
        <f>VLOOKUP($L644,怪物模板!$A:$N,MATCH(角色!AJ$1,模板表头,0),0)</f>
        <v/>
      </c>
      <c r="AK644" s="28" t="str">
        <f>VLOOKUP($L644,怪物模板!$A:$N,MATCH(角色!AK$1,模板表头,0),0)</f>
        <v/>
      </c>
      <c r="AL644" s="28" t="str">
        <f>IF(VLOOKUP($L644,[1]怪物模板!$A:$N,MATCH([1]角色!AL$1,模板表头,0),0)=0,"",VLOOKUP($L644,[1]怪物模板!$A:$N,MATCH([1]角色!AL$1,模板表头,0),0))</f>
        <v/>
      </c>
      <c r="AM644" s="28" t="str">
        <f>VLOOKUP($L644,怪物模板!$A:$N,MATCH(角色!AM$1,模板表头,0),0)</f>
        <v>shield_infantry_npc</v>
      </c>
      <c r="AN644" s="21">
        <v>1</v>
      </c>
      <c r="AO644" s="21">
        <v>1</v>
      </c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2"/>
      <c r="BC644" s="22"/>
      <c r="BD644" s="22"/>
      <c r="BE644" s="22"/>
      <c r="BF644" s="22"/>
      <c r="BG644" s="22"/>
      <c r="BH644" s="22"/>
      <c r="BI644" s="22">
        <f t="shared" si="138"/>
        <v>10000</v>
      </c>
      <c r="BJ644" s="22">
        <f t="shared" si="139"/>
        <v>4000</v>
      </c>
      <c r="BK644" s="22">
        <f t="shared" si="139"/>
        <v>4000</v>
      </c>
      <c r="BL644" s="21"/>
      <c r="BM644" s="21"/>
      <c r="BN644" s="21"/>
      <c r="BO644" s="21"/>
      <c r="BP644" s="21"/>
      <c r="BQ644" s="21"/>
      <c r="BR644" s="21"/>
      <c r="BS644" s="21"/>
      <c r="BT644" s="21"/>
      <c r="BU644" s="23" t="s">
        <v>200</v>
      </c>
      <c r="BV644" s="21"/>
      <c r="BW644" s="21"/>
      <c r="BX644" s="21"/>
      <c r="BY644" s="21"/>
      <c r="BZ644" s="21"/>
      <c r="CA644" s="21"/>
      <c r="CB644" s="21"/>
      <c r="CC644" s="21"/>
      <c r="CD644" s="21"/>
      <c r="CE644" s="21"/>
      <c r="CF644" s="21"/>
      <c r="CG644" s="21" t="s">
        <v>200</v>
      </c>
      <c r="CH644" s="21" t="s">
        <v>200</v>
      </c>
      <c r="CI644" s="21" t="s">
        <v>200</v>
      </c>
      <c r="CJ644" s="21" t="s">
        <v>200</v>
      </c>
      <c r="CK644" s="21" t="s">
        <v>200</v>
      </c>
      <c r="CL644" s="21" t="s">
        <v>200</v>
      </c>
      <c r="CM644" s="21" t="s">
        <v>200</v>
      </c>
      <c r="CN644" s="21" t="s">
        <v>200</v>
      </c>
      <c r="CO644" s="21" t="s">
        <v>200</v>
      </c>
    </row>
    <row r="645" spans="1:93" s="5" customFormat="1" ht="16.5" customHeight="1" x14ac:dyDescent="0.3">
      <c r="A645" s="62">
        <v>31040643</v>
      </c>
      <c r="B645" s="62" t="s">
        <v>248</v>
      </c>
      <c r="C645" s="21"/>
      <c r="D645" s="21">
        <f t="shared" si="141"/>
        <v>49</v>
      </c>
      <c r="E645" s="21" t="s">
        <v>106</v>
      </c>
      <c r="F645" s="21">
        <v>9</v>
      </c>
      <c r="G645" s="21" t="s">
        <v>110</v>
      </c>
      <c r="H645" s="21">
        <f>VLOOKUP($L645,怪物模板!$A:$N,MATCH(角色!H$1,模板表头,0),0)</f>
        <v>1</v>
      </c>
      <c r="I645" s="28" t="str">
        <f>VLOOKUP($L645,怪物模板!$A:$N,MATCH(角色!I$1,模板表头,0),0)</f>
        <v>phy</v>
      </c>
      <c r="J645" s="22"/>
      <c r="K645" s="21"/>
      <c r="L645" s="21" t="s">
        <v>248</v>
      </c>
      <c r="M645" s="28" t="str">
        <f>VLOOKUP($L645,怪物模板!$A:$N,MATCH(角色!M$1,模板表头,0),0)</f>
        <v>顶盾步兵</v>
      </c>
      <c r="N645" s="28" t="str">
        <f>VLOOKUP($L645,怪物模板!$A:$N,MATCH(角色!N$1,模板表头,0),0)</f>
        <v>统一模板</v>
      </c>
      <c r="O645" s="21" t="str">
        <f>VLOOKUP($L645,怪物模板!$A:$N,MATCH(角色!O$1,模板表头,0),0)</f>
        <v>male</v>
      </c>
      <c r="P645" s="22">
        <v>2</v>
      </c>
      <c r="Q645" s="21">
        <v>2</v>
      </c>
      <c r="R645" s="21">
        <v>2</v>
      </c>
      <c r="S645" s="28" t="str">
        <f>VLOOKUP($L645,怪物模板!$A:$N,MATCH(角色!S$1,模板表头,0),0)</f>
        <v>alliance</v>
      </c>
      <c r="T645" s="21" t="s">
        <v>199</v>
      </c>
      <c r="U645" s="21"/>
      <c r="V645" s="21"/>
      <c r="W645" s="21"/>
      <c r="X645" s="21"/>
      <c r="Y645" s="21"/>
      <c r="Z645" s="21"/>
      <c r="AA645" s="21"/>
      <c r="AB645" s="21">
        <v>4</v>
      </c>
      <c r="AC645" s="21">
        <v>6</v>
      </c>
      <c r="AD645" s="21"/>
      <c r="AE645" s="21">
        <f t="shared" si="142"/>
        <v>10</v>
      </c>
      <c r="AF645" s="21">
        <f t="shared" si="136"/>
        <v>25</v>
      </c>
      <c r="AG645" s="28" t="str">
        <f>VLOOKUP($L645,怪物模板!$A:$N,MATCH(角色!AG$1,模板表头,0),0)</f>
        <v>misc.5skills_target_is_valid</v>
      </c>
      <c r="AH645" s="28">
        <f>VLOOKUP($L645,怪物模板!$A:$N,MATCH(角色!AH$1,模板表头,0),0)</f>
        <v>11980301</v>
      </c>
      <c r="AI645" s="28">
        <f>VLOOKUP($L645,怪物模板!$A:$N,MATCH(角色!AI$1,模板表头,0),0)</f>
        <v>11980302</v>
      </c>
      <c r="AJ645" s="28" t="str">
        <f>VLOOKUP($L645,怪物模板!$A:$N,MATCH(角色!AJ$1,模板表头,0),0)</f>
        <v/>
      </c>
      <c r="AK645" s="28" t="str">
        <f>VLOOKUP($L645,怪物模板!$A:$N,MATCH(角色!AK$1,模板表头,0),0)</f>
        <v/>
      </c>
      <c r="AL645" s="28" t="str">
        <f>IF(VLOOKUP($L645,[1]怪物模板!$A:$N,MATCH([1]角色!AL$1,模板表头,0),0)=0,"",VLOOKUP($L645,[1]怪物模板!$A:$N,MATCH([1]角色!AL$1,模板表头,0),0))</f>
        <v/>
      </c>
      <c r="AM645" s="28" t="str">
        <f>VLOOKUP($L645,怪物模板!$A:$N,MATCH(角色!AM$1,模板表头,0),0)</f>
        <v>shield_infantry_npc</v>
      </c>
      <c r="AN645" s="21">
        <v>1</v>
      </c>
      <c r="AO645" s="21">
        <v>1</v>
      </c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2"/>
      <c r="BC645" s="22"/>
      <c r="BD645" s="22"/>
      <c r="BE645" s="22"/>
      <c r="BF645" s="22"/>
      <c r="BG645" s="22"/>
      <c r="BH645" s="22"/>
      <c r="BI645" s="22">
        <f t="shared" si="138"/>
        <v>10000</v>
      </c>
      <c r="BJ645" s="22">
        <f t="shared" si="139"/>
        <v>4000</v>
      </c>
      <c r="BK645" s="22">
        <f t="shared" si="139"/>
        <v>4000</v>
      </c>
      <c r="BL645" s="21"/>
      <c r="BM645" s="21"/>
      <c r="BN645" s="21"/>
      <c r="BO645" s="21"/>
      <c r="BP645" s="21"/>
      <c r="BQ645" s="21"/>
      <c r="BR645" s="21"/>
      <c r="BS645" s="21"/>
      <c r="BT645" s="21"/>
      <c r="BU645" s="23" t="s">
        <v>200</v>
      </c>
      <c r="BV645" s="21"/>
      <c r="BW645" s="21"/>
      <c r="BX645" s="21"/>
      <c r="BY645" s="21"/>
      <c r="BZ645" s="21"/>
      <c r="CA645" s="21"/>
      <c r="CB645" s="21"/>
      <c r="CC645" s="21"/>
      <c r="CD645" s="21"/>
      <c r="CE645" s="21"/>
      <c r="CF645" s="21"/>
      <c r="CG645" s="21" t="s">
        <v>200</v>
      </c>
      <c r="CH645" s="21" t="s">
        <v>200</v>
      </c>
      <c r="CI645" s="21" t="s">
        <v>200</v>
      </c>
      <c r="CJ645" s="21" t="s">
        <v>200</v>
      </c>
      <c r="CK645" s="21" t="s">
        <v>200</v>
      </c>
      <c r="CL645" s="21" t="s">
        <v>200</v>
      </c>
      <c r="CM645" s="21" t="s">
        <v>200</v>
      </c>
      <c r="CN645" s="21" t="s">
        <v>200</v>
      </c>
      <c r="CO645" s="21" t="s">
        <v>200</v>
      </c>
    </row>
    <row r="646" spans="1:93" s="5" customFormat="1" x14ac:dyDescent="0.3">
      <c r="A646" s="62">
        <v>31040644</v>
      </c>
      <c r="B646" s="62" t="s">
        <v>249</v>
      </c>
      <c r="C646" s="21"/>
      <c r="D646" s="21">
        <f t="shared" si="141"/>
        <v>49</v>
      </c>
      <c r="E646" s="21" t="s">
        <v>106</v>
      </c>
      <c r="F646" s="21">
        <v>9</v>
      </c>
      <c r="G646" s="21" t="s">
        <v>110</v>
      </c>
      <c r="H646" s="21">
        <f>VLOOKUP($L646,怪物模板!$A:$N,MATCH(角色!H$1,模板表头,0),0)</f>
        <v>2</v>
      </c>
      <c r="I646" s="28" t="str">
        <f>VLOOKUP($L646,怪物模板!$A:$N,MATCH(角色!I$1,模板表头,0),0)</f>
        <v>phy</v>
      </c>
      <c r="J646" s="22"/>
      <c r="K646" s="21"/>
      <c r="L646" s="21" t="s">
        <v>249</v>
      </c>
      <c r="M646" s="28" t="str">
        <f>VLOOKUP($L646,怪物模板!$A:$N,MATCH(角色!M$1,模板表头,0),0)</f>
        <v>无对应英雄</v>
      </c>
      <c r="N646" s="28" t="str">
        <f>VLOOKUP($L646,怪物模板!$A:$N,MATCH(角色!N$1,模板表头,0),0)</f>
        <v>同英雄技能</v>
      </c>
      <c r="O646" s="21" t="str">
        <f>VLOOKUP($L646,怪物模板!$A:$N,MATCH(角色!O$1,模板表头,0),0)</f>
        <v>male</v>
      </c>
      <c r="P646" s="21">
        <v>4</v>
      </c>
      <c r="Q646" s="21">
        <v>3</v>
      </c>
      <c r="R646" s="21">
        <v>3</v>
      </c>
      <c r="S646" s="28" t="str">
        <f>VLOOKUP($L646,怪物模板!$A:$N,MATCH(角色!S$1,模板表头,0),0)</f>
        <v>horde</v>
      </c>
      <c r="T646" s="21" t="s">
        <v>199</v>
      </c>
      <c r="U646" s="21"/>
      <c r="V646" s="21"/>
      <c r="W646" s="21"/>
      <c r="X646" s="21"/>
      <c r="Y646" s="21"/>
      <c r="Z646" s="21"/>
      <c r="AA646" s="21"/>
      <c r="AB646" s="21">
        <v>4</v>
      </c>
      <c r="AC646" s="21">
        <v>6</v>
      </c>
      <c r="AD646" s="21"/>
      <c r="AE646" s="21">
        <f t="shared" si="142"/>
        <v>10</v>
      </c>
      <c r="AF646" s="21">
        <f t="shared" si="136"/>
        <v>25</v>
      </c>
      <c r="AG646" s="28" t="str">
        <f>VLOOKUP($L646,怪物模板!$A:$N,MATCH(角色!AG$1,模板表头,0),0)</f>
        <v>misc.5skills_target_is_valid</v>
      </c>
      <c r="AH646" s="28">
        <f>VLOOKUP($L646,怪物模板!$A:$N,MATCH(角色!AH$1,模板表头,0),0)</f>
        <v>11890201</v>
      </c>
      <c r="AI646" s="28">
        <f>VLOOKUP($L646,怪物模板!$A:$N,MATCH(角色!AI$1,模板表头,0),0)</f>
        <v>11890202</v>
      </c>
      <c r="AJ646" s="28" t="str">
        <f>VLOOKUP($L646,怪物模板!$A:$N,MATCH(角色!AJ$1,模板表头,0),0)</f>
        <v/>
      </c>
      <c r="AK646" s="28" t="str">
        <f>VLOOKUP($L646,怪物模板!$A:$N,MATCH(角色!AK$1,模板表头,0),0)</f>
        <v/>
      </c>
      <c r="AL646" s="28" t="str">
        <f>IF(VLOOKUP($L646,[1]怪物模板!$A:$N,MATCH([1]角色!AL$1,模板表头,0),0)=0,"",VLOOKUP($L646,[1]怪物模板!$A:$N,MATCH([1]角色!AL$1,模板表头,0),0))</f>
        <v/>
      </c>
      <c r="AM646" s="28" t="str">
        <f>VLOOKUP($L646,怪物模板!$A:$N,MATCH(角色!AM$1,模板表头,0),0)</f>
        <v>troll_hunter</v>
      </c>
      <c r="AN646" s="21">
        <v>0.9</v>
      </c>
      <c r="AO646" s="21">
        <v>1</v>
      </c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2"/>
      <c r="BC646" s="22"/>
      <c r="BD646" s="22"/>
      <c r="BE646" s="22"/>
      <c r="BF646" s="22"/>
      <c r="BG646" s="22"/>
      <c r="BH646" s="22"/>
      <c r="BI646" s="22">
        <f t="shared" si="138"/>
        <v>10000</v>
      </c>
      <c r="BJ646" s="22">
        <f t="shared" si="139"/>
        <v>4000</v>
      </c>
      <c r="BK646" s="22">
        <f t="shared" si="139"/>
        <v>4000</v>
      </c>
      <c r="BL646" s="21"/>
      <c r="BM646" s="21"/>
      <c r="BN646" s="21"/>
      <c r="BO646" s="21"/>
      <c r="BP646" s="21"/>
      <c r="BQ646" s="21"/>
      <c r="BR646" s="21"/>
      <c r="BS646" s="21"/>
      <c r="BT646" s="21"/>
      <c r="BU646" s="23"/>
      <c r="BV646" s="21"/>
      <c r="BW646" s="21"/>
      <c r="BX646" s="21"/>
      <c r="BY646" s="21"/>
      <c r="BZ646" s="21"/>
      <c r="CA646" s="21"/>
      <c r="CB646" s="21"/>
      <c r="CC646" s="21"/>
      <c r="CD646" s="21"/>
      <c r="CE646" s="21"/>
      <c r="CF646" s="21"/>
      <c r="CG646" s="21" t="s">
        <v>200</v>
      </c>
      <c r="CH646" s="21" t="s">
        <v>200</v>
      </c>
      <c r="CI646" s="21" t="s">
        <v>200</v>
      </c>
      <c r="CJ646" s="21" t="s">
        <v>200</v>
      </c>
      <c r="CK646" s="21" t="s">
        <v>200</v>
      </c>
      <c r="CL646" s="21" t="s">
        <v>200</v>
      </c>
      <c r="CM646" s="21" t="s">
        <v>200</v>
      </c>
      <c r="CN646" s="21" t="s">
        <v>200</v>
      </c>
      <c r="CO646" s="21" t="s">
        <v>200</v>
      </c>
    </row>
    <row r="647" spans="1:93" s="5" customFormat="1" x14ac:dyDescent="0.3">
      <c r="A647" s="62">
        <v>31040645</v>
      </c>
      <c r="B647" s="62" t="s">
        <v>249</v>
      </c>
      <c r="C647" s="21"/>
      <c r="D647" s="21">
        <f t="shared" si="141"/>
        <v>49</v>
      </c>
      <c r="E647" s="21" t="s">
        <v>106</v>
      </c>
      <c r="F647" s="21">
        <v>9</v>
      </c>
      <c r="G647" s="21" t="s">
        <v>110</v>
      </c>
      <c r="H647" s="21">
        <f>VLOOKUP($L647,怪物模板!$A:$N,MATCH(角色!H$1,模板表头,0),0)</f>
        <v>2</v>
      </c>
      <c r="I647" s="28" t="str">
        <f>VLOOKUP($L647,怪物模板!$A:$N,MATCH(角色!I$1,模板表头,0),0)</f>
        <v>phy</v>
      </c>
      <c r="J647" s="22"/>
      <c r="K647" s="21"/>
      <c r="L647" s="21" t="s">
        <v>249</v>
      </c>
      <c r="M647" s="28" t="str">
        <f>VLOOKUP($L647,怪物模板!$A:$N,MATCH(角色!M$1,模板表头,0),0)</f>
        <v>无对应英雄</v>
      </c>
      <c r="N647" s="28" t="str">
        <f>VLOOKUP($L647,怪物模板!$A:$N,MATCH(角色!N$1,模板表头,0),0)</f>
        <v>同英雄技能</v>
      </c>
      <c r="O647" s="21" t="str">
        <f>VLOOKUP($L647,怪物模板!$A:$N,MATCH(角色!O$1,模板表头,0),0)</f>
        <v>male</v>
      </c>
      <c r="P647" s="21">
        <v>4</v>
      </c>
      <c r="Q647" s="21">
        <v>3</v>
      </c>
      <c r="R647" s="21">
        <v>3</v>
      </c>
      <c r="S647" s="28" t="str">
        <f>VLOOKUP($L647,怪物模板!$A:$N,MATCH(角色!S$1,模板表头,0),0)</f>
        <v>horde</v>
      </c>
      <c r="T647" s="21" t="s">
        <v>199</v>
      </c>
      <c r="U647" s="21"/>
      <c r="V647" s="21"/>
      <c r="W647" s="21"/>
      <c r="X647" s="21"/>
      <c r="Y647" s="21"/>
      <c r="Z647" s="21"/>
      <c r="AA647" s="21"/>
      <c r="AB647" s="21">
        <v>4</v>
      </c>
      <c r="AC647" s="21">
        <v>6</v>
      </c>
      <c r="AD647" s="21"/>
      <c r="AE647" s="21">
        <f t="shared" si="142"/>
        <v>10</v>
      </c>
      <c r="AF647" s="21">
        <f t="shared" si="136"/>
        <v>25</v>
      </c>
      <c r="AG647" s="28" t="str">
        <f>VLOOKUP($L647,怪物模板!$A:$N,MATCH(角色!AG$1,模板表头,0),0)</f>
        <v>misc.5skills_target_is_valid</v>
      </c>
      <c r="AH647" s="28">
        <f>VLOOKUP($L647,怪物模板!$A:$N,MATCH(角色!AH$1,模板表头,0),0)</f>
        <v>11890201</v>
      </c>
      <c r="AI647" s="28">
        <f>VLOOKUP($L647,怪物模板!$A:$N,MATCH(角色!AI$1,模板表头,0),0)</f>
        <v>11890202</v>
      </c>
      <c r="AJ647" s="28" t="str">
        <f>VLOOKUP($L647,怪物模板!$A:$N,MATCH(角色!AJ$1,模板表头,0),0)</f>
        <v/>
      </c>
      <c r="AK647" s="28" t="str">
        <f>VLOOKUP($L647,怪物模板!$A:$N,MATCH(角色!AK$1,模板表头,0),0)</f>
        <v/>
      </c>
      <c r="AL647" s="28" t="str">
        <f>IF(VLOOKUP($L647,[1]怪物模板!$A:$N,MATCH([1]角色!AL$1,模板表头,0),0)=0,"",VLOOKUP($L647,[1]怪物模板!$A:$N,MATCH([1]角色!AL$1,模板表头,0),0))</f>
        <v/>
      </c>
      <c r="AM647" s="28" t="str">
        <f>VLOOKUP($L647,怪物模板!$A:$N,MATCH(角色!AM$1,模板表头,0),0)</f>
        <v>troll_hunter</v>
      </c>
      <c r="AN647" s="21">
        <v>0.9</v>
      </c>
      <c r="AO647" s="21">
        <v>1</v>
      </c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2"/>
      <c r="BC647" s="22"/>
      <c r="BD647" s="22"/>
      <c r="BE647" s="22"/>
      <c r="BF647" s="22"/>
      <c r="BG647" s="22"/>
      <c r="BH647" s="22"/>
      <c r="BI647" s="22">
        <f t="shared" si="138"/>
        <v>10000</v>
      </c>
      <c r="BJ647" s="22">
        <f t="shared" si="139"/>
        <v>4000</v>
      </c>
      <c r="BK647" s="22">
        <f t="shared" si="139"/>
        <v>4000</v>
      </c>
      <c r="BL647" s="21"/>
      <c r="BM647" s="21"/>
      <c r="BN647" s="21"/>
      <c r="BO647" s="21"/>
      <c r="BP647" s="21"/>
      <c r="BQ647" s="21"/>
      <c r="BR647" s="21"/>
      <c r="BS647" s="21"/>
      <c r="BT647" s="21"/>
      <c r="BU647" s="23"/>
      <c r="BV647" s="21"/>
      <c r="BW647" s="21"/>
      <c r="BX647" s="21"/>
      <c r="BY647" s="21"/>
      <c r="BZ647" s="21"/>
      <c r="CA647" s="21"/>
      <c r="CB647" s="21"/>
      <c r="CC647" s="21"/>
      <c r="CD647" s="21"/>
      <c r="CE647" s="21"/>
      <c r="CF647" s="21"/>
      <c r="CG647" s="21" t="s">
        <v>200</v>
      </c>
      <c r="CH647" s="21" t="s">
        <v>200</v>
      </c>
      <c r="CI647" s="21" t="s">
        <v>200</v>
      </c>
      <c r="CJ647" s="21" t="s">
        <v>200</v>
      </c>
      <c r="CK647" s="21" t="s">
        <v>200</v>
      </c>
      <c r="CL647" s="21" t="s">
        <v>200</v>
      </c>
      <c r="CM647" s="21" t="s">
        <v>200</v>
      </c>
      <c r="CN647" s="21" t="s">
        <v>200</v>
      </c>
      <c r="CO647" s="21" t="s">
        <v>200</v>
      </c>
    </row>
    <row r="648" spans="1:93" s="8" customFormat="1" ht="16.5" customHeight="1" x14ac:dyDescent="0.3">
      <c r="A648" s="73">
        <v>31040646</v>
      </c>
      <c r="B648" s="73" t="s">
        <v>203</v>
      </c>
      <c r="C648" s="21"/>
      <c r="D648" s="21">
        <f t="shared" si="141"/>
        <v>50</v>
      </c>
      <c r="E648" s="21" t="s">
        <v>106</v>
      </c>
      <c r="F648" s="21">
        <v>10</v>
      </c>
      <c r="G648" s="21" t="s">
        <v>101</v>
      </c>
      <c r="H648" s="21">
        <f>VLOOKUP($L648,怪物模板!$A:$N,MATCH(角色!H$1,模板表头,0),0)</f>
        <v>1</v>
      </c>
      <c r="I648" s="28" t="str">
        <f>VLOOKUP($L648,怪物模板!$A:$N,MATCH(角色!I$1,模板表头,0),0)</f>
        <v>phy</v>
      </c>
      <c r="J648" s="22"/>
      <c r="K648" s="21"/>
      <c r="L648" s="21" t="s">
        <v>280</v>
      </c>
      <c r="M648" s="28" t="str">
        <f>VLOOKUP($L648,怪物模板!$A:$N,MATCH(角色!M$1,模板表头,0),0)</f>
        <v>圣光使者</v>
      </c>
      <c r="N648" s="28" t="str">
        <f>VLOOKUP($L648,怪物模板!$A:$N,MATCH(角色!N$1,模板表头,0),0)</f>
        <v>BOSS特别3技能版</v>
      </c>
      <c r="O648" s="21" t="str">
        <f>VLOOKUP($L648,怪物模板!$A:$N,MATCH(角色!O$1,模板表头,0),0)</f>
        <v>male</v>
      </c>
      <c r="P648" s="21">
        <v>5</v>
      </c>
      <c r="Q648" s="21">
        <v>3</v>
      </c>
      <c r="R648" s="21">
        <v>3</v>
      </c>
      <c r="S648" s="28" t="str">
        <f>VLOOKUP($L648,怪物模板!$A:$N,MATCH(角色!S$1,模板表头,0),0)</f>
        <v>alliance</v>
      </c>
      <c r="T648" s="21" t="s">
        <v>101</v>
      </c>
      <c r="U648" s="21"/>
      <c r="V648" s="21"/>
      <c r="W648" s="21"/>
      <c r="X648" s="21"/>
      <c r="Y648" s="21"/>
      <c r="Z648" s="21"/>
      <c r="AA648" s="21"/>
      <c r="AB648" s="21">
        <v>4</v>
      </c>
      <c r="AC648" s="21">
        <v>6</v>
      </c>
      <c r="AD648" s="21"/>
      <c r="AE648" s="21">
        <f t="shared" si="142"/>
        <v>100</v>
      </c>
      <c r="AF648" s="21">
        <f t="shared" si="136"/>
        <v>250</v>
      </c>
      <c r="AG648" s="28" t="str">
        <f>VLOOKUP($L648,怪物模板!$A:$N,MATCH(角色!AG$1,模板表头,0),0)</f>
        <v>tank.uther_boss</v>
      </c>
      <c r="AH648" s="28">
        <f>VLOOKUP($L648,怪物模板!$A:$N,MATCH(角色!AH$1,模板表头,0),0)</f>
        <v>11760401</v>
      </c>
      <c r="AI648" s="28">
        <f>VLOOKUP($L648,怪物模板!$A:$N,MATCH(角色!AI$1,模板表头,0),0)</f>
        <v>11760402</v>
      </c>
      <c r="AJ648" s="28">
        <f>VLOOKUP($L648,怪物模板!$A:$N,MATCH(角色!AJ$1,模板表头,0),0)</f>
        <v>11999520</v>
      </c>
      <c r="AK648" s="28">
        <f>VLOOKUP($L648,怪物模板!$A:$N,MATCH(角色!AK$1,模板表头,0),0)</f>
        <v>11760403</v>
      </c>
      <c r="AL648" s="28" t="str">
        <f>IF(VLOOKUP($L648,[1]怪物模板!$A:$N,MATCH([1]角色!AL$1,模板表头,0),0)=0,"",VLOOKUP($L648,[1]怪物模板!$A:$N,MATCH([1]角色!AL$1,模板表头,0),0))</f>
        <v/>
      </c>
      <c r="AM648" s="28" t="str">
        <f>VLOOKUP($L648,怪物模板!$A:$N,MATCH(角色!AM$1,模板表头,0),0)</f>
        <v>uther_boss</v>
      </c>
      <c r="AN648" s="21">
        <v>1.5</v>
      </c>
      <c r="AO648" s="21">
        <v>1</v>
      </c>
      <c r="AP648" s="21"/>
      <c r="AQ648" s="21"/>
      <c r="AR648" s="21" t="s">
        <v>201</v>
      </c>
      <c r="AS648" s="21"/>
      <c r="AT648" s="21"/>
      <c r="AU648" s="21"/>
      <c r="AV648" s="21"/>
      <c r="AW648" s="21"/>
      <c r="AX648" s="21"/>
      <c r="AY648" s="21"/>
      <c r="AZ648" s="21"/>
      <c r="BA648" s="21"/>
      <c r="BB648" s="22"/>
      <c r="BC648" s="22"/>
      <c r="BD648" s="22"/>
      <c r="BE648" s="22"/>
      <c r="BF648" s="22"/>
      <c r="BG648" s="22"/>
      <c r="BH648" s="22"/>
      <c r="BI648" s="22">
        <f t="shared" si="138"/>
        <v>0</v>
      </c>
      <c r="BJ648" s="22">
        <f t="shared" si="139"/>
        <v>0</v>
      </c>
      <c r="BK648" s="22">
        <f t="shared" si="139"/>
        <v>0</v>
      </c>
      <c r="BL648" s="21"/>
      <c r="BM648" s="21"/>
      <c r="BN648" s="21"/>
      <c r="BO648" s="21"/>
      <c r="BP648" s="21"/>
      <c r="BQ648" s="21"/>
      <c r="BR648" s="21"/>
      <c r="BS648" s="21"/>
      <c r="BT648" s="21"/>
      <c r="BU648" s="23" t="s">
        <v>200</v>
      </c>
      <c r="BV648" s="21"/>
      <c r="BW648" s="21"/>
      <c r="BX648" s="21"/>
      <c r="BY648" s="21"/>
      <c r="BZ648" s="21"/>
      <c r="CA648" s="21"/>
      <c r="CB648" s="21"/>
      <c r="CC648" s="21"/>
      <c r="CD648" s="21"/>
      <c r="CE648" s="21"/>
      <c r="CF648" s="21"/>
      <c r="CG648" s="21">
        <v>5000</v>
      </c>
      <c r="CH648" s="21">
        <v>5000</v>
      </c>
      <c r="CI648" s="21">
        <v>5000</v>
      </c>
      <c r="CJ648" s="21">
        <v>5000</v>
      </c>
      <c r="CK648" s="21">
        <v>5000</v>
      </c>
      <c r="CL648" s="21">
        <v>5000</v>
      </c>
      <c r="CM648" s="21">
        <v>5000</v>
      </c>
      <c r="CN648" s="21">
        <v>5000</v>
      </c>
      <c r="CO648" s="21">
        <v>5000</v>
      </c>
    </row>
    <row r="649" spans="1:93" s="3" customFormat="1" ht="16.5" customHeight="1" x14ac:dyDescent="0.3">
      <c r="A649" s="62">
        <v>31040647</v>
      </c>
      <c r="B649" s="62" t="s">
        <v>97</v>
      </c>
      <c r="C649" s="21"/>
      <c r="D649" s="21">
        <f t="shared" si="141"/>
        <v>50</v>
      </c>
      <c r="E649" s="21" t="s">
        <v>106</v>
      </c>
      <c r="F649" s="21">
        <v>10</v>
      </c>
      <c r="G649" s="21" t="s">
        <v>111</v>
      </c>
      <c r="H649" s="21">
        <f>VLOOKUP($L649,怪物模板!$A:$N,MATCH(角色!H$1,模板表头,0),0)</f>
        <v>2</v>
      </c>
      <c r="I649" s="28" t="str">
        <f>VLOOKUP($L649,怪物模板!$A:$N,MATCH(角色!I$1,模板表头,0),0)</f>
        <v>phy</v>
      </c>
      <c r="J649" s="22"/>
      <c r="K649" s="21" t="s">
        <v>255</v>
      </c>
      <c r="L649" s="21" t="s">
        <v>97</v>
      </c>
      <c r="M649" s="28" t="str">
        <f>VLOOKUP($L649,怪物模板!$A:$N,MATCH(角色!M$1,模板表头,0),0)</f>
        <v>无对应英雄</v>
      </c>
      <c r="N649" s="28" t="str">
        <f>VLOOKUP($L649,怪物模板!$A:$N,MATCH(角色!N$1,模板表头,0),0)</f>
        <v>统一模板</v>
      </c>
      <c r="O649" s="21" t="str">
        <f>VLOOKUP($L649,怪物模板!$A:$N,MATCH(角色!O$1,模板表头,0),0)</f>
        <v>male</v>
      </c>
      <c r="P649" s="22">
        <v>5</v>
      </c>
      <c r="Q649" s="21">
        <v>3</v>
      </c>
      <c r="R649" s="21">
        <v>3</v>
      </c>
      <c r="S649" s="28" t="str">
        <f>VLOOKUP($L649,怪物模板!$A:$N,MATCH(角色!S$1,模板表头,0),0)</f>
        <v>chaos</v>
      </c>
      <c r="T649" s="21" t="s">
        <v>199</v>
      </c>
      <c r="U649" s="21"/>
      <c r="V649" s="21"/>
      <c r="W649" s="21"/>
      <c r="X649" s="21"/>
      <c r="Y649" s="21"/>
      <c r="Z649" s="21"/>
      <c r="AA649" s="21"/>
      <c r="AB649" s="21">
        <v>4</v>
      </c>
      <c r="AC649" s="21">
        <v>6</v>
      </c>
      <c r="AD649" s="21"/>
      <c r="AE649" s="21">
        <f t="shared" si="142"/>
        <v>40</v>
      </c>
      <c r="AF649" s="21">
        <f t="shared" si="136"/>
        <v>100</v>
      </c>
      <c r="AG649" s="28" t="str">
        <f>VLOOKUP($L649,怪物模板!$A:$N,MATCH(角色!AG$1,模板表头,0),0)</f>
        <v>misc.5skills</v>
      </c>
      <c r="AH649" s="28">
        <f>VLOOKUP($L649,怪物模板!$A:$N,MATCH(角色!AH$1,模板表头,0),0)</f>
        <v>11980601</v>
      </c>
      <c r="AI649" s="28">
        <f>VLOOKUP($L649,怪物模板!$A:$N,MATCH(角色!AI$1,模板表头,0),0)</f>
        <v>11999526</v>
      </c>
      <c r="AJ649" s="28" t="str">
        <f>VLOOKUP($L649,怪物模板!$A:$N,MATCH(角色!AJ$1,模板表头,0),0)</f>
        <v/>
      </c>
      <c r="AK649" s="28" t="str">
        <f>VLOOKUP($L649,怪物模板!$A:$N,MATCH(角色!AK$1,模板表头,0),0)</f>
        <v/>
      </c>
      <c r="AL649" s="28" t="str">
        <f>IF(VLOOKUP($L649,[1]怪物模板!$A:$N,MATCH([1]角色!AL$1,模板表头,0),0)=0,"",VLOOKUP($L649,[1]怪物模板!$A:$N,MATCH([1]角色!AL$1,模板表头,0),0))</f>
        <v/>
      </c>
      <c r="AM649" s="28" t="str">
        <f>VLOOKUP($L649,怪物模板!$A:$N,MATCH(角色!AM$1,模板表头,0),0)</f>
        <v>scarlet_crusade_boss</v>
      </c>
      <c r="AN649" s="21">
        <v>1.2</v>
      </c>
      <c r="AO649" s="21">
        <v>1</v>
      </c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2"/>
      <c r="BC649" s="22"/>
      <c r="BD649" s="22"/>
      <c r="BE649" s="22"/>
      <c r="BF649" s="22"/>
      <c r="BG649" s="22"/>
      <c r="BH649" s="22"/>
      <c r="BI649" s="22">
        <f t="shared" si="138"/>
        <v>10000</v>
      </c>
      <c r="BJ649" s="22">
        <f t="shared" si="139"/>
        <v>4000</v>
      </c>
      <c r="BK649" s="22">
        <f t="shared" si="139"/>
        <v>4000</v>
      </c>
      <c r="BL649" s="21"/>
      <c r="BM649" s="21"/>
      <c r="BN649" s="21"/>
      <c r="BO649" s="21"/>
      <c r="BP649" s="21"/>
      <c r="BQ649" s="21"/>
      <c r="BR649" s="21"/>
      <c r="BS649" s="21"/>
      <c r="BT649" s="21"/>
      <c r="BU649" s="23" t="s">
        <v>200</v>
      </c>
      <c r="BV649" s="21"/>
      <c r="BW649" s="21"/>
      <c r="BX649" s="21"/>
      <c r="BY649" s="21"/>
      <c r="BZ649" s="21"/>
      <c r="CA649" s="21"/>
      <c r="CB649" s="21"/>
      <c r="CC649" s="21"/>
      <c r="CD649" s="21"/>
      <c r="CE649" s="21"/>
      <c r="CF649" s="21"/>
      <c r="CG649" s="21" t="s">
        <v>200</v>
      </c>
      <c r="CH649" s="21" t="s">
        <v>200</v>
      </c>
      <c r="CI649" s="21" t="s">
        <v>200</v>
      </c>
      <c r="CJ649" s="21" t="s">
        <v>200</v>
      </c>
      <c r="CK649" s="21" t="s">
        <v>200</v>
      </c>
      <c r="CL649" s="21" t="s">
        <v>200</v>
      </c>
      <c r="CM649" s="21" t="s">
        <v>200</v>
      </c>
      <c r="CN649" s="21" t="s">
        <v>200</v>
      </c>
      <c r="CO649" s="21" t="s">
        <v>200</v>
      </c>
    </row>
    <row r="650" spans="1:93" s="3" customFormat="1" ht="16.5" customHeight="1" x14ac:dyDescent="0.3">
      <c r="A650" s="62">
        <v>31040648</v>
      </c>
      <c r="B650" s="62" t="s">
        <v>202</v>
      </c>
      <c r="C650" s="21"/>
      <c r="D650" s="21">
        <f t="shared" si="141"/>
        <v>50</v>
      </c>
      <c r="E650" s="21" t="s">
        <v>106</v>
      </c>
      <c r="F650" s="21">
        <v>10</v>
      </c>
      <c r="G650" s="21" t="s">
        <v>110</v>
      </c>
      <c r="H650" s="21">
        <f>VLOOKUP($L650,怪物模板!$A:$N,MATCH(角色!H$1,模板表头,0),0)</f>
        <v>3</v>
      </c>
      <c r="I650" s="28" t="str">
        <f>VLOOKUP($L650,怪物模板!$A:$N,MATCH(角色!I$1,模板表头,0),0)</f>
        <v>mag</v>
      </c>
      <c r="J650" s="22"/>
      <c r="K650" s="21"/>
      <c r="L650" s="21" t="s">
        <v>275</v>
      </c>
      <c r="M650" s="28" t="str">
        <f>VLOOKUP($L650,怪物模板!$A:$N,MATCH(角色!M$1,模板表头,0),0)</f>
        <v>火焰术士</v>
      </c>
      <c r="N650" s="28" t="str">
        <f>VLOOKUP($L650,怪物模板!$A:$N,MATCH(角色!N$1,模板表头,0),0)</f>
        <v>大招加引导版，加酒利用</v>
      </c>
      <c r="O650" s="21" t="str">
        <f>VLOOKUP($L650,怪物模板!$A:$N,MATCH(角色!O$1,模板表头,0),0)</f>
        <v>female</v>
      </c>
      <c r="P650" s="22">
        <v>3</v>
      </c>
      <c r="Q650" s="21">
        <v>2</v>
      </c>
      <c r="R650" s="21">
        <v>2</v>
      </c>
      <c r="S650" s="28" t="str">
        <f>VLOOKUP($L650,怪物模板!$A:$N,MATCH(角色!S$1,模板表头,0),0)</f>
        <v>alliance</v>
      </c>
      <c r="T650" s="21" t="s">
        <v>199</v>
      </c>
      <c r="U650" s="21"/>
      <c r="V650" s="21"/>
      <c r="W650" s="21"/>
      <c r="X650" s="21"/>
      <c r="Y650" s="21"/>
      <c r="Z650" s="21"/>
      <c r="AA650" s="21"/>
      <c r="AB650" s="21">
        <v>4</v>
      </c>
      <c r="AC650" s="21">
        <v>6</v>
      </c>
      <c r="AD650" s="21"/>
      <c r="AE650" s="21">
        <f t="shared" si="142"/>
        <v>10</v>
      </c>
      <c r="AF650" s="21">
        <f t="shared" si="136"/>
        <v>25</v>
      </c>
      <c r="AG650" s="28" t="str">
        <f>VLOOKUP($L650,怪物模板!$A:$N,MATCH(角色!AG$1,模板表头,0),0)</f>
        <v>misc.5skills</v>
      </c>
      <c r="AH650" s="28">
        <f>VLOOKUP($L650,怪物模板!$A:$N,MATCH(角色!AH$1,模板表头,0),0)</f>
        <v>11980401</v>
      </c>
      <c r="AI650" s="28">
        <f>VLOOKUP($L650,怪物模板!$A:$N,MATCH(角色!AI$1,模板表头,0),0)</f>
        <v>11980402</v>
      </c>
      <c r="AJ650" s="28">
        <f>VLOOKUP($L650,怪物模板!$A:$N,MATCH(角色!AJ$1,模板表头,0),0)</f>
        <v>11999535</v>
      </c>
      <c r="AK650" s="28" t="str">
        <f>VLOOKUP($L650,怪物模板!$A:$N,MATCH(角色!AK$1,模板表头,0),0)</f>
        <v/>
      </c>
      <c r="AL650" s="28" t="str">
        <f>IF(VLOOKUP($L650,[1]怪物模板!$A:$N,MATCH([1]角色!AL$1,模板表头,0),0)=0,"",VLOOKUP($L650,[1]怪物模板!$A:$N,MATCH([1]角色!AL$1,模板表头,0),0))</f>
        <v/>
      </c>
      <c r="AM650" s="28" t="str">
        <f>VLOOKUP($L650,怪物模板!$A:$N,MATCH(角色!AM$1,模板表头,0),0)</f>
        <v>flame_npc</v>
      </c>
      <c r="AN650" s="21">
        <v>1</v>
      </c>
      <c r="AO650" s="21">
        <v>1</v>
      </c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2"/>
      <c r="BC650" s="22"/>
      <c r="BD650" s="22"/>
      <c r="BE650" s="22"/>
      <c r="BF650" s="22"/>
      <c r="BG650" s="22"/>
      <c r="BH650" s="22"/>
      <c r="BI650" s="22">
        <f t="shared" si="138"/>
        <v>10000</v>
      </c>
      <c r="BJ650" s="22">
        <f t="shared" si="139"/>
        <v>4000</v>
      </c>
      <c r="BK650" s="22">
        <f t="shared" si="139"/>
        <v>4000</v>
      </c>
      <c r="BL650" s="21"/>
      <c r="BM650" s="21"/>
      <c r="BN650" s="21"/>
      <c r="BO650" s="21"/>
      <c r="BP650" s="21"/>
      <c r="BQ650" s="21"/>
      <c r="BR650" s="21"/>
      <c r="BS650" s="21"/>
      <c r="BT650" s="21"/>
      <c r="BU650" s="23" t="s">
        <v>200</v>
      </c>
      <c r="BV650" s="21"/>
      <c r="BW650" s="21"/>
      <c r="BX650" s="21"/>
      <c r="BY650" s="21"/>
      <c r="BZ650" s="21"/>
      <c r="CA650" s="21"/>
      <c r="CB650" s="21"/>
      <c r="CC650" s="21"/>
      <c r="CD650" s="21"/>
      <c r="CE650" s="21"/>
      <c r="CF650" s="21"/>
      <c r="CG650" s="21" t="s">
        <v>200</v>
      </c>
      <c r="CH650" s="21" t="s">
        <v>200</v>
      </c>
      <c r="CI650" s="21" t="s">
        <v>200</v>
      </c>
      <c r="CJ650" s="21" t="s">
        <v>200</v>
      </c>
      <c r="CK650" s="21" t="s">
        <v>200</v>
      </c>
      <c r="CL650" s="21" t="s">
        <v>200</v>
      </c>
      <c r="CM650" s="21" t="s">
        <v>200</v>
      </c>
      <c r="CN650" s="21" t="s">
        <v>200</v>
      </c>
      <c r="CO650" s="21" t="s">
        <v>200</v>
      </c>
    </row>
    <row r="651" spans="1:93" ht="16.5" customHeight="1" x14ac:dyDescent="0.3">
      <c r="A651" s="62">
        <v>31040649</v>
      </c>
      <c r="B651" s="62" t="s">
        <v>98</v>
      </c>
      <c r="C651" s="21"/>
      <c r="D651" s="21">
        <f t="shared" si="141"/>
        <v>50</v>
      </c>
      <c r="E651" s="21" t="s">
        <v>106</v>
      </c>
      <c r="F651" s="21">
        <v>10</v>
      </c>
      <c r="G651" s="21" t="s">
        <v>110</v>
      </c>
      <c r="H651" s="21">
        <f>VLOOKUP($L651,怪物模板!$A:$N,MATCH(角色!H$1,模板表头,0),0)</f>
        <v>4</v>
      </c>
      <c r="I651" s="28" t="str">
        <f>VLOOKUP($L651,怪物模板!$A:$N,MATCH(角色!I$1,模板表头,0),0)</f>
        <v>mag</v>
      </c>
      <c r="J651" s="22"/>
      <c r="K651" s="21"/>
      <c r="L651" s="21" t="s">
        <v>98</v>
      </c>
      <c r="M651" s="28" t="str">
        <f>VLOOKUP($L651,怪物模板!$A:$N,MATCH(角色!M$1,模板表头,0),0)</f>
        <v>无对应英雄</v>
      </c>
      <c r="N651" s="28" t="str">
        <f>VLOOKUP($L651,怪物模板!$A:$N,MATCH(角色!N$1,模板表头,0),0)</f>
        <v>统一模板</v>
      </c>
      <c r="O651" s="21" t="str">
        <f>VLOOKUP($L651,怪物模板!$A:$N,MATCH(角色!O$1,模板表头,0),0)</f>
        <v>female</v>
      </c>
      <c r="P651" s="22">
        <v>4</v>
      </c>
      <c r="Q651" s="21">
        <v>3</v>
      </c>
      <c r="R651" s="21">
        <v>3</v>
      </c>
      <c r="S651" s="28" t="str">
        <f>VLOOKUP($L651,怪物模板!$A:$N,MATCH(角色!S$1,模板表头,0),0)</f>
        <v>chaos</v>
      </c>
      <c r="T651" s="21" t="s">
        <v>199</v>
      </c>
      <c r="U651" s="21"/>
      <c r="V651" s="21"/>
      <c r="W651" s="21"/>
      <c r="X651" s="21"/>
      <c r="Y651" s="21"/>
      <c r="Z651" s="21"/>
      <c r="AA651" s="21"/>
      <c r="AB651" s="21">
        <v>4</v>
      </c>
      <c r="AC651" s="21">
        <v>6</v>
      </c>
      <c r="AD651" s="21"/>
      <c r="AE651" s="21">
        <f t="shared" si="142"/>
        <v>10</v>
      </c>
      <c r="AF651" s="21">
        <f t="shared" si="136"/>
        <v>25</v>
      </c>
      <c r="AG651" s="28" t="str">
        <f>VLOOKUP($L651,怪物模板!$A:$N,MATCH(角色!AG$1,模板表头,0),0)</f>
        <v>misc.5skills_friendly_ratio</v>
      </c>
      <c r="AH651" s="28">
        <f>VLOOKUP($L651,怪物模板!$A:$N,MATCH(角色!AH$1,模板表头,0),0)</f>
        <v>11670201</v>
      </c>
      <c r="AI651" s="28">
        <f>VLOOKUP($L651,怪物模板!$A:$N,MATCH(角色!AI$1,模板表头,0),0)</f>
        <v>11670202</v>
      </c>
      <c r="AJ651" s="28">
        <f>VLOOKUP($L651,怪物模板!$A:$N,MATCH(角色!AJ$1,模板表头,0),0)</f>
        <v>11670203</v>
      </c>
      <c r="AK651" s="28" t="str">
        <f>VLOOKUP($L651,怪物模板!$A:$N,MATCH(角色!AK$1,模板表头,0),0)</f>
        <v/>
      </c>
      <c r="AL651" s="28" t="str">
        <f>IF(VLOOKUP($L651,[1]怪物模板!$A:$N,MATCH([1]角色!AL$1,模板表头,0),0)=0,"",VLOOKUP($L651,[1]怪物模板!$A:$N,MATCH([1]角色!AL$1,模板表头,0),0))</f>
        <v/>
      </c>
      <c r="AM651" s="28" t="str">
        <f>VLOOKUP($L651,怪物模板!$A:$N,MATCH(角色!AM$1,模板表头,0),0)</f>
        <v>scarlet_priest</v>
      </c>
      <c r="AN651" s="21">
        <v>1</v>
      </c>
      <c r="AO651" s="21">
        <v>1</v>
      </c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2"/>
      <c r="BC651" s="22"/>
      <c r="BD651" s="22"/>
      <c r="BE651" s="22"/>
      <c r="BF651" s="22"/>
      <c r="BG651" s="22"/>
      <c r="BH651" s="22"/>
      <c r="BI651" s="22">
        <f t="shared" si="138"/>
        <v>10000</v>
      </c>
      <c r="BJ651" s="22">
        <f t="shared" si="139"/>
        <v>4000</v>
      </c>
      <c r="BK651" s="22">
        <f t="shared" si="139"/>
        <v>4000</v>
      </c>
      <c r="BL651" s="21"/>
      <c r="BM651" s="21"/>
      <c r="BN651" s="21"/>
      <c r="BO651" s="21"/>
      <c r="BP651" s="21"/>
      <c r="BQ651" s="21"/>
      <c r="BR651" s="21"/>
      <c r="BS651" s="21"/>
      <c r="BT651" s="21"/>
      <c r="BU651" s="23" t="s">
        <v>200</v>
      </c>
      <c r="BV651" s="21"/>
      <c r="BW651" s="21"/>
      <c r="BX651" s="21"/>
      <c r="BY651" s="21"/>
      <c r="BZ651" s="21"/>
      <c r="CA651" s="21"/>
      <c r="CB651" s="21"/>
      <c r="CC651" s="21"/>
      <c r="CD651" s="21"/>
      <c r="CE651" s="21"/>
      <c r="CF651" s="21"/>
      <c r="CG651" s="21" t="s">
        <v>200</v>
      </c>
      <c r="CH651" s="21" t="s">
        <v>200</v>
      </c>
      <c r="CI651" s="21" t="s">
        <v>200</v>
      </c>
      <c r="CJ651" s="21" t="s">
        <v>200</v>
      </c>
      <c r="CK651" s="21" t="s">
        <v>200</v>
      </c>
      <c r="CL651" s="21" t="s">
        <v>200</v>
      </c>
      <c r="CM651" s="21" t="s">
        <v>200</v>
      </c>
      <c r="CN651" s="21" t="s">
        <v>200</v>
      </c>
      <c r="CO651" s="21" t="s">
        <v>200</v>
      </c>
    </row>
    <row r="652" spans="1:93" ht="16.5" customHeight="1" x14ac:dyDescent="0.3">
      <c r="A652" s="62">
        <v>31040650</v>
      </c>
      <c r="B652" s="62" t="s">
        <v>98</v>
      </c>
      <c r="C652" s="21"/>
      <c r="D652" s="21">
        <f t="shared" si="141"/>
        <v>50</v>
      </c>
      <c r="E652" s="21" t="s">
        <v>106</v>
      </c>
      <c r="F652" s="21">
        <v>10</v>
      </c>
      <c r="G652" s="21" t="s">
        <v>110</v>
      </c>
      <c r="H652" s="21">
        <f>VLOOKUP($L652,怪物模板!$A:$N,MATCH(角色!H$1,模板表头,0),0)</f>
        <v>4</v>
      </c>
      <c r="I652" s="28" t="str">
        <f>VLOOKUP($L652,怪物模板!$A:$N,MATCH(角色!I$1,模板表头,0),0)</f>
        <v>mag</v>
      </c>
      <c r="J652" s="22"/>
      <c r="K652" s="21"/>
      <c r="L652" s="21" t="s">
        <v>98</v>
      </c>
      <c r="M652" s="28" t="str">
        <f>VLOOKUP($L652,怪物模板!$A:$N,MATCH(角色!M$1,模板表头,0),0)</f>
        <v>无对应英雄</v>
      </c>
      <c r="N652" s="28" t="str">
        <f>VLOOKUP($L652,怪物模板!$A:$N,MATCH(角色!N$1,模板表头,0),0)</f>
        <v>统一模板</v>
      </c>
      <c r="O652" s="21" t="str">
        <f>VLOOKUP($L652,怪物模板!$A:$N,MATCH(角色!O$1,模板表头,0),0)</f>
        <v>female</v>
      </c>
      <c r="P652" s="22">
        <v>4</v>
      </c>
      <c r="Q652" s="21">
        <v>3</v>
      </c>
      <c r="R652" s="21">
        <v>3</v>
      </c>
      <c r="S652" s="28" t="str">
        <f>VLOOKUP($L652,怪物模板!$A:$N,MATCH(角色!S$1,模板表头,0),0)</f>
        <v>chaos</v>
      </c>
      <c r="T652" s="21" t="s">
        <v>199</v>
      </c>
      <c r="U652" s="21"/>
      <c r="V652" s="21"/>
      <c r="W652" s="21"/>
      <c r="X652" s="21"/>
      <c r="Y652" s="21"/>
      <c r="Z652" s="21"/>
      <c r="AA652" s="21"/>
      <c r="AB652" s="21">
        <v>4</v>
      </c>
      <c r="AC652" s="21">
        <v>6</v>
      </c>
      <c r="AD652" s="21"/>
      <c r="AE652" s="21">
        <f t="shared" si="142"/>
        <v>10</v>
      </c>
      <c r="AF652" s="21">
        <f t="shared" si="136"/>
        <v>25</v>
      </c>
      <c r="AG652" s="28" t="str">
        <f>VLOOKUP($L652,怪物模板!$A:$N,MATCH(角色!AG$1,模板表头,0),0)</f>
        <v>misc.5skills_friendly_ratio</v>
      </c>
      <c r="AH652" s="28">
        <f>VLOOKUP($L652,怪物模板!$A:$N,MATCH(角色!AH$1,模板表头,0),0)</f>
        <v>11670201</v>
      </c>
      <c r="AI652" s="28">
        <f>VLOOKUP($L652,怪物模板!$A:$N,MATCH(角色!AI$1,模板表头,0),0)</f>
        <v>11670202</v>
      </c>
      <c r="AJ652" s="28">
        <f>VLOOKUP($L652,怪物模板!$A:$N,MATCH(角色!AJ$1,模板表头,0),0)</f>
        <v>11670203</v>
      </c>
      <c r="AK652" s="28" t="str">
        <f>VLOOKUP($L652,怪物模板!$A:$N,MATCH(角色!AK$1,模板表头,0),0)</f>
        <v/>
      </c>
      <c r="AL652" s="28" t="str">
        <f>IF(VLOOKUP($L652,[1]怪物模板!$A:$N,MATCH([1]角色!AL$1,模板表头,0),0)=0,"",VLOOKUP($L652,[1]怪物模板!$A:$N,MATCH([1]角色!AL$1,模板表头,0),0))</f>
        <v/>
      </c>
      <c r="AM652" s="28" t="str">
        <f>VLOOKUP($L652,怪物模板!$A:$N,MATCH(角色!AM$1,模板表头,0),0)</f>
        <v>scarlet_priest</v>
      </c>
      <c r="AN652" s="21">
        <v>1</v>
      </c>
      <c r="AO652" s="21">
        <v>1</v>
      </c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2"/>
      <c r="BC652" s="22"/>
      <c r="BD652" s="22"/>
      <c r="BE652" s="22"/>
      <c r="BF652" s="22"/>
      <c r="BG652" s="22"/>
      <c r="BH652" s="22"/>
      <c r="BI652" s="22">
        <f t="shared" si="138"/>
        <v>10000</v>
      </c>
      <c r="BJ652" s="22">
        <f t="shared" si="139"/>
        <v>4000</v>
      </c>
      <c r="BK652" s="22">
        <f t="shared" si="139"/>
        <v>4000</v>
      </c>
      <c r="BL652" s="21"/>
      <c r="BM652" s="21"/>
      <c r="BN652" s="21"/>
      <c r="BO652" s="21"/>
      <c r="BP652" s="21"/>
      <c r="BQ652" s="21"/>
      <c r="BR652" s="21"/>
      <c r="BS652" s="21"/>
      <c r="BT652" s="21"/>
      <c r="BU652" s="23" t="s">
        <v>200</v>
      </c>
      <c r="BV652" s="21"/>
      <c r="BW652" s="21"/>
      <c r="BX652" s="21"/>
      <c r="BY652" s="21"/>
      <c r="BZ652" s="21"/>
      <c r="CA652" s="21"/>
      <c r="CB652" s="21"/>
      <c r="CC652" s="21"/>
      <c r="CD652" s="21"/>
      <c r="CE652" s="21"/>
      <c r="CF652" s="21"/>
      <c r="CG652" s="21" t="s">
        <v>200</v>
      </c>
      <c r="CH652" s="21" t="s">
        <v>200</v>
      </c>
      <c r="CI652" s="21" t="s">
        <v>200</v>
      </c>
      <c r="CJ652" s="21" t="s">
        <v>200</v>
      </c>
      <c r="CK652" s="21" t="s">
        <v>200</v>
      </c>
      <c r="CL652" s="21" t="s">
        <v>200</v>
      </c>
      <c r="CM652" s="21" t="s">
        <v>200</v>
      </c>
      <c r="CN652" s="21" t="s">
        <v>200</v>
      </c>
      <c r="CO652" s="21" t="s">
        <v>200</v>
      </c>
    </row>
    <row r="653" spans="1:93" s="5" customFormat="1" ht="16.5" customHeight="1" x14ac:dyDescent="0.3">
      <c r="A653" s="62">
        <v>31040651</v>
      </c>
      <c r="B653" s="62" t="s">
        <v>207</v>
      </c>
      <c r="C653" s="21"/>
      <c r="D653" s="21">
        <f t="shared" si="141"/>
        <v>51</v>
      </c>
      <c r="E653" s="21" t="s">
        <v>106</v>
      </c>
      <c r="F653" s="21">
        <v>11</v>
      </c>
      <c r="G653" s="21" t="s">
        <v>111</v>
      </c>
      <c r="H653" s="21">
        <f>VLOOKUP($L653,怪物模板!$A:$N,MATCH(角色!H$1,模板表头,0),0)</f>
        <v>1</v>
      </c>
      <c r="I653" s="28" t="str">
        <f>VLOOKUP($L653,怪物模板!$A:$N,MATCH(角色!I$1,模板表头,0),0)</f>
        <v>mag</v>
      </c>
      <c r="J653" s="22"/>
      <c r="K653" s="21"/>
      <c r="L653" s="21" t="s">
        <v>207</v>
      </c>
      <c r="M653" s="28" t="str">
        <f>VLOOKUP($L653,怪物模板!$A:$N,MATCH(角色!M$1,模板表头,0),0)</f>
        <v>无对应英雄</v>
      </c>
      <c r="N653" s="28" t="str">
        <f>VLOOKUP($L653,怪物模板!$A:$N,MATCH(角色!N$1,模板表头,0),0)</f>
        <v>统一模板</v>
      </c>
      <c r="O653" s="21" t="str">
        <f>VLOOKUP($L653,怪物模板!$A:$N,MATCH(角色!O$1,模板表头,0),0)</f>
        <v>male</v>
      </c>
      <c r="P653" s="22">
        <v>4</v>
      </c>
      <c r="Q653" s="21">
        <v>2</v>
      </c>
      <c r="R653" s="21">
        <v>3</v>
      </c>
      <c r="S653" s="28" t="str">
        <f>VLOOKUP($L653,怪物模板!$A:$N,MATCH(角色!S$1,模板表头,0),0)</f>
        <v>horde</v>
      </c>
      <c r="T653" s="21" t="s">
        <v>199</v>
      </c>
      <c r="U653" s="21"/>
      <c r="V653" s="21"/>
      <c r="W653" s="21"/>
      <c r="X653" s="21"/>
      <c r="Y653" s="21"/>
      <c r="Z653" s="21"/>
      <c r="AA653" s="21"/>
      <c r="AB653" s="21">
        <v>4</v>
      </c>
      <c r="AC653" s="21">
        <v>6</v>
      </c>
      <c r="AD653" s="21"/>
      <c r="AE653" s="21">
        <f t="shared" si="142"/>
        <v>40</v>
      </c>
      <c r="AF653" s="21">
        <f t="shared" si="136"/>
        <v>100</v>
      </c>
      <c r="AG653" s="28" t="str">
        <f>VLOOKUP($L653,怪物模板!$A:$N,MATCH(角色!AG$1,模板表头,0),0)</f>
        <v>misc.5skills_third_target_is_valid</v>
      </c>
      <c r="AH653" s="28">
        <f>VLOOKUP($L653,怪物模板!$A:$N,MATCH(角色!AH$1,模板表头,0),0)</f>
        <v>11870101</v>
      </c>
      <c r="AI653" s="28">
        <f>VLOOKUP($L653,怪物模板!$A:$N,MATCH(角色!AI$1,模板表头,0),0)</f>
        <v>11999518</v>
      </c>
      <c r="AJ653" s="28">
        <f>VLOOKUP($L653,怪物模板!$A:$N,MATCH(角色!AJ$1,模板表头,0),0)</f>
        <v>11870103</v>
      </c>
      <c r="AK653" s="28" t="str">
        <f>VLOOKUP($L653,怪物模板!$A:$N,MATCH(角色!AK$1,模板表头,0),0)</f>
        <v/>
      </c>
      <c r="AL653" s="28" t="str">
        <f>IF(VLOOKUP($L653,[1]怪物模板!$A:$N,MATCH([1]角色!AL$1,模板表头,0),0)=0,"",VLOOKUP($L653,[1]怪物模板!$A:$N,MATCH([1]角色!AL$1,模板表头,0),0))</f>
        <v/>
      </c>
      <c r="AM653" s="28" t="str">
        <f>VLOOKUP($L653,怪物模板!$A:$N,MATCH(角色!AM$1,模板表头,0),0)</f>
        <v>senjin_shieldman_boss</v>
      </c>
      <c r="AN653" s="21">
        <v>1</v>
      </c>
      <c r="AO653" s="21">
        <v>1</v>
      </c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2"/>
      <c r="BC653" s="22"/>
      <c r="BD653" s="22"/>
      <c r="BE653" s="22"/>
      <c r="BF653" s="22"/>
      <c r="BG653" s="22"/>
      <c r="BH653" s="22"/>
      <c r="BI653" s="22">
        <f t="shared" si="138"/>
        <v>10000</v>
      </c>
      <c r="BJ653" s="22">
        <f t="shared" si="139"/>
        <v>4000</v>
      </c>
      <c r="BK653" s="22">
        <f t="shared" si="139"/>
        <v>4000</v>
      </c>
      <c r="BL653" s="21"/>
      <c r="BM653" s="21"/>
      <c r="BN653" s="21"/>
      <c r="BO653" s="21"/>
      <c r="BP653" s="21"/>
      <c r="BQ653" s="21"/>
      <c r="BR653" s="21"/>
      <c r="BS653" s="21"/>
      <c r="BT653" s="21"/>
      <c r="BU653" s="23"/>
      <c r="BV653" s="21"/>
      <c r="BW653" s="21"/>
      <c r="BX653" s="21"/>
      <c r="BY653" s="21"/>
      <c r="BZ653" s="21"/>
      <c r="CA653" s="21"/>
      <c r="CB653" s="21"/>
      <c r="CC653" s="21"/>
      <c r="CD653" s="21"/>
      <c r="CE653" s="21"/>
      <c r="CF653" s="21"/>
      <c r="CG653" s="21" t="s">
        <v>200</v>
      </c>
      <c r="CH653" s="21" t="s">
        <v>200</v>
      </c>
      <c r="CI653" s="21" t="s">
        <v>200</v>
      </c>
      <c r="CJ653" s="21" t="s">
        <v>200</v>
      </c>
      <c r="CK653" s="21" t="s">
        <v>200</v>
      </c>
      <c r="CL653" s="21" t="s">
        <v>200</v>
      </c>
      <c r="CM653" s="21" t="s">
        <v>200</v>
      </c>
      <c r="CN653" s="21" t="s">
        <v>200</v>
      </c>
      <c r="CO653" s="21" t="s">
        <v>200</v>
      </c>
    </row>
    <row r="654" spans="1:93" s="5" customFormat="1" ht="16.5" customHeight="1" x14ac:dyDescent="0.3">
      <c r="A654" s="62">
        <v>31040652</v>
      </c>
      <c r="B654" s="62" t="s">
        <v>93</v>
      </c>
      <c r="C654" s="21"/>
      <c r="D654" s="21">
        <f t="shared" si="141"/>
        <v>51</v>
      </c>
      <c r="E654" s="21" t="s">
        <v>106</v>
      </c>
      <c r="F654" s="21">
        <v>11</v>
      </c>
      <c r="G654" s="21" t="s">
        <v>110</v>
      </c>
      <c r="H654" s="21">
        <f>VLOOKUP($L654,怪物模板!$A:$N,MATCH(角色!H$1,模板表头,0),0)</f>
        <v>2</v>
      </c>
      <c r="I654" s="28" t="str">
        <f>VLOOKUP($L654,怪物模板!$A:$N,MATCH(角色!I$1,模板表头,0),0)</f>
        <v>phy</v>
      </c>
      <c r="J654" s="22"/>
      <c r="K654" s="21"/>
      <c r="L654" s="21" t="s">
        <v>93</v>
      </c>
      <c r="M654" s="28" t="str">
        <f>VLOOKUP($L654,怪物模板!$A:$N,MATCH(角色!M$1,模板表头,0),0)</f>
        <v>狂战士</v>
      </c>
      <c r="N654" s="28" t="str">
        <f>VLOOKUP($L654,怪物模板!$A:$N,MATCH(角色!N$1,模板表头,0),0)</f>
        <v>同英雄技能</v>
      </c>
      <c r="O654" s="21" t="str">
        <f>VLOOKUP($L654,怪物模板!$A:$N,MATCH(角色!O$1,模板表头,0),0)</f>
        <v>male</v>
      </c>
      <c r="P654" s="22">
        <v>5</v>
      </c>
      <c r="Q654" s="21">
        <v>3</v>
      </c>
      <c r="R654" s="21">
        <v>3</v>
      </c>
      <c r="S654" s="28" t="str">
        <f>VLOOKUP($L654,怪物模板!$A:$N,MATCH(角色!S$1,模板表头,0),0)</f>
        <v>horde</v>
      </c>
      <c r="T654" s="21" t="s">
        <v>199</v>
      </c>
      <c r="U654" s="21"/>
      <c r="V654" s="21"/>
      <c r="W654" s="21"/>
      <c r="X654" s="21"/>
      <c r="Y654" s="21"/>
      <c r="Z654" s="21"/>
      <c r="AA654" s="21"/>
      <c r="AB654" s="21">
        <v>4</v>
      </c>
      <c r="AC654" s="21">
        <v>6</v>
      </c>
      <c r="AD654" s="21"/>
      <c r="AE654" s="21">
        <f t="shared" si="142"/>
        <v>10</v>
      </c>
      <c r="AF654" s="21">
        <f t="shared" si="136"/>
        <v>25</v>
      </c>
      <c r="AG654" s="28" t="str">
        <f>VLOOKUP($L654,怪物模板!$A:$N,MATCH(角色!AG$1,模板表头,0),0)</f>
        <v>misc.5skills_target_is_valid</v>
      </c>
      <c r="AH654" s="28">
        <f>VLOOKUP($L654,怪物模板!$A:$N,MATCH(角色!AH$1,模板表头,0),0)</f>
        <v>11970101</v>
      </c>
      <c r="AI654" s="28">
        <f>VLOOKUP($L654,怪物模板!$A:$N,MATCH(角色!AI$1,模板表头,0),0)</f>
        <v>11970102</v>
      </c>
      <c r="AJ654" s="28" t="str">
        <f>VLOOKUP($L654,怪物模板!$A:$N,MATCH(角色!AJ$1,模板表头,0),0)</f>
        <v/>
      </c>
      <c r="AK654" s="28" t="str">
        <f>VLOOKUP($L654,怪物模板!$A:$N,MATCH(角色!AK$1,模板表头,0),0)</f>
        <v/>
      </c>
      <c r="AL654" s="28" t="str">
        <f>IF(VLOOKUP($L654,[1]怪物模板!$A:$N,MATCH([1]角色!AL$1,模板表头,0),0)=0,"",VLOOKUP($L654,[1]怪物模板!$A:$N,MATCH([1]角色!AL$1,模板表头,0),0))</f>
        <v/>
      </c>
      <c r="AM654" s="28" t="str">
        <f>VLOOKUP($L654,怪物模板!$A:$N,MATCH(角色!AM$1,模板表头,0),0)</f>
        <v>berserk_npc</v>
      </c>
      <c r="AN654" s="21">
        <v>1</v>
      </c>
      <c r="AO654" s="21">
        <v>1</v>
      </c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2"/>
      <c r="BC654" s="22"/>
      <c r="BD654" s="22"/>
      <c r="BE654" s="22"/>
      <c r="BF654" s="22"/>
      <c r="BG654" s="22"/>
      <c r="BH654" s="22"/>
      <c r="BI654" s="22">
        <f t="shared" si="138"/>
        <v>10000</v>
      </c>
      <c r="BJ654" s="22">
        <f t="shared" si="139"/>
        <v>4000</v>
      </c>
      <c r="BK654" s="22">
        <f t="shared" si="139"/>
        <v>4000</v>
      </c>
      <c r="BL654" s="21"/>
      <c r="BM654" s="21"/>
      <c r="BN654" s="21"/>
      <c r="BO654" s="21"/>
      <c r="BP654" s="21"/>
      <c r="BQ654" s="21"/>
      <c r="BR654" s="21"/>
      <c r="BS654" s="21"/>
      <c r="BT654" s="21"/>
      <c r="BU654" s="23" t="s">
        <v>200</v>
      </c>
      <c r="BV654" s="21"/>
      <c r="BW654" s="21"/>
      <c r="BX654" s="21"/>
      <c r="BY654" s="21"/>
      <c r="BZ654" s="21"/>
      <c r="CA654" s="21"/>
      <c r="CB654" s="21"/>
      <c r="CC654" s="21"/>
      <c r="CD654" s="21"/>
      <c r="CE654" s="21"/>
      <c r="CF654" s="21"/>
      <c r="CG654" s="21" t="s">
        <v>200</v>
      </c>
      <c r="CH654" s="21" t="s">
        <v>200</v>
      </c>
      <c r="CI654" s="21" t="s">
        <v>200</v>
      </c>
      <c r="CJ654" s="21" t="s">
        <v>200</v>
      </c>
      <c r="CK654" s="21" t="s">
        <v>200</v>
      </c>
      <c r="CL654" s="21" t="s">
        <v>200</v>
      </c>
      <c r="CM654" s="21" t="s">
        <v>200</v>
      </c>
      <c r="CN654" s="21" t="s">
        <v>200</v>
      </c>
      <c r="CO654" s="21" t="s">
        <v>200</v>
      </c>
    </row>
    <row r="655" spans="1:93" s="5" customFormat="1" ht="16.5" customHeight="1" x14ac:dyDescent="0.3">
      <c r="A655" s="62">
        <v>31040653</v>
      </c>
      <c r="B655" s="62" t="s">
        <v>93</v>
      </c>
      <c r="C655" s="21"/>
      <c r="D655" s="21">
        <f t="shared" si="141"/>
        <v>51</v>
      </c>
      <c r="E655" s="21" t="s">
        <v>106</v>
      </c>
      <c r="F655" s="21">
        <v>11</v>
      </c>
      <c r="G655" s="21" t="s">
        <v>110</v>
      </c>
      <c r="H655" s="21">
        <f>VLOOKUP($L655,怪物模板!$A:$N,MATCH(角色!H$1,模板表头,0),0)</f>
        <v>2</v>
      </c>
      <c r="I655" s="28" t="str">
        <f>VLOOKUP($L655,怪物模板!$A:$N,MATCH(角色!I$1,模板表头,0),0)</f>
        <v>phy</v>
      </c>
      <c r="J655" s="22"/>
      <c r="K655" s="21"/>
      <c r="L655" s="21" t="s">
        <v>93</v>
      </c>
      <c r="M655" s="28" t="str">
        <f>VLOOKUP($L655,怪物模板!$A:$N,MATCH(角色!M$1,模板表头,0),0)</f>
        <v>狂战士</v>
      </c>
      <c r="N655" s="28" t="str">
        <f>VLOOKUP($L655,怪物模板!$A:$N,MATCH(角色!N$1,模板表头,0),0)</f>
        <v>同英雄技能</v>
      </c>
      <c r="O655" s="21" t="str">
        <f>VLOOKUP($L655,怪物模板!$A:$N,MATCH(角色!O$1,模板表头,0),0)</f>
        <v>male</v>
      </c>
      <c r="P655" s="22">
        <v>5</v>
      </c>
      <c r="Q655" s="21">
        <v>2</v>
      </c>
      <c r="R655" s="21">
        <v>3</v>
      </c>
      <c r="S655" s="28" t="str">
        <f>VLOOKUP($L655,怪物模板!$A:$N,MATCH(角色!S$1,模板表头,0),0)</f>
        <v>horde</v>
      </c>
      <c r="T655" s="21" t="s">
        <v>199</v>
      </c>
      <c r="U655" s="21"/>
      <c r="V655" s="21"/>
      <c r="W655" s="21"/>
      <c r="X655" s="21"/>
      <c r="Y655" s="21"/>
      <c r="Z655" s="21"/>
      <c r="AA655" s="21"/>
      <c r="AB655" s="21">
        <v>4</v>
      </c>
      <c r="AC655" s="21">
        <v>6</v>
      </c>
      <c r="AD655" s="21"/>
      <c r="AE655" s="21">
        <f t="shared" si="142"/>
        <v>10</v>
      </c>
      <c r="AF655" s="21">
        <f t="shared" si="136"/>
        <v>25</v>
      </c>
      <c r="AG655" s="28" t="str">
        <f>VLOOKUP($L655,怪物模板!$A:$N,MATCH(角色!AG$1,模板表头,0),0)</f>
        <v>misc.5skills_target_is_valid</v>
      </c>
      <c r="AH655" s="28">
        <f>VLOOKUP($L655,怪物模板!$A:$N,MATCH(角色!AH$1,模板表头,0),0)</f>
        <v>11970101</v>
      </c>
      <c r="AI655" s="28">
        <f>VLOOKUP($L655,怪物模板!$A:$N,MATCH(角色!AI$1,模板表头,0),0)</f>
        <v>11970102</v>
      </c>
      <c r="AJ655" s="28" t="str">
        <f>VLOOKUP($L655,怪物模板!$A:$N,MATCH(角色!AJ$1,模板表头,0),0)</f>
        <v/>
      </c>
      <c r="AK655" s="28" t="str">
        <f>VLOOKUP($L655,怪物模板!$A:$N,MATCH(角色!AK$1,模板表头,0),0)</f>
        <v/>
      </c>
      <c r="AL655" s="28" t="str">
        <f>IF(VLOOKUP($L655,[1]怪物模板!$A:$N,MATCH([1]角色!AL$1,模板表头,0),0)=0,"",VLOOKUP($L655,[1]怪物模板!$A:$N,MATCH([1]角色!AL$1,模板表头,0),0))</f>
        <v/>
      </c>
      <c r="AM655" s="28" t="str">
        <f>VLOOKUP($L655,怪物模板!$A:$N,MATCH(角色!AM$1,模板表头,0),0)</f>
        <v>berserk_npc</v>
      </c>
      <c r="AN655" s="21">
        <v>1</v>
      </c>
      <c r="AO655" s="21">
        <v>1</v>
      </c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2"/>
      <c r="BC655" s="22"/>
      <c r="BD655" s="22"/>
      <c r="BE655" s="22"/>
      <c r="BF655" s="22"/>
      <c r="BG655" s="22"/>
      <c r="BH655" s="22"/>
      <c r="BI655" s="22">
        <f t="shared" si="138"/>
        <v>10000</v>
      </c>
      <c r="BJ655" s="22">
        <f t="shared" si="139"/>
        <v>4000</v>
      </c>
      <c r="BK655" s="22">
        <f t="shared" si="139"/>
        <v>4000</v>
      </c>
      <c r="BL655" s="21"/>
      <c r="BM655" s="21"/>
      <c r="BN655" s="21"/>
      <c r="BO655" s="21"/>
      <c r="BP655" s="21"/>
      <c r="BQ655" s="21"/>
      <c r="BR655" s="21"/>
      <c r="BS655" s="21"/>
      <c r="BT655" s="21"/>
      <c r="BU655" s="23" t="s">
        <v>200</v>
      </c>
      <c r="BV655" s="21"/>
      <c r="BW655" s="21"/>
      <c r="BX655" s="21"/>
      <c r="BY655" s="21"/>
      <c r="BZ655" s="21"/>
      <c r="CA655" s="21"/>
      <c r="CB655" s="21"/>
      <c r="CC655" s="21"/>
      <c r="CD655" s="21"/>
      <c r="CE655" s="21"/>
      <c r="CF655" s="21"/>
      <c r="CG655" s="21" t="s">
        <v>200</v>
      </c>
      <c r="CH655" s="21" t="s">
        <v>200</v>
      </c>
      <c r="CI655" s="21" t="s">
        <v>200</v>
      </c>
      <c r="CJ655" s="21" t="s">
        <v>200</v>
      </c>
      <c r="CK655" s="21" t="s">
        <v>200</v>
      </c>
      <c r="CL655" s="21" t="s">
        <v>200</v>
      </c>
      <c r="CM655" s="21" t="s">
        <v>200</v>
      </c>
      <c r="CN655" s="21" t="s">
        <v>200</v>
      </c>
      <c r="CO655" s="21" t="s">
        <v>200</v>
      </c>
    </row>
    <row r="656" spans="1:93" s="5" customFormat="1" ht="16.5" customHeight="1" x14ac:dyDescent="0.3">
      <c r="A656" s="62">
        <v>31040654</v>
      </c>
      <c r="B656" s="62" t="s">
        <v>250</v>
      </c>
      <c r="C656" s="21"/>
      <c r="D656" s="21">
        <f t="shared" si="141"/>
        <v>51</v>
      </c>
      <c r="E656" s="21" t="s">
        <v>106</v>
      </c>
      <c r="F656" s="21">
        <v>11</v>
      </c>
      <c r="G656" s="21" t="s">
        <v>111</v>
      </c>
      <c r="H656" s="21">
        <f>VLOOKUP($L656,怪物模板!$A:$N,MATCH(角色!H$1,模板表头,0),0)</f>
        <v>3</v>
      </c>
      <c r="I656" s="28" t="str">
        <f>VLOOKUP($L656,怪物模板!$A:$N,MATCH(角色!I$1,模板表头,0),0)</f>
        <v>mag</v>
      </c>
      <c r="J656" s="22"/>
      <c r="K656" s="21"/>
      <c r="L656" s="21" t="s">
        <v>281</v>
      </c>
      <c r="M656" s="28" t="str">
        <f>VLOOKUP($L656,怪物模板!$A:$N,MATCH(角色!M$1,模板表头,0),0)</f>
        <v>丛林半神</v>
      </c>
      <c r="N656" s="28" t="str">
        <f>VLOOKUP($L656,怪物模板!$A:$N,MATCH(角色!N$1,模板表头,0),0)</f>
        <v>BOSS-5技能版</v>
      </c>
      <c r="O656" s="21" t="str">
        <f>VLOOKUP($L656,怪物模板!$A:$N,MATCH(角色!O$1,模板表头,0),0)</f>
        <v>male</v>
      </c>
      <c r="P656" s="22">
        <v>4</v>
      </c>
      <c r="Q656" s="21">
        <v>3</v>
      </c>
      <c r="R656" s="21">
        <v>3</v>
      </c>
      <c r="S656" s="28" t="str">
        <f>VLOOKUP($L656,怪物模板!$A:$N,MATCH(角色!S$1,模板表头,0),0)</f>
        <v>order</v>
      </c>
      <c r="T656" s="21" t="s">
        <v>199</v>
      </c>
      <c r="U656" s="21"/>
      <c r="V656" s="21"/>
      <c r="W656" s="21"/>
      <c r="X656" s="21"/>
      <c r="Y656" s="21"/>
      <c r="Z656" s="21"/>
      <c r="AA656" s="21"/>
      <c r="AB656" s="21">
        <v>4</v>
      </c>
      <c r="AC656" s="21">
        <v>6</v>
      </c>
      <c r="AD656" s="21"/>
      <c r="AE656" s="21">
        <f t="shared" si="142"/>
        <v>40</v>
      </c>
      <c r="AF656" s="21">
        <f t="shared" si="136"/>
        <v>100</v>
      </c>
      <c r="AG656" s="28" t="str">
        <f>VLOOKUP($L656,怪物模板!$A:$N,MATCH(角色!AG$1,模板表头,0),0)</f>
        <v>healer.velen</v>
      </c>
      <c r="AH656" s="28">
        <f>VLOOKUP($L656,怪物模板!$A:$N,MATCH(角色!AH$1,模板表头,0),0)</f>
        <v>11760101</v>
      </c>
      <c r="AI656" s="28">
        <f>VLOOKUP($L656,怪物模板!$A:$N,MATCH(角色!AI$1,模板表头,0),0)</f>
        <v>11760102</v>
      </c>
      <c r="AJ656" s="28">
        <f>VLOOKUP($L656,怪物模板!$A:$N,MATCH(角色!AJ$1,模板表头,0),0)</f>
        <v>11760103</v>
      </c>
      <c r="AK656" s="28">
        <f>VLOOKUP($L656,怪物模板!$A:$N,MATCH(角色!AK$1,模板表头,0),0)</f>
        <v>11999519</v>
      </c>
      <c r="AL656" s="28">
        <f>IF(VLOOKUP($L656,[1]怪物模板!$A:$N,MATCH([1]角色!AL$1,模板表头,0),0)=0,"",VLOOKUP($L656,[1]怪物模板!$A:$N,MATCH([1]角色!AL$1,模板表头,0),0))</f>
        <v>11999540</v>
      </c>
      <c r="AM656" s="28" t="str">
        <f>VLOOKUP($L656,怪物模板!$A:$N,MATCH(角色!AM$1,模板表头,0),0)</f>
        <v>cenarius_boss</v>
      </c>
      <c r="AN656" s="21">
        <v>1.2</v>
      </c>
      <c r="AO656" s="21">
        <v>1</v>
      </c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2"/>
      <c r="BC656" s="22"/>
      <c r="BD656" s="22"/>
      <c r="BE656" s="22"/>
      <c r="BF656" s="22"/>
      <c r="BG656" s="22"/>
      <c r="BH656" s="22"/>
      <c r="BI656" s="22">
        <f t="shared" si="138"/>
        <v>10000</v>
      </c>
      <c r="BJ656" s="22">
        <f t="shared" si="139"/>
        <v>4000</v>
      </c>
      <c r="BK656" s="22">
        <f t="shared" si="139"/>
        <v>4000</v>
      </c>
      <c r="BL656" s="21"/>
      <c r="BM656" s="21"/>
      <c r="BN656" s="21"/>
      <c r="BO656" s="21"/>
      <c r="BP656" s="21"/>
      <c r="BQ656" s="21"/>
      <c r="BR656" s="21"/>
      <c r="BS656" s="21"/>
      <c r="BT656" s="21"/>
      <c r="BU656" s="23" t="s">
        <v>200</v>
      </c>
      <c r="BV656" s="21"/>
      <c r="BW656" s="21"/>
      <c r="BX656" s="21"/>
      <c r="BY656" s="21"/>
      <c r="BZ656" s="21"/>
      <c r="CA656" s="21"/>
      <c r="CB656" s="21"/>
      <c r="CC656" s="21"/>
      <c r="CD656" s="21"/>
      <c r="CE656" s="21"/>
      <c r="CF656" s="21"/>
      <c r="CG656" s="21" t="s">
        <v>200</v>
      </c>
      <c r="CH656" s="21" t="s">
        <v>200</v>
      </c>
      <c r="CI656" s="21" t="s">
        <v>200</v>
      </c>
      <c r="CJ656" s="21" t="s">
        <v>200</v>
      </c>
      <c r="CK656" s="21" t="s">
        <v>200</v>
      </c>
      <c r="CL656" s="21" t="s">
        <v>200</v>
      </c>
      <c r="CM656" s="21" t="s">
        <v>200</v>
      </c>
      <c r="CN656" s="21" t="s">
        <v>200</v>
      </c>
      <c r="CO656" s="21" t="s">
        <v>200</v>
      </c>
    </row>
    <row r="657" spans="1:93" s="5" customFormat="1" x14ac:dyDescent="0.3">
      <c r="A657" s="62">
        <v>31040655</v>
      </c>
      <c r="B657" s="62" t="s">
        <v>249</v>
      </c>
      <c r="C657" s="21"/>
      <c r="D657" s="21">
        <f t="shared" si="141"/>
        <v>51</v>
      </c>
      <c r="E657" s="21" t="s">
        <v>106</v>
      </c>
      <c r="F657" s="21">
        <v>11</v>
      </c>
      <c r="G657" s="21" t="s">
        <v>110</v>
      </c>
      <c r="H657" s="21">
        <f>VLOOKUP($L657,怪物模板!$A:$N,MATCH(角色!H$1,模板表头,0),0)</f>
        <v>2</v>
      </c>
      <c r="I657" s="28" t="str">
        <f>VLOOKUP($L657,怪物模板!$A:$N,MATCH(角色!I$1,模板表头,0),0)</f>
        <v>phy</v>
      </c>
      <c r="J657" s="22"/>
      <c r="K657" s="21"/>
      <c r="L657" s="21" t="s">
        <v>249</v>
      </c>
      <c r="M657" s="28" t="str">
        <f>VLOOKUP($L657,怪物模板!$A:$N,MATCH(角色!M$1,模板表头,0),0)</f>
        <v>无对应英雄</v>
      </c>
      <c r="N657" s="28" t="str">
        <f>VLOOKUP($L657,怪物模板!$A:$N,MATCH(角色!N$1,模板表头,0),0)</f>
        <v>同英雄技能</v>
      </c>
      <c r="O657" s="21" t="str">
        <f>VLOOKUP($L657,怪物模板!$A:$N,MATCH(角色!O$1,模板表头,0),0)</f>
        <v>male</v>
      </c>
      <c r="P657" s="21">
        <v>4</v>
      </c>
      <c r="Q657" s="21">
        <v>3</v>
      </c>
      <c r="R657" s="21">
        <v>3</v>
      </c>
      <c r="S657" s="28" t="str">
        <f>VLOOKUP($L657,怪物模板!$A:$N,MATCH(角色!S$1,模板表头,0),0)</f>
        <v>horde</v>
      </c>
      <c r="T657" s="21" t="s">
        <v>199</v>
      </c>
      <c r="U657" s="21"/>
      <c r="V657" s="21"/>
      <c r="W657" s="21"/>
      <c r="X657" s="21"/>
      <c r="Y657" s="21"/>
      <c r="Z657" s="21"/>
      <c r="AA657" s="21"/>
      <c r="AB657" s="21">
        <v>4</v>
      </c>
      <c r="AC657" s="21">
        <v>6</v>
      </c>
      <c r="AD657" s="21"/>
      <c r="AE657" s="21">
        <f t="shared" si="142"/>
        <v>10</v>
      </c>
      <c r="AF657" s="21">
        <f t="shared" si="136"/>
        <v>25</v>
      </c>
      <c r="AG657" s="28" t="str">
        <f>VLOOKUP($L657,怪物模板!$A:$N,MATCH(角色!AG$1,模板表头,0),0)</f>
        <v>misc.5skills_target_is_valid</v>
      </c>
      <c r="AH657" s="28">
        <f>VLOOKUP($L657,怪物模板!$A:$N,MATCH(角色!AH$1,模板表头,0),0)</f>
        <v>11890201</v>
      </c>
      <c r="AI657" s="28">
        <f>VLOOKUP($L657,怪物模板!$A:$N,MATCH(角色!AI$1,模板表头,0),0)</f>
        <v>11890202</v>
      </c>
      <c r="AJ657" s="28" t="str">
        <f>VLOOKUP($L657,怪物模板!$A:$N,MATCH(角色!AJ$1,模板表头,0),0)</f>
        <v/>
      </c>
      <c r="AK657" s="28" t="str">
        <f>VLOOKUP($L657,怪物模板!$A:$N,MATCH(角色!AK$1,模板表头,0),0)</f>
        <v/>
      </c>
      <c r="AL657" s="28" t="str">
        <f>IF(VLOOKUP($L657,[1]怪物模板!$A:$N,MATCH([1]角色!AL$1,模板表头,0),0)=0,"",VLOOKUP($L657,[1]怪物模板!$A:$N,MATCH([1]角色!AL$1,模板表头,0),0))</f>
        <v/>
      </c>
      <c r="AM657" s="28" t="str">
        <f>VLOOKUP($L657,怪物模板!$A:$N,MATCH(角色!AM$1,模板表头,0),0)</f>
        <v>troll_hunter</v>
      </c>
      <c r="AN657" s="21">
        <v>0.9</v>
      </c>
      <c r="AO657" s="21">
        <v>1</v>
      </c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2">
        <f t="shared" si="138"/>
        <v>10000</v>
      </c>
      <c r="BJ657" s="22">
        <f t="shared" si="139"/>
        <v>4000</v>
      </c>
      <c r="BK657" s="22">
        <f t="shared" si="139"/>
        <v>4000</v>
      </c>
      <c r="BL657" s="21"/>
      <c r="BM657" s="21"/>
      <c r="BN657" s="21"/>
      <c r="BO657" s="21"/>
      <c r="BP657" s="21"/>
      <c r="BQ657" s="21"/>
      <c r="BR657" s="21"/>
      <c r="BS657" s="21"/>
      <c r="BT657" s="21"/>
      <c r="BU657" s="23"/>
      <c r="BV657" s="21"/>
      <c r="BW657" s="21"/>
      <c r="BX657" s="21"/>
      <c r="BY657" s="21"/>
      <c r="BZ657" s="21"/>
      <c r="CA657" s="21"/>
      <c r="CB657" s="21"/>
      <c r="CC657" s="21"/>
      <c r="CD657" s="21"/>
      <c r="CE657" s="21"/>
      <c r="CF657" s="21"/>
      <c r="CG657" s="21" t="s">
        <v>200</v>
      </c>
      <c r="CH657" s="21" t="s">
        <v>200</v>
      </c>
      <c r="CI657" s="21" t="s">
        <v>200</v>
      </c>
      <c r="CJ657" s="21" t="s">
        <v>200</v>
      </c>
      <c r="CK657" s="21" t="s">
        <v>200</v>
      </c>
      <c r="CL657" s="21" t="s">
        <v>200</v>
      </c>
      <c r="CM657" s="21" t="s">
        <v>200</v>
      </c>
      <c r="CN657" s="21" t="s">
        <v>200</v>
      </c>
      <c r="CO657" s="21" t="s">
        <v>200</v>
      </c>
    </row>
    <row r="658" spans="1:93" ht="16.5" customHeight="1" x14ac:dyDescent="0.3">
      <c r="A658" s="62">
        <v>31040656</v>
      </c>
      <c r="B658" s="62" t="s">
        <v>97</v>
      </c>
      <c r="C658" s="21"/>
      <c r="D658" s="21">
        <f t="shared" si="141"/>
        <v>52</v>
      </c>
      <c r="E658" s="21" t="s">
        <v>106</v>
      </c>
      <c r="F658" s="21">
        <v>12</v>
      </c>
      <c r="G658" s="21" t="s">
        <v>111</v>
      </c>
      <c r="H658" s="21">
        <f>VLOOKUP($L658,怪物模板!$A:$N,MATCH(角色!H$1,模板表头,0),0)</f>
        <v>2</v>
      </c>
      <c r="I658" s="28" t="str">
        <f>VLOOKUP($L658,怪物模板!$A:$N,MATCH(角色!I$1,模板表头,0),0)</f>
        <v>phy</v>
      </c>
      <c r="J658" s="22"/>
      <c r="K658" s="21" t="s">
        <v>255</v>
      </c>
      <c r="L658" s="21" t="s">
        <v>97</v>
      </c>
      <c r="M658" s="28" t="str">
        <f>VLOOKUP($L658,怪物模板!$A:$N,MATCH(角色!M$1,模板表头,0),0)</f>
        <v>无对应英雄</v>
      </c>
      <c r="N658" s="28" t="str">
        <f>VLOOKUP($L658,怪物模板!$A:$N,MATCH(角色!N$1,模板表头,0),0)</f>
        <v>统一模板</v>
      </c>
      <c r="O658" s="21" t="str">
        <f>VLOOKUP($L658,怪物模板!$A:$N,MATCH(角色!O$1,模板表头,0),0)</f>
        <v>male</v>
      </c>
      <c r="P658" s="22">
        <v>5</v>
      </c>
      <c r="Q658" s="21">
        <v>3</v>
      </c>
      <c r="R658" s="21">
        <v>3</v>
      </c>
      <c r="S658" s="28" t="str">
        <f>VLOOKUP($L658,怪物模板!$A:$N,MATCH(角色!S$1,模板表头,0),0)</f>
        <v>chaos</v>
      </c>
      <c r="T658" s="21" t="s">
        <v>199</v>
      </c>
      <c r="U658" s="21"/>
      <c r="V658" s="21"/>
      <c r="W658" s="21"/>
      <c r="X658" s="21"/>
      <c r="Y658" s="21"/>
      <c r="Z658" s="21"/>
      <c r="AA658" s="21"/>
      <c r="AB658" s="21">
        <v>4</v>
      </c>
      <c r="AC658" s="21">
        <v>6</v>
      </c>
      <c r="AD658" s="21"/>
      <c r="AE658" s="21">
        <f t="shared" si="142"/>
        <v>40</v>
      </c>
      <c r="AF658" s="21">
        <f t="shared" si="136"/>
        <v>100</v>
      </c>
      <c r="AG658" s="28" t="str">
        <f>VLOOKUP($L658,怪物模板!$A:$N,MATCH(角色!AG$1,模板表头,0),0)</f>
        <v>misc.5skills</v>
      </c>
      <c r="AH658" s="28">
        <f>VLOOKUP($L658,怪物模板!$A:$N,MATCH(角色!AH$1,模板表头,0),0)</f>
        <v>11980601</v>
      </c>
      <c r="AI658" s="28">
        <f>VLOOKUP($L658,怪物模板!$A:$N,MATCH(角色!AI$1,模板表头,0),0)</f>
        <v>11999526</v>
      </c>
      <c r="AJ658" s="28" t="str">
        <f>VLOOKUP($L658,怪物模板!$A:$N,MATCH(角色!AJ$1,模板表头,0),0)</f>
        <v/>
      </c>
      <c r="AK658" s="28" t="str">
        <f>VLOOKUP($L658,怪物模板!$A:$N,MATCH(角色!AK$1,模板表头,0),0)</f>
        <v/>
      </c>
      <c r="AL658" s="28" t="str">
        <f>IF(VLOOKUP($L658,[1]怪物模板!$A:$N,MATCH([1]角色!AL$1,模板表头,0),0)=0,"",VLOOKUP($L658,[1]怪物模板!$A:$N,MATCH([1]角色!AL$1,模板表头,0),0))</f>
        <v/>
      </c>
      <c r="AM658" s="28" t="str">
        <f>VLOOKUP($L658,怪物模板!$A:$N,MATCH(角色!AM$1,模板表头,0),0)</f>
        <v>scarlet_crusade_boss</v>
      </c>
      <c r="AN658" s="21">
        <v>1.2</v>
      </c>
      <c r="AO658" s="21">
        <v>1</v>
      </c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2"/>
      <c r="BC658" s="22"/>
      <c r="BD658" s="22"/>
      <c r="BE658" s="22"/>
      <c r="BF658" s="22"/>
      <c r="BG658" s="22"/>
      <c r="BH658" s="22"/>
      <c r="BI658" s="22">
        <f t="shared" si="138"/>
        <v>10000</v>
      </c>
      <c r="BJ658" s="22">
        <f t="shared" si="139"/>
        <v>4000</v>
      </c>
      <c r="BK658" s="22">
        <f t="shared" si="139"/>
        <v>4000</v>
      </c>
      <c r="BL658" s="21"/>
      <c r="BM658" s="21"/>
      <c r="BN658" s="21"/>
      <c r="BO658" s="21"/>
      <c r="BP658" s="21"/>
      <c r="BQ658" s="21"/>
      <c r="BR658" s="21"/>
      <c r="BS658" s="21"/>
      <c r="BT658" s="21"/>
      <c r="BU658" s="23" t="s">
        <v>200</v>
      </c>
      <c r="BV658" s="21"/>
      <c r="BW658" s="21"/>
      <c r="BX658" s="21"/>
      <c r="BY658" s="21"/>
      <c r="BZ658" s="21"/>
      <c r="CA658" s="21"/>
      <c r="CB658" s="21"/>
      <c r="CC658" s="21"/>
      <c r="CD658" s="21"/>
      <c r="CE658" s="21"/>
      <c r="CF658" s="21"/>
      <c r="CG658" s="21" t="s">
        <v>200</v>
      </c>
      <c r="CH658" s="21" t="s">
        <v>200</v>
      </c>
      <c r="CI658" s="21" t="s">
        <v>200</v>
      </c>
      <c r="CJ658" s="21" t="s">
        <v>200</v>
      </c>
      <c r="CK658" s="21" t="s">
        <v>200</v>
      </c>
      <c r="CL658" s="21" t="s">
        <v>200</v>
      </c>
      <c r="CM658" s="21" t="s">
        <v>200</v>
      </c>
      <c r="CN658" s="21" t="s">
        <v>200</v>
      </c>
      <c r="CO658" s="21" t="s">
        <v>200</v>
      </c>
    </row>
    <row r="659" spans="1:93" ht="16.5" customHeight="1" x14ac:dyDescent="0.3">
      <c r="A659" s="62">
        <v>31040657</v>
      </c>
      <c r="B659" s="62" t="s">
        <v>86</v>
      </c>
      <c r="C659" s="21"/>
      <c r="D659" s="21">
        <f t="shared" si="141"/>
        <v>52</v>
      </c>
      <c r="E659" s="21" t="s">
        <v>106</v>
      </c>
      <c r="F659" s="21">
        <v>12</v>
      </c>
      <c r="G659" s="21" t="s">
        <v>110</v>
      </c>
      <c r="H659" s="21">
        <f>VLOOKUP($L659,怪物模板!$A:$N,MATCH(角色!H$1,模板表头,0),0)</f>
        <v>2</v>
      </c>
      <c r="I659" s="28" t="str">
        <f>VLOOKUP($L659,怪物模板!$A:$N,MATCH(角色!I$1,模板表头,0),0)</f>
        <v>phy</v>
      </c>
      <c r="J659" s="22"/>
      <c r="K659" s="21"/>
      <c r="L659" s="21" t="s">
        <v>86</v>
      </c>
      <c r="M659" s="28" t="str">
        <f>VLOOKUP($L659,怪物模板!$A:$N,MATCH(角色!M$1,模板表头,0),0)</f>
        <v>无对应英雄</v>
      </c>
      <c r="N659" s="28" t="str">
        <f>VLOOKUP($L659,怪物模板!$A:$N,MATCH(角色!N$1,模板表头,0),0)</f>
        <v>新增突袭小招，大招改为引导</v>
      </c>
      <c r="O659" s="21" t="str">
        <f>VLOOKUP($L659,怪物模板!$A:$N,MATCH(角色!O$1,模板表头,0),0)</f>
        <v>male</v>
      </c>
      <c r="P659" s="22">
        <v>3</v>
      </c>
      <c r="Q659" s="21">
        <v>3</v>
      </c>
      <c r="R659" s="21">
        <v>2</v>
      </c>
      <c r="S659" s="28" t="str">
        <f>VLOOKUP($L659,怪物模板!$A:$N,MATCH(角色!S$1,模板表头,0),0)</f>
        <v>horde</v>
      </c>
      <c r="T659" s="21" t="s">
        <v>85</v>
      </c>
      <c r="U659" s="21"/>
      <c r="V659" s="21"/>
      <c r="W659" s="21"/>
      <c r="X659" s="21"/>
      <c r="Y659" s="21"/>
      <c r="Z659" s="21"/>
      <c r="AA659" s="21"/>
      <c r="AB659" s="21">
        <v>4</v>
      </c>
      <c r="AC659" s="21">
        <v>6</v>
      </c>
      <c r="AD659" s="21"/>
      <c r="AE659" s="21">
        <f t="shared" si="142"/>
        <v>10</v>
      </c>
      <c r="AF659" s="21">
        <f t="shared" si="136"/>
        <v>25</v>
      </c>
      <c r="AG659" s="28" t="str">
        <f>VLOOKUP($L659,怪物模板!$A:$N,MATCH(角色!AG$1,模板表头,0),0)</f>
        <v>misc.5skills</v>
      </c>
      <c r="AH659" s="28">
        <f>VLOOKUP($L659,怪物模板!$A:$N,MATCH(角色!AH$1,模板表头,0),0)</f>
        <v>11980101</v>
      </c>
      <c r="AI659" s="28">
        <f>VLOOKUP($L659,怪物模板!$A:$N,MATCH(角色!AI$1,模板表头,0),0)</f>
        <v>11999536</v>
      </c>
      <c r="AJ659" s="28">
        <f>VLOOKUP($L659,怪物模板!$A:$N,MATCH(角色!AJ$1,模板表头,0),0)</f>
        <v>11999537</v>
      </c>
      <c r="AK659" s="28" t="str">
        <f>VLOOKUP($L659,怪物模板!$A:$N,MATCH(角色!AK$1,模板表头,0),0)</f>
        <v/>
      </c>
      <c r="AL659" s="28" t="str">
        <f>IF(VLOOKUP($L659,[1]怪物模板!$A:$N,MATCH([1]角色!AL$1,模板表头,0),0)=0,"",VLOOKUP($L659,[1]怪物模板!$A:$N,MATCH([1]角色!AL$1,模板表头,0),0))</f>
        <v/>
      </c>
      <c r="AM659" s="28" t="str">
        <f>VLOOKUP($L659,怪物模板!$A:$N,MATCH(角色!AM$1,模板表头,0),0)</f>
        <v>rogue</v>
      </c>
      <c r="AN659" s="21">
        <v>1</v>
      </c>
      <c r="AO659" s="21">
        <v>1</v>
      </c>
      <c r="AP659" s="21"/>
      <c r="AQ659" s="21"/>
      <c r="AR659" s="21"/>
      <c r="AS659" s="21"/>
      <c r="AT659" s="21"/>
      <c r="AU659" s="21">
        <v>230011</v>
      </c>
      <c r="AV659" s="21"/>
      <c r="AW659" s="21"/>
      <c r="AX659" s="21"/>
      <c r="AY659" s="21"/>
      <c r="AZ659" s="21"/>
      <c r="BA659" s="21"/>
      <c r="BB659" s="22"/>
      <c r="BC659" s="22"/>
      <c r="BD659" s="22"/>
      <c r="BE659" s="22"/>
      <c r="BF659" s="22"/>
      <c r="BG659" s="22"/>
      <c r="BH659" s="22"/>
      <c r="BI659" s="22">
        <f t="shared" si="138"/>
        <v>10000</v>
      </c>
      <c r="BJ659" s="22">
        <f t="shared" si="139"/>
        <v>4000</v>
      </c>
      <c r="BK659" s="22">
        <f t="shared" si="139"/>
        <v>4000</v>
      </c>
      <c r="BL659" s="21"/>
      <c r="BM659" s="21"/>
      <c r="BN659" s="21"/>
      <c r="BO659" s="21"/>
      <c r="BP659" s="21"/>
      <c r="BQ659" s="21"/>
      <c r="BR659" s="21"/>
      <c r="BS659" s="21"/>
      <c r="BT659" s="21"/>
      <c r="BU659" s="23" t="s">
        <v>200</v>
      </c>
      <c r="BV659" s="21"/>
      <c r="BW659" s="21"/>
      <c r="BX659" s="21"/>
      <c r="BY659" s="21"/>
      <c r="BZ659" s="21"/>
      <c r="CA659" s="21"/>
      <c r="CB659" s="21"/>
      <c r="CC659" s="21"/>
      <c r="CD659" s="21"/>
      <c r="CE659" s="21"/>
      <c r="CF659" s="21"/>
      <c r="CG659" s="21" t="s">
        <v>200</v>
      </c>
      <c r="CH659" s="21" t="s">
        <v>200</v>
      </c>
      <c r="CI659" s="21" t="s">
        <v>200</v>
      </c>
      <c r="CJ659" s="21" t="s">
        <v>200</v>
      </c>
      <c r="CK659" s="21" t="s">
        <v>200</v>
      </c>
      <c r="CL659" s="21" t="s">
        <v>200</v>
      </c>
      <c r="CM659" s="21" t="s">
        <v>200</v>
      </c>
      <c r="CN659" s="21" t="s">
        <v>200</v>
      </c>
      <c r="CO659" s="21" t="s">
        <v>200</v>
      </c>
    </row>
    <row r="660" spans="1:93" ht="16.5" customHeight="1" x14ac:dyDescent="0.3">
      <c r="A660" s="62">
        <v>31040658</v>
      </c>
      <c r="B660" s="62" t="s">
        <v>86</v>
      </c>
      <c r="C660" s="21"/>
      <c r="D660" s="21">
        <f t="shared" si="141"/>
        <v>52</v>
      </c>
      <c r="E660" s="21" t="s">
        <v>106</v>
      </c>
      <c r="F660" s="21">
        <v>12</v>
      </c>
      <c r="G660" s="21" t="s">
        <v>110</v>
      </c>
      <c r="H660" s="21">
        <f>VLOOKUP($L660,怪物模板!$A:$N,MATCH(角色!H$1,模板表头,0),0)</f>
        <v>2</v>
      </c>
      <c r="I660" s="28" t="str">
        <f>VLOOKUP($L660,怪物模板!$A:$N,MATCH(角色!I$1,模板表头,0),0)</f>
        <v>phy</v>
      </c>
      <c r="J660" s="22"/>
      <c r="K660" s="21"/>
      <c r="L660" s="21" t="s">
        <v>86</v>
      </c>
      <c r="M660" s="28" t="str">
        <f>VLOOKUP($L660,怪物模板!$A:$N,MATCH(角色!M$1,模板表头,0),0)</f>
        <v>无对应英雄</v>
      </c>
      <c r="N660" s="28" t="str">
        <f>VLOOKUP($L660,怪物模板!$A:$N,MATCH(角色!N$1,模板表头,0),0)</f>
        <v>新增突袭小招，大招改为引导</v>
      </c>
      <c r="O660" s="21" t="str">
        <f>VLOOKUP($L660,怪物模板!$A:$N,MATCH(角色!O$1,模板表头,0),0)</f>
        <v>male</v>
      </c>
      <c r="P660" s="22">
        <v>3</v>
      </c>
      <c r="Q660" s="21">
        <v>2</v>
      </c>
      <c r="R660" s="21">
        <v>2</v>
      </c>
      <c r="S660" s="28" t="str">
        <f>VLOOKUP($L660,怪物模板!$A:$N,MATCH(角色!S$1,模板表头,0),0)</f>
        <v>horde</v>
      </c>
      <c r="T660" s="21" t="s">
        <v>85</v>
      </c>
      <c r="U660" s="21"/>
      <c r="V660" s="21"/>
      <c r="W660" s="21"/>
      <c r="X660" s="21"/>
      <c r="Y660" s="21"/>
      <c r="Z660" s="21"/>
      <c r="AA660" s="21"/>
      <c r="AB660" s="21">
        <v>4</v>
      </c>
      <c r="AC660" s="21">
        <v>6</v>
      </c>
      <c r="AD660" s="21"/>
      <c r="AE660" s="21">
        <f t="shared" si="142"/>
        <v>10</v>
      </c>
      <c r="AF660" s="21">
        <f t="shared" ref="AF660:AF723" si="143">INT(AE660*2.5)</f>
        <v>25</v>
      </c>
      <c r="AG660" s="28" t="str">
        <f>VLOOKUP($L660,怪物模板!$A:$N,MATCH(角色!AG$1,模板表头,0),0)</f>
        <v>misc.5skills</v>
      </c>
      <c r="AH660" s="28">
        <f>VLOOKUP($L660,怪物模板!$A:$N,MATCH(角色!AH$1,模板表头,0),0)</f>
        <v>11980101</v>
      </c>
      <c r="AI660" s="28">
        <f>VLOOKUP($L660,怪物模板!$A:$N,MATCH(角色!AI$1,模板表头,0),0)</f>
        <v>11999536</v>
      </c>
      <c r="AJ660" s="28">
        <f>VLOOKUP($L660,怪物模板!$A:$N,MATCH(角色!AJ$1,模板表头,0),0)</f>
        <v>11999537</v>
      </c>
      <c r="AK660" s="28" t="str">
        <f>VLOOKUP($L660,怪物模板!$A:$N,MATCH(角色!AK$1,模板表头,0),0)</f>
        <v/>
      </c>
      <c r="AL660" s="28" t="str">
        <f>IF(VLOOKUP($L660,[1]怪物模板!$A:$N,MATCH([1]角色!AL$1,模板表头,0),0)=0,"",VLOOKUP($L660,[1]怪物模板!$A:$N,MATCH([1]角色!AL$1,模板表头,0),0))</f>
        <v/>
      </c>
      <c r="AM660" s="28" t="str">
        <f>VLOOKUP($L660,怪物模板!$A:$N,MATCH(角色!AM$1,模板表头,0),0)</f>
        <v>rogue</v>
      </c>
      <c r="AN660" s="21">
        <v>1</v>
      </c>
      <c r="AO660" s="21">
        <v>1</v>
      </c>
      <c r="AP660" s="21"/>
      <c r="AQ660" s="21"/>
      <c r="AR660" s="21"/>
      <c r="AS660" s="21"/>
      <c r="AT660" s="21"/>
      <c r="AU660" s="21">
        <v>230011</v>
      </c>
      <c r="AV660" s="21"/>
      <c r="AW660" s="21"/>
      <c r="AX660" s="21"/>
      <c r="AY660" s="21"/>
      <c r="AZ660" s="21"/>
      <c r="BA660" s="21"/>
      <c r="BB660" s="22"/>
      <c r="BC660" s="22"/>
      <c r="BD660" s="22"/>
      <c r="BE660" s="22"/>
      <c r="BF660" s="22"/>
      <c r="BG660" s="22"/>
      <c r="BH660" s="22"/>
      <c r="BI660" s="22">
        <f t="shared" ref="BI660:BI723" si="144">IF($G660="boss",0,10000)</f>
        <v>10000</v>
      </c>
      <c r="BJ660" s="22">
        <f t="shared" ref="BJ660:BK691" si="145">IF($G660="boss",0,4000)</f>
        <v>4000</v>
      </c>
      <c r="BK660" s="22">
        <f t="shared" si="145"/>
        <v>4000</v>
      </c>
      <c r="BL660" s="21"/>
      <c r="BM660" s="21"/>
      <c r="BN660" s="21"/>
      <c r="BO660" s="21"/>
      <c r="BP660" s="21"/>
      <c r="BQ660" s="21"/>
      <c r="BR660" s="21"/>
      <c r="BS660" s="21"/>
      <c r="BT660" s="21"/>
      <c r="BU660" s="23" t="s">
        <v>200</v>
      </c>
      <c r="BV660" s="21"/>
      <c r="BW660" s="21"/>
      <c r="BX660" s="21"/>
      <c r="BY660" s="21"/>
      <c r="BZ660" s="21"/>
      <c r="CA660" s="21"/>
      <c r="CB660" s="21"/>
      <c r="CC660" s="21"/>
      <c r="CD660" s="21"/>
      <c r="CE660" s="21"/>
      <c r="CF660" s="21"/>
      <c r="CG660" s="21" t="s">
        <v>200</v>
      </c>
      <c r="CH660" s="21" t="s">
        <v>200</v>
      </c>
      <c r="CI660" s="21" t="s">
        <v>200</v>
      </c>
      <c r="CJ660" s="21" t="s">
        <v>200</v>
      </c>
      <c r="CK660" s="21" t="s">
        <v>200</v>
      </c>
      <c r="CL660" s="21" t="s">
        <v>200</v>
      </c>
      <c r="CM660" s="21" t="s">
        <v>200</v>
      </c>
      <c r="CN660" s="21" t="s">
        <v>200</v>
      </c>
      <c r="CO660" s="21" t="s">
        <v>200</v>
      </c>
    </row>
    <row r="661" spans="1:93" ht="16.5" customHeight="1" x14ac:dyDescent="0.3">
      <c r="A661" s="62">
        <v>31040659</v>
      </c>
      <c r="B661" s="62" t="s">
        <v>93</v>
      </c>
      <c r="C661" s="21"/>
      <c r="D661" s="21">
        <f t="shared" si="141"/>
        <v>52</v>
      </c>
      <c r="E661" s="21" t="s">
        <v>106</v>
      </c>
      <c r="F661" s="21">
        <v>12</v>
      </c>
      <c r="G661" s="21" t="s">
        <v>110</v>
      </c>
      <c r="H661" s="21">
        <f>VLOOKUP($L661,怪物模板!$A:$N,MATCH(角色!H$1,模板表头,0),0)</f>
        <v>2</v>
      </c>
      <c r="I661" s="28" t="str">
        <f>VLOOKUP($L661,怪物模板!$A:$N,MATCH(角色!I$1,模板表头,0),0)</f>
        <v>phy</v>
      </c>
      <c r="J661" s="22"/>
      <c r="K661" s="21"/>
      <c r="L661" s="21" t="s">
        <v>93</v>
      </c>
      <c r="M661" s="28" t="str">
        <f>VLOOKUP($L661,怪物模板!$A:$N,MATCH(角色!M$1,模板表头,0),0)</f>
        <v>狂战士</v>
      </c>
      <c r="N661" s="28" t="str">
        <f>VLOOKUP($L661,怪物模板!$A:$N,MATCH(角色!N$1,模板表头,0),0)</f>
        <v>同英雄技能</v>
      </c>
      <c r="O661" s="21" t="str">
        <f>VLOOKUP($L661,怪物模板!$A:$N,MATCH(角色!O$1,模板表头,0),0)</f>
        <v>male</v>
      </c>
      <c r="P661" s="22">
        <v>5</v>
      </c>
      <c r="Q661" s="21">
        <v>3</v>
      </c>
      <c r="R661" s="21">
        <v>3</v>
      </c>
      <c r="S661" s="28" t="str">
        <f>VLOOKUP($L661,怪物模板!$A:$N,MATCH(角色!S$1,模板表头,0),0)</f>
        <v>horde</v>
      </c>
      <c r="T661" s="21" t="s">
        <v>199</v>
      </c>
      <c r="U661" s="21"/>
      <c r="V661" s="21"/>
      <c r="W661" s="21"/>
      <c r="X661" s="21"/>
      <c r="Y661" s="21"/>
      <c r="Z661" s="21"/>
      <c r="AA661" s="21"/>
      <c r="AB661" s="21">
        <v>4</v>
      </c>
      <c r="AC661" s="21">
        <v>6</v>
      </c>
      <c r="AD661" s="21"/>
      <c r="AE661" s="21">
        <f t="shared" si="142"/>
        <v>10</v>
      </c>
      <c r="AF661" s="21">
        <f t="shared" si="143"/>
        <v>25</v>
      </c>
      <c r="AG661" s="28" t="str">
        <f>VLOOKUP($L661,怪物模板!$A:$N,MATCH(角色!AG$1,模板表头,0),0)</f>
        <v>misc.5skills_target_is_valid</v>
      </c>
      <c r="AH661" s="28">
        <f>VLOOKUP($L661,怪物模板!$A:$N,MATCH(角色!AH$1,模板表头,0),0)</f>
        <v>11970101</v>
      </c>
      <c r="AI661" s="28">
        <f>VLOOKUP($L661,怪物模板!$A:$N,MATCH(角色!AI$1,模板表头,0),0)</f>
        <v>11970102</v>
      </c>
      <c r="AJ661" s="28" t="str">
        <f>VLOOKUP($L661,怪物模板!$A:$N,MATCH(角色!AJ$1,模板表头,0),0)</f>
        <v/>
      </c>
      <c r="AK661" s="28" t="str">
        <f>VLOOKUP($L661,怪物模板!$A:$N,MATCH(角色!AK$1,模板表头,0),0)</f>
        <v/>
      </c>
      <c r="AL661" s="28" t="str">
        <f>IF(VLOOKUP($L661,[1]怪物模板!$A:$N,MATCH([1]角色!AL$1,模板表头,0),0)=0,"",VLOOKUP($L661,[1]怪物模板!$A:$N,MATCH([1]角色!AL$1,模板表头,0),0))</f>
        <v/>
      </c>
      <c r="AM661" s="28" t="str">
        <f>VLOOKUP($L661,怪物模板!$A:$N,MATCH(角色!AM$1,模板表头,0),0)</f>
        <v>berserk_npc</v>
      </c>
      <c r="AN661" s="21">
        <v>1</v>
      </c>
      <c r="AO661" s="21">
        <v>1</v>
      </c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2">
        <f t="shared" si="144"/>
        <v>10000</v>
      </c>
      <c r="BJ661" s="22">
        <f t="shared" si="145"/>
        <v>4000</v>
      </c>
      <c r="BK661" s="22">
        <f t="shared" si="145"/>
        <v>4000</v>
      </c>
      <c r="BL661" s="21"/>
      <c r="BM661" s="21"/>
      <c r="BN661" s="21"/>
      <c r="BO661" s="21"/>
      <c r="BP661" s="21"/>
      <c r="BQ661" s="21"/>
      <c r="BR661" s="21"/>
      <c r="BS661" s="21"/>
      <c r="BT661" s="21"/>
      <c r="BU661" s="23" t="s">
        <v>200</v>
      </c>
      <c r="BV661" s="21"/>
      <c r="BW661" s="21"/>
      <c r="BX661" s="21"/>
      <c r="BY661" s="21"/>
      <c r="BZ661" s="21"/>
      <c r="CA661" s="21"/>
      <c r="CB661" s="21"/>
      <c r="CC661" s="21"/>
      <c r="CD661" s="21"/>
      <c r="CE661" s="21"/>
      <c r="CF661" s="21"/>
      <c r="CG661" s="21" t="s">
        <v>200</v>
      </c>
      <c r="CH661" s="21" t="s">
        <v>200</v>
      </c>
      <c r="CI661" s="21" t="s">
        <v>200</v>
      </c>
      <c r="CJ661" s="21" t="s">
        <v>200</v>
      </c>
      <c r="CK661" s="21" t="s">
        <v>200</v>
      </c>
      <c r="CL661" s="21" t="s">
        <v>200</v>
      </c>
      <c r="CM661" s="21" t="s">
        <v>200</v>
      </c>
      <c r="CN661" s="21" t="s">
        <v>200</v>
      </c>
      <c r="CO661" s="21" t="s">
        <v>200</v>
      </c>
    </row>
    <row r="662" spans="1:93" ht="16.5" customHeight="1" x14ac:dyDescent="0.3">
      <c r="A662" s="62">
        <v>31040660</v>
      </c>
      <c r="B662" s="62" t="s">
        <v>93</v>
      </c>
      <c r="C662" s="21"/>
      <c r="D662" s="21">
        <f t="shared" si="141"/>
        <v>52</v>
      </c>
      <c r="E662" s="21" t="s">
        <v>106</v>
      </c>
      <c r="F662" s="21">
        <v>12</v>
      </c>
      <c r="G662" s="21" t="s">
        <v>110</v>
      </c>
      <c r="H662" s="21">
        <f>VLOOKUP($L662,怪物模板!$A:$N,MATCH(角色!H$1,模板表头,0),0)</f>
        <v>2</v>
      </c>
      <c r="I662" s="28" t="str">
        <f>VLOOKUP($L662,怪物模板!$A:$N,MATCH(角色!I$1,模板表头,0),0)</f>
        <v>phy</v>
      </c>
      <c r="J662" s="22"/>
      <c r="K662" s="21"/>
      <c r="L662" s="21" t="s">
        <v>93</v>
      </c>
      <c r="M662" s="28" t="str">
        <f>VLOOKUP($L662,怪物模板!$A:$N,MATCH(角色!M$1,模板表头,0),0)</f>
        <v>狂战士</v>
      </c>
      <c r="N662" s="28" t="str">
        <f>VLOOKUP($L662,怪物模板!$A:$N,MATCH(角色!N$1,模板表头,0),0)</f>
        <v>同英雄技能</v>
      </c>
      <c r="O662" s="21" t="str">
        <f>VLOOKUP($L662,怪物模板!$A:$N,MATCH(角色!O$1,模板表头,0),0)</f>
        <v>male</v>
      </c>
      <c r="P662" s="21">
        <v>5</v>
      </c>
      <c r="Q662" s="21">
        <v>2</v>
      </c>
      <c r="R662" s="21">
        <v>3</v>
      </c>
      <c r="S662" s="28" t="str">
        <f>VLOOKUP($L662,怪物模板!$A:$N,MATCH(角色!S$1,模板表头,0),0)</f>
        <v>horde</v>
      </c>
      <c r="T662" s="21" t="s">
        <v>199</v>
      </c>
      <c r="U662" s="21"/>
      <c r="V662" s="21"/>
      <c r="W662" s="21"/>
      <c r="X662" s="21"/>
      <c r="Y662" s="21"/>
      <c r="Z662" s="21"/>
      <c r="AA662" s="21"/>
      <c r="AB662" s="21">
        <v>4</v>
      </c>
      <c r="AC662" s="21">
        <v>6</v>
      </c>
      <c r="AD662" s="21"/>
      <c r="AE662" s="21">
        <f t="shared" si="142"/>
        <v>10</v>
      </c>
      <c r="AF662" s="21">
        <f t="shared" si="143"/>
        <v>25</v>
      </c>
      <c r="AG662" s="28" t="str">
        <f>VLOOKUP($L662,怪物模板!$A:$N,MATCH(角色!AG$1,模板表头,0),0)</f>
        <v>misc.5skills_target_is_valid</v>
      </c>
      <c r="AH662" s="28">
        <f>VLOOKUP($L662,怪物模板!$A:$N,MATCH(角色!AH$1,模板表头,0),0)</f>
        <v>11970101</v>
      </c>
      <c r="AI662" s="28">
        <f>VLOOKUP($L662,怪物模板!$A:$N,MATCH(角色!AI$1,模板表头,0),0)</f>
        <v>11970102</v>
      </c>
      <c r="AJ662" s="28" t="str">
        <f>VLOOKUP($L662,怪物模板!$A:$N,MATCH(角色!AJ$1,模板表头,0),0)</f>
        <v/>
      </c>
      <c r="AK662" s="28" t="str">
        <f>VLOOKUP($L662,怪物模板!$A:$N,MATCH(角色!AK$1,模板表头,0),0)</f>
        <v/>
      </c>
      <c r="AL662" s="28" t="str">
        <f>IF(VLOOKUP($L662,[1]怪物模板!$A:$N,MATCH([1]角色!AL$1,模板表头,0),0)=0,"",VLOOKUP($L662,[1]怪物模板!$A:$N,MATCH([1]角色!AL$1,模板表头,0),0))</f>
        <v/>
      </c>
      <c r="AM662" s="28" t="str">
        <f>VLOOKUP($L662,怪物模板!$A:$N,MATCH(角色!AM$1,模板表头,0),0)</f>
        <v>berserk_npc</v>
      </c>
      <c r="AN662" s="21">
        <v>1</v>
      </c>
      <c r="AO662" s="21">
        <v>1</v>
      </c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2"/>
      <c r="BC662" s="22"/>
      <c r="BD662" s="22"/>
      <c r="BE662" s="22"/>
      <c r="BF662" s="22"/>
      <c r="BG662" s="22"/>
      <c r="BH662" s="22"/>
      <c r="BI662" s="22">
        <f t="shared" si="144"/>
        <v>10000</v>
      </c>
      <c r="BJ662" s="22">
        <f t="shared" si="145"/>
        <v>4000</v>
      </c>
      <c r="BK662" s="22">
        <f t="shared" si="145"/>
        <v>4000</v>
      </c>
      <c r="BL662" s="21"/>
      <c r="BM662" s="21"/>
      <c r="BN662" s="21"/>
      <c r="BO662" s="21"/>
      <c r="BP662" s="21"/>
      <c r="BQ662" s="21"/>
      <c r="BR662" s="21"/>
      <c r="BS662" s="21"/>
      <c r="BT662" s="21"/>
      <c r="BU662" s="23" t="s">
        <v>200</v>
      </c>
      <c r="BV662" s="21"/>
      <c r="BW662" s="21"/>
      <c r="BX662" s="21"/>
      <c r="BY662" s="21"/>
      <c r="BZ662" s="21"/>
      <c r="CA662" s="21"/>
      <c r="CB662" s="21"/>
      <c r="CC662" s="21"/>
      <c r="CD662" s="21"/>
      <c r="CE662" s="21"/>
      <c r="CF662" s="21"/>
      <c r="CG662" s="21" t="s">
        <v>200</v>
      </c>
      <c r="CH662" s="21" t="s">
        <v>200</v>
      </c>
      <c r="CI662" s="21" t="s">
        <v>200</v>
      </c>
      <c r="CJ662" s="21" t="s">
        <v>200</v>
      </c>
      <c r="CK662" s="21" t="s">
        <v>200</v>
      </c>
      <c r="CL662" s="21" t="s">
        <v>200</v>
      </c>
      <c r="CM662" s="21" t="s">
        <v>200</v>
      </c>
      <c r="CN662" s="21" t="s">
        <v>200</v>
      </c>
      <c r="CO662" s="21" t="s">
        <v>200</v>
      </c>
    </row>
    <row r="663" spans="1:93" s="5" customFormat="1" ht="16.5" customHeight="1" x14ac:dyDescent="0.3">
      <c r="A663" s="62">
        <v>31040661</v>
      </c>
      <c r="B663" s="62" t="s">
        <v>246</v>
      </c>
      <c r="C663" s="21"/>
      <c r="D663" s="21">
        <f t="shared" si="141"/>
        <v>53</v>
      </c>
      <c r="E663" s="21" t="s">
        <v>106</v>
      </c>
      <c r="F663" s="21">
        <v>13</v>
      </c>
      <c r="G663" s="21" t="s">
        <v>111</v>
      </c>
      <c r="H663" s="21">
        <f>VLOOKUP($L663,怪物模板!$A:$N,MATCH(角色!H$1,模板表头,0),0)</f>
        <v>3</v>
      </c>
      <c r="I663" s="28" t="str">
        <f>VLOOKUP($L663,怪物模板!$A:$N,MATCH(角色!I$1,模板表头,0),0)</f>
        <v>mag</v>
      </c>
      <c r="J663" s="22"/>
      <c r="K663" s="21"/>
      <c r="L663" s="21" t="s">
        <v>278</v>
      </c>
      <c r="M663" s="28" t="str">
        <f>VLOOKUP($L663,怪物模板!$A:$N,MATCH(角色!M$1,模板表头,0),0)</f>
        <v>无对应英雄</v>
      </c>
      <c r="N663" s="28" t="str">
        <f>VLOOKUP($L663,怪物模板!$A:$N,MATCH(角色!N$1,模板表头,0),0)</f>
        <v>统一BOSS模板</v>
      </c>
      <c r="O663" s="21" t="str">
        <f>VLOOKUP($L663,怪物模板!$A:$N,MATCH(角色!O$1,模板表头,0),0)</f>
        <v>male</v>
      </c>
      <c r="P663" s="22">
        <v>4</v>
      </c>
      <c r="Q663" s="21">
        <v>3</v>
      </c>
      <c r="R663" s="21">
        <v>3</v>
      </c>
      <c r="S663" s="28" t="str">
        <f>VLOOKUP($L663,怪物模板!$A:$N,MATCH(角色!S$1,模板表头,0),0)</f>
        <v>alliance</v>
      </c>
      <c r="T663" s="21" t="s">
        <v>199</v>
      </c>
      <c r="U663" s="21"/>
      <c r="V663" s="21"/>
      <c r="W663" s="21"/>
      <c r="X663" s="21"/>
      <c r="Y663" s="21"/>
      <c r="Z663" s="21"/>
      <c r="AA663" s="21"/>
      <c r="AB663" s="21">
        <v>4</v>
      </c>
      <c r="AC663" s="21">
        <v>6</v>
      </c>
      <c r="AD663" s="21"/>
      <c r="AE663" s="21">
        <f t="shared" si="142"/>
        <v>40</v>
      </c>
      <c r="AF663" s="21">
        <f t="shared" si="143"/>
        <v>100</v>
      </c>
      <c r="AG663" s="28" t="str">
        <f>VLOOKUP($L663,怪物模板!$A:$N,MATCH(角色!AG$1,模板表头,0),0)</f>
        <v>misc.5skills</v>
      </c>
      <c r="AH663" s="28">
        <f>VLOOKUP($L663,怪物模板!$A:$N,MATCH(角色!AH$1,模板表头,0),0)</f>
        <v>11960401</v>
      </c>
      <c r="AI663" s="28">
        <f>VLOOKUP($L663,怪物模板!$A:$N,MATCH(角色!AI$1,模板表头,0),0)</f>
        <v>11960403</v>
      </c>
      <c r="AJ663" s="28">
        <f>VLOOKUP($L663,怪物模板!$A:$N,MATCH(角色!AJ$1,模板表头,0),0)</f>
        <v>11999509</v>
      </c>
      <c r="AK663" s="28">
        <f>VLOOKUP($L663,怪物模板!$A:$N,MATCH(角色!AK$1,模板表头,0),0)</f>
        <v>11999527</v>
      </c>
      <c r="AL663" s="28" t="str">
        <f>IF(VLOOKUP($L663,[1]怪物模板!$A:$N,MATCH([1]角色!AL$1,模板表头,0),0)=0,"",VLOOKUP($L663,[1]怪物模板!$A:$N,MATCH([1]角色!AL$1,模板表头,0),0))</f>
        <v/>
      </c>
      <c r="AM663" s="28" t="str">
        <f>VLOOKUP($L663,怪物模板!$A:$N,MATCH(角色!AM$1,模板表头,0),0)</f>
        <v>mekkatorque_boss</v>
      </c>
      <c r="AN663" s="21">
        <v>1.2</v>
      </c>
      <c r="AO663" s="21">
        <v>1</v>
      </c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2"/>
      <c r="BC663" s="22"/>
      <c r="BD663" s="22"/>
      <c r="BE663" s="22"/>
      <c r="BF663" s="22"/>
      <c r="BG663" s="22"/>
      <c r="BH663" s="22"/>
      <c r="BI663" s="22">
        <f t="shared" si="144"/>
        <v>10000</v>
      </c>
      <c r="BJ663" s="22">
        <f t="shared" si="145"/>
        <v>4000</v>
      </c>
      <c r="BK663" s="22">
        <f t="shared" si="145"/>
        <v>4000</v>
      </c>
      <c r="BL663" s="21"/>
      <c r="BM663" s="21"/>
      <c r="BN663" s="21"/>
      <c r="BO663" s="21"/>
      <c r="BP663" s="21"/>
      <c r="BQ663" s="21"/>
      <c r="BR663" s="21"/>
      <c r="BS663" s="21"/>
      <c r="BT663" s="21"/>
      <c r="BU663" s="23" t="s">
        <v>200</v>
      </c>
      <c r="BV663" s="21"/>
      <c r="BW663" s="21"/>
      <c r="BX663" s="21"/>
      <c r="BY663" s="21"/>
      <c r="BZ663" s="21"/>
      <c r="CA663" s="21"/>
      <c r="CB663" s="21"/>
      <c r="CC663" s="21"/>
      <c r="CD663" s="21"/>
      <c r="CE663" s="21"/>
      <c r="CF663" s="21"/>
      <c r="CG663" s="21" t="s">
        <v>200</v>
      </c>
      <c r="CH663" s="21" t="s">
        <v>200</v>
      </c>
      <c r="CI663" s="21" t="s">
        <v>200</v>
      </c>
      <c r="CJ663" s="21" t="s">
        <v>200</v>
      </c>
      <c r="CK663" s="21" t="s">
        <v>200</v>
      </c>
      <c r="CL663" s="21" t="s">
        <v>200</v>
      </c>
      <c r="CM663" s="21" t="s">
        <v>200</v>
      </c>
      <c r="CN663" s="21" t="s">
        <v>200</v>
      </c>
      <c r="CO663" s="21" t="s">
        <v>200</v>
      </c>
    </row>
    <row r="664" spans="1:93" s="5" customFormat="1" ht="16.5" customHeight="1" x14ac:dyDescent="0.3">
      <c r="A664" s="62">
        <v>31040662</v>
      </c>
      <c r="B664" s="62" t="s">
        <v>207</v>
      </c>
      <c r="C664" s="21"/>
      <c r="D664" s="21">
        <f t="shared" si="141"/>
        <v>53</v>
      </c>
      <c r="E664" s="21" t="s">
        <v>106</v>
      </c>
      <c r="F664" s="21">
        <v>13</v>
      </c>
      <c r="G664" s="21" t="s">
        <v>111</v>
      </c>
      <c r="H664" s="21">
        <f>VLOOKUP($L664,怪物模板!$A:$N,MATCH(角色!H$1,模板表头,0),0)</f>
        <v>1</v>
      </c>
      <c r="I664" s="28" t="str">
        <f>VLOOKUP($L664,怪物模板!$A:$N,MATCH(角色!I$1,模板表头,0),0)</f>
        <v>mag</v>
      </c>
      <c r="J664" s="22"/>
      <c r="K664" s="21"/>
      <c r="L664" s="21" t="s">
        <v>207</v>
      </c>
      <c r="M664" s="28" t="str">
        <f>VLOOKUP($L664,怪物模板!$A:$N,MATCH(角色!M$1,模板表头,0),0)</f>
        <v>无对应英雄</v>
      </c>
      <c r="N664" s="28" t="str">
        <f>VLOOKUP($L664,怪物模板!$A:$N,MATCH(角色!N$1,模板表头,0),0)</f>
        <v>统一模板</v>
      </c>
      <c r="O664" s="21" t="str">
        <f>VLOOKUP($L664,怪物模板!$A:$N,MATCH(角色!O$1,模板表头,0),0)</f>
        <v>male</v>
      </c>
      <c r="P664" s="22">
        <v>4</v>
      </c>
      <c r="Q664" s="21">
        <v>2</v>
      </c>
      <c r="R664" s="21">
        <v>3</v>
      </c>
      <c r="S664" s="28" t="str">
        <f>VLOOKUP($L664,怪物模板!$A:$N,MATCH(角色!S$1,模板表头,0),0)</f>
        <v>horde</v>
      </c>
      <c r="T664" s="21" t="s">
        <v>199</v>
      </c>
      <c r="U664" s="21"/>
      <c r="V664" s="21"/>
      <c r="W664" s="21"/>
      <c r="X664" s="21"/>
      <c r="Y664" s="21"/>
      <c r="Z664" s="21"/>
      <c r="AA664" s="21"/>
      <c r="AB664" s="21">
        <v>4</v>
      </c>
      <c r="AC664" s="21">
        <v>6</v>
      </c>
      <c r="AD664" s="21"/>
      <c r="AE664" s="21">
        <f t="shared" si="142"/>
        <v>40</v>
      </c>
      <c r="AF664" s="21">
        <f t="shared" si="143"/>
        <v>100</v>
      </c>
      <c r="AG664" s="28" t="str">
        <f>VLOOKUP($L664,怪物模板!$A:$N,MATCH(角色!AG$1,模板表头,0),0)</f>
        <v>misc.5skills_third_target_is_valid</v>
      </c>
      <c r="AH664" s="28">
        <f>VLOOKUP($L664,怪物模板!$A:$N,MATCH(角色!AH$1,模板表头,0),0)</f>
        <v>11870101</v>
      </c>
      <c r="AI664" s="28">
        <f>VLOOKUP($L664,怪物模板!$A:$N,MATCH(角色!AI$1,模板表头,0),0)</f>
        <v>11999518</v>
      </c>
      <c r="AJ664" s="28">
        <f>VLOOKUP($L664,怪物模板!$A:$N,MATCH(角色!AJ$1,模板表头,0),0)</f>
        <v>11870103</v>
      </c>
      <c r="AK664" s="28" t="str">
        <f>VLOOKUP($L664,怪物模板!$A:$N,MATCH(角色!AK$1,模板表头,0),0)</f>
        <v/>
      </c>
      <c r="AL664" s="28" t="str">
        <f>IF(VLOOKUP($L664,[1]怪物模板!$A:$N,MATCH([1]角色!AL$1,模板表头,0),0)=0,"",VLOOKUP($L664,[1]怪物模板!$A:$N,MATCH([1]角色!AL$1,模板表头,0),0))</f>
        <v/>
      </c>
      <c r="AM664" s="28" t="str">
        <f>VLOOKUP($L664,怪物模板!$A:$N,MATCH(角色!AM$1,模板表头,0),0)</f>
        <v>senjin_shieldman_boss</v>
      </c>
      <c r="AN664" s="21">
        <v>1</v>
      </c>
      <c r="AO664" s="21">
        <v>1</v>
      </c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2"/>
      <c r="BC664" s="22"/>
      <c r="BD664" s="22"/>
      <c r="BE664" s="22"/>
      <c r="BF664" s="22"/>
      <c r="BG664" s="22"/>
      <c r="BH664" s="22"/>
      <c r="BI664" s="22">
        <f t="shared" si="144"/>
        <v>10000</v>
      </c>
      <c r="BJ664" s="22">
        <f t="shared" si="145"/>
        <v>4000</v>
      </c>
      <c r="BK664" s="22">
        <f t="shared" si="145"/>
        <v>4000</v>
      </c>
      <c r="BL664" s="21"/>
      <c r="BM664" s="21"/>
      <c r="BN664" s="21"/>
      <c r="BO664" s="21"/>
      <c r="BP664" s="21"/>
      <c r="BQ664" s="21"/>
      <c r="BR664" s="21"/>
      <c r="BS664" s="21"/>
      <c r="BT664" s="21"/>
      <c r="BU664" s="23"/>
      <c r="BV664" s="21"/>
      <c r="BW664" s="21"/>
      <c r="BX664" s="21"/>
      <c r="BY664" s="21"/>
      <c r="BZ664" s="21"/>
      <c r="CA664" s="21"/>
      <c r="CB664" s="21"/>
      <c r="CC664" s="21"/>
      <c r="CD664" s="21"/>
      <c r="CE664" s="21"/>
      <c r="CF664" s="21"/>
      <c r="CG664" s="21" t="s">
        <v>200</v>
      </c>
      <c r="CH664" s="21" t="s">
        <v>200</v>
      </c>
      <c r="CI664" s="21" t="s">
        <v>200</v>
      </c>
      <c r="CJ664" s="21" t="s">
        <v>200</v>
      </c>
      <c r="CK664" s="21" t="s">
        <v>200</v>
      </c>
      <c r="CL664" s="21" t="s">
        <v>200</v>
      </c>
      <c r="CM664" s="21" t="s">
        <v>200</v>
      </c>
      <c r="CN664" s="21" t="s">
        <v>200</v>
      </c>
      <c r="CO664" s="21" t="s">
        <v>200</v>
      </c>
    </row>
    <row r="665" spans="1:93" s="5" customFormat="1" ht="16.5" customHeight="1" x14ac:dyDescent="0.3">
      <c r="A665" s="62">
        <v>31040663</v>
      </c>
      <c r="B665" s="62" t="s">
        <v>207</v>
      </c>
      <c r="C665" s="21"/>
      <c r="D665" s="21">
        <f t="shared" si="141"/>
        <v>53</v>
      </c>
      <c r="E665" s="21" t="s">
        <v>106</v>
      </c>
      <c r="F665" s="21">
        <v>13</v>
      </c>
      <c r="G665" s="21" t="s">
        <v>111</v>
      </c>
      <c r="H665" s="21">
        <f>VLOOKUP($L665,怪物模板!$A:$N,MATCH(角色!H$1,模板表头,0),0)</f>
        <v>1</v>
      </c>
      <c r="I665" s="28" t="str">
        <f>VLOOKUP($L665,怪物模板!$A:$N,MATCH(角色!I$1,模板表头,0),0)</f>
        <v>mag</v>
      </c>
      <c r="J665" s="22"/>
      <c r="K665" s="21"/>
      <c r="L665" s="21" t="s">
        <v>207</v>
      </c>
      <c r="M665" s="28" t="str">
        <f>VLOOKUP($L665,怪物模板!$A:$N,MATCH(角色!M$1,模板表头,0),0)</f>
        <v>无对应英雄</v>
      </c>
      <c r="N665" s="28" t="str">
        <f>VLOOKUP($L665,怪物模板!$A:$N,MATCH(角色!N$1,模板表头,0),0)</f>
        <v>统一模板</v>
      </c>
      <c r="O665" s="21" t="str">
        <f>VLOOKUP($L665,怪物模板!$A:$N,MATCH(角色!O$1,模板表头,0),0)</f>
        <v>male</v>
      </c>
      <c r="P665" s="22">
        <v>4</v>
      </c>
      <c r="Q665" s="21">
        <v>2</v>
      </c>
      <c r="R665" s="21">
        <v>3</v>
      </c>
      <c r="S665" s="28" t="str">
        <f>VLOOKUP($L665,怪物模板!$A:$N,MATCH(角色!S$1,模板表头,0),0)</f>
        <v>horde</v>
      </c>
      <c r="T665" s="21" t="s">
        <v>199</v>
      </c>
      <c r="U665" s="21"/>
      <c r="V665" s="21"/>
      <c r="W665" s="21"/>
      <c r="X665" s="21"/>
      <c r="Y665" s="21"/>
      <c r="Z665" s="21"/>
      <c r="AA665" s="21"/>
      <c r="AB665" s="21">
        <v>4</v>
      </c>
      <c r="AC665" s="21">
        <v>6</v>
      </c>
      <c r="AD665" s="21"/>
      <c r="AE665" s="21">
        <f t="shared" si="142"/>
        <v>40</v>
      </c>
      <c r="AF665" s="21">
        <f t="shared" si="143"/>
        <v>100</v>
      </c>
      <c r="AG665" s="28" t="str">
        <f>VLOOKUP($L665,怪物模板!$A:$N,MATCH(角色!AG$1,模板表头,0),0)</f>
        <v>misc.5skills_third_target_is_valid</v>
      </c>
      <c r="AH665" s="28">
        <f>VLOOKUP($L665,怪物模板!$A:$N,MATCH(角色!AH$1,模板表头,0),0)</f>
        <v>11870101</v>
      </c>
      <c r="AI665" s="28">
        <f>VLOOKUP($L665,怪物模板!$A:$N,MATCH(角色!AI$1,模板表头,0),0)</f>
        <v>11999518</v>
      </c>
      <c r="AJ665" s="28">
        <f>VLOOKUP($L665,怪物模板!$A:$N,MATCH(角色!AJ$1,模板表头,0),0)</f>
        <v>11870103</v>
      </c>
      <c r="AK665" s="28" t="str">
        <f>VLOOKUP($L665,怪物模板!$A:$N,MATCH(角色!AK$1,模板表头,0),0)</f>
        <v/>
      </c>
      <c r="AL665" s="28" t="str">
        <f>IF(VLOOKUP($L665,[1]怪物模板!$A:$N,MATCH([1]角色!AL$1,模板表头,0),0)=0,"",VLOOKUP($L665,[1]怪物模板!$A:$N,MATCH([1]角色!AL$1,模板表头,0),0))</f>
        <v/>
      </c>
      <c r="AM665" s="28" t="str">
        <f>VLOOKUP($L665,怪物模板!$A:$N,MATCH(角色!AM$1,模板表头,0),0)</f>
        <v>senjin_shieldman_boss</v>
      </c>
      <c r="AN665" s="21">
        <v>1</v>
      </c>
      <c r="AO665" s="21">
        <v>1</v>
      </c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2"/>
      <c r="BC665" s="22"/>
      <c r="BD665" s="22"/>
      <c r="BE665" s="22"/>
      <c r="BF665" s="22"/>
      <c r="BG665" s="22"/>
      <c r="BH665" s="22"/>
      <c r="BI665" s="22">
        <f t="shared" si="144"/>
        <v>10000</v>
      </c>
      <c r="BJ665" s="22">
        <f t="shared" si="145"/>
        <v>4000</v>
      </c>
      <c r="BK665" s="22">
        <f t="shared" si="145"/>
        <v>4000</v>
      </c>
      <c r="BL665" s="21"/>
      <c r="BM665" s="21"/>
      <c r="BN665" s="21"/>
      <c r="BO665" s="21"/>
      <c r="BP665" s="21"/>
      <c r="BQ665" s="21"/>
      <c r="BR665" s="21"/>
      <c r="BS665" s="21"/>
      <c r="BT665" s="21"/>
      <c r="BU665" s="23"/>
      <c r="BV665" s="21"/>
      <c r="BW665" s="21"/>
      <c r="BX665" s="21"/>
      <c r="BY665" s="21"/>
      <c r="BZ665" s="21"/>
      <c r="CA665" s="21"/>
      <c r="CB665" s="21"/>
      <c r="CC665" s="21"/>
      <c r="CD665" s="21"/>
      <c r="CE665" s="21"/>
      <c r="CF665" s="21"/>
      <c r="CG665" s="21" t="s">
        <v>200</v>
      </c>
      <c r="CH665" s="21" t="s">
        <v>200</v>
      </c>
      <c r="CI665" s="21" t="s">
        <v>200</v>
      </c>
      <c r="CJ665" s="21" t="s">
        <v>200</v>
      </c>
      <c r="CK665" s="21" t="s">
        <v>200</v>
      </c>
      <c r="CL665" s="21" t="s">
        <v>200</v>
      </c>
      <c r="CM665" s="21" t="s">
        <v>200</v>
      </c>
      <c r="CN665" s="21" t="s">
        <v>200</v>
      </c>
      <c r="CO665" s="21" t="s">
        <v>200</v>
      </c>
    </row>
    <row r="666" spans="1:93" s="5" customFormat="1" ht="16.5" customHeight="1" x14ac:dyDescent="0.3">
      <c r="A666" s="62">
        <v>31040664</v>
      </c>
      <c r="B666" s="62" t="s">
        <v>249</v>
      </c>
      <c r="C666" s="21"/>
      <c r="D666" s="21">
        <f t="shared" si="141"/>
        <v>53</v>
      </c>
      <c r="E666" s="21" t="s">
        <v>106</v>
      </c>
      <c r="F666" s="21">
        <v>13</v>
      </c>
      <c r="G666" s="21" t="s">
        <v>110</v>
      </c>
      <c r="H666" s="21">
        <f>VLOOKUP($L666,怪物模板!$A:$N,MATCH(角色!H$1,模板表头,0),0)</f>
        <v>2</v>
      </c>
      <c r="I666" s="28" t="str">
        <f>VLOOKUP($L666,怪物模板!$A:$N,MATCH(角色!I$1,模板表头,0),0)</f>
        <v>phy</v>
      </c>
      <c r="J666" s="22"/>
      <c r="K666" s="21"/>
      <c r="L666" s="21" t="s">
        <v>249</v>
      </c>
      <c r="M666" s="28" t="str">
        <f>VLOOKUP($L666,怪物模板!$A:$N,MATCH(角色!M$1,模板表头,0),0)</f>
        <v>无对应英雄</v>
      </c>
      <c r="N666" s="28" t="str">
        <f>VLOOKUP($L666,怪物模板!$A:$N,MATCH(角色!N$1,模板表头,0),0)</f>
        <v>同英雄技能</v>
      </c>
      <c r="O666" s="21" t="str">
        <f>VLOOKUP($L666,怪物模板!$A:$N,MATCH(角色!O$1,模板表头,0),0)</f>
        <v>male</v>
      </c>
      <c r="P666" s="22">
        <v>4</v>
      </c>
      <c r="Q666" s="21">
        <v>3</v>
      </c>
      <c r="R666" s="21">
        <v>3</v>
      </c>
      <c r="S666" s="28" t="str">
        <f>VLOOKUP($L666,怪物模板!$A:$N,MATCH(角色!S$1,模板表头,0),0)</f>
        <v>horde</v>
      </c>
      <c r="T666" s="21" t="s">
        <v>199</v>
      </c>
      <c r="U666" s="21"/>
      <c r="V666" s="21"/>
      <c r="W666" s="21"/>
      <c r="X666" s="21"/>
      <c r="Y666" s="21"/>
      <c r="Z666" s="21"/>
      <c r="AA666" s="21"/>
      <c r="AB666" s="21">
        <v>4</v>
      </c>
      <c r="AC666" s="21">
        <v>6</v>
      </c>
      <c r="AD666" s="21"/>
      <c r="AE666" s="21">
        <f t="shared" si="142"/>
        <v>10</v>
      </c>
      <c r="AF666" s="21">
        <f t="shared" si="143"/>
        <v>25</v>
      </c>
      <c r="AG666" s="28" t="str">
        <f>VLOOKUP($L666,怪物模板!$A:$N,MATCH(角色!AG$1,模板表头,0),0)</f>
        <v>misc.5skills_target_is_valid</v>
      </c>
      <c r="AH666" s="28">
        <f>VLOOKUP($L666,怪物模板!$A:$N,MATCH(角色!AH$1,模板表头,0),0)</f>
        <v>11890201</v>
      </c>
      <c r="AI666" s="28">
        <f>VLOOKUP($L666,怪物模板!$A:$N,MATCH(角色!AI$1,模板表头,0),0)</f>
        <v>11890202</v>
      </c>
      <c r="AJ666" s="28" t="str">
        <f>VLOOKUP($L666,怪物模板!$A:$N,MATCH(角色!AJ$1,模板表头,0),0)</f>
        <v/>
      </c>
      <c r="AK666" s="28" t="str">
        <f>VLOOKUP($L666,怪物模板!$A:$N,MATCH(角色!AK$1,模板表头,0),0)</f>
        <v/>
      </c>
      <c r="AL666" s="28" t="str">
        <f>IF(VLOOKUP($L666,[1]怪物模板!$A:$N,MATCH([1]角色!AL$1,模板表头,0),0)=0,"",VLOOKUP($L666,[1]怪物模板!$A:$N,MATCH([1]角色!AL$1,模板表头,0),0))</f>
        <v/>
      </c>
      <c r="AM666" s="28" t="str">
        <f>VLOOKUP($L666,怪物模板!$A:$N,MATCH(角色!AM$1,模板表头,0),0)</f>
        <v>troll_hunter</v>
      </c>
      <c r="AN666" s="21">
        <v>0.9</v>
      </c>
      <c r="AO666" s="21">
        <v>1</v>
      </c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2"/>
      <c r="BC666" s="22"/>
      <c r="BD666" s="22"/>
      <c r="BE666" s="22"/>
      <c r="BF666" s="22"/>
      <c r="BG666" s="22"/>
      <c r="BH666" s="22"/>
      <c r="BI666" s="22">
        <f t="shared" si="144"/>
        <v>10000</v>
      </c>
      <c r="BJ666" s="22">
        <f t="shared" si="145"/>
        <v>4000</v>
      </c>
      <c r="BK666" s="22">
        <f t="shared" si="145"/>
        <v>4000</v>
      </c>
      <c r="BL666" s="21"/>
      <c r="BM666" s="21"/>
      <c r="BN666" s="21"/>
      <c r="BO666" s="21"/>
      <c r="BP666" s="21"/>
      <c r="BQ666" s="21"/>
      <c r="BR666" s="21"/>
      <c r="BS666" s="21"/>
      <c r="BT666" s="21"/>
      <c r="BU666" s="23"/>
      <c r="BV666" s="21"/>
      <c r="BW666" s="21"/>
      <c r="BX666" s="21"/>
      <c r="BY666" s="21"/>
      <c r="BZ666" s="21"/>
      <c r="CA666" s="21"/>
      <c r="CB666" s="21"/>
      <c r="CC666" s="21"/>
      <c r="CD666" s="21"/>
      <c r="CE666" s="21"/>
      <c r="CF666" s="21"/>
      <c r="CG666" s="21" t="s">
        <v>200</v>
      </c>
      <c r="CH666" s="21" t="s">
        <v>200</v>
      </c>
      <c r="CI666" s="21" t="s">
        <v>200</v>
      </c>
      <c r="CJ666" s="21" t="s">
        <v>200</v>
      </c>
      <c r="CK666" s="21" t="s">
        <v>200</v>
      </c>
      <c r="CL666" s="21" t="s">
        <v>200</v>
      </c>
      <c r="CM666" s="21" t="s">
        <v>200</v>
      </c>
      <c r="CN666" s="21" t="s">
        <v>200</v>
      </c>
      <c r="CO666" s="21" t="s">
        <v>200</v>
      </c>
    </row>
    <row r="667" spans="1:93" s="5" customFormat="1" ht="16.5" customHeight="1" x14ac:dyDescent="0.3">
      <c r="A667" s="62">
        <v>31040665</v>
      </c>
      <c r="B667" s="62" t="s">
        <v>249</v>
      </c>
      <c r="C667" s="21"/>
      <c r="D667" s="21">
        <f t="shared" si="141"/>
        <v>53</v>
      </c>
      <c r="E667" s="21" t="s">
        <v>106</v>
      </c>
      <c r="F667" s="21">
        <v>13</v>
      </c>
      <c r="G667" s="21" t="s">
        <v>110</v>
      </c>
      <c r="H667" s="21">
        <f>VLOOKUP($L667,怪物模板!$A:$N,MATCH(角色!H$1,模板表头,0),0)</f>
        <v>2</v>
      </c>
      <c r="I667" s="28" t="str">
        <f>VLOOKUP($L667,怪物模板!$A:$N,MATCH(角色!I$1,模板表头,0),0)</f>
        <v>phy</v>
      </c>
      <c r="J667" s="22"/>
      <c r="K667" s="21"/>
      <c r="L667" s="21" t="s">
        <v>249</v>
      </c>
      <c r="M667" s="28" t="str">
        <f>VLOOKUP($L667,怪物模板!$A:$N,MATCH(角色!M$1,模板表头,0),0)</f>
        <v>无对应英雄</v>
      </c>
      <c r="N667" s="28" t="str">
        <f>VLOOKUP($L667,怪物模板!$A:$N,MATCH(角色!N$1,模板表头,0),0)</f>
        <v>同英雄技能</v>
      </c>
      <c r="O667" s="21" t="str">
        <f>VLOOKUP($L667,怪物模板!$A:$N,MATCH(角色!O$1,模板表头,0),0)</f>
        <v>male</v>
      </c>
      <c r="P667" s="22">
        <v>4</v>
      </c>
      <c r="Q667" s="21">
        <v>3</v>
      </c>
      <c r="R667" s="21">
        <v>3</v>
      </c>
      <c r="S667" s="28" t="str">
        <f>VLOOKUP($L667,怪物模板!$A:$N,MATCH(角色!S$1,模板表头,0),0)</f>
        <v>horde</v>
      </c>
      <c r="T667" s="21" t="s">
        <v>199</v>
      </c>
      <c r="U667" s="21"/>
      <c r="V667" s="21"/>
      <c r="W667" s="21"/>
      <c r="X667" s="21"/>
      <c r="Y667" s="21"/>
      <c r="Z667" s="21"/>
      <c r="AA667" s="21"/>
      <c r="AB667" s="21">
        <v>4</v>
      </c>
      <c r="AC667" s="21">
        <v>6</v>
      </c>
      <c r="AD667" s="21"/>
      <c r="AE667" s="21">
        <f t="shared" si="142"/>
        <v>10</v>
      </c>
      <c r="AF667" s="21">
        <f t="shared" si="143"/>
        <v>25</v>
      </c>
      <c r="AG667" s="28" t="str">
        <f>VLOOKUP($L667,怪物模板!$A:$N,MATCH(角色!AG$1,模板表头,0),0)</f>
        <v>misc.5skills_target_is_valid</v>
      </c>
      <c r="AH667" s="28">
        <f>VLOOKUP($L667,怪物模板!$A:$N,MATCH(角色!AH$1,模板表头,0),0)</f>
        <v>11890201</v>
      </c>
      <c r="AI667" s="28">
        <f>VLOOKUP($L667,怪物模板!$A:$N,MATCH(角色!AI$1,模板表头,0),0)</f>
        <v>11890202</v>
      </c>
      <c r="AJ667" s="28" t="str">
        <f>VLOOKUP($L667,怪物模板!$A:$N,MATCH(角色!AJ$1,模板表头,0),0)</f>
        <v/>
      </c>
      <c r="AK667" s="28" t="str">
        <f>VLOOKUP($L667,怪物模板!$A:$N,MATCH(角色!AK$1,模板表头,0),0)</f>
        <v/>
      </c>
      <c r="AL667" s="28" t="str">
        <f>IF(VLOOKUP($L667,[1]怪物模板!$A:$N,MATCH([1]角色!AL$1,模板表头,0),0)=0,"",VLOOKUP($L667,[1]怪物模板!$A:$N,MATCH([1]角色!AL$1,模板表头,0),0))</f>
        <v/>
      </c>
      <c r="AM667" s="28" t="str">
        <f>VLOOKUP($L667,怪物模板!$A:$N,MATCH(角色!AM$1,模板表头,0),0)</f>
        <v>troll_hunter</v>
      </c>
      <c r="AN667" s="21">
        <v>0.9</v>
      </c>
      <c r="AO667" s="21">
        <v>1</v>
      </c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2"/>
      <c r="BC667" s="22"/>
      <c r="BD667" s="22"/>
      <c r="BE667" s="22"/>
      <c r="BF667" s="22"/>
      <c r="BG667" s="22"/>
      <c r="BH667" s="22"/>
      <c r="BI667" s="22">
        <f t="shared" si="144"/>
        <v>10000</v>
      </c>
      <c r="BJ667" s="22">
        <f t="shared" si="145"/>
        <v>4000</v>
      </c>
      <c r="BK667" s="22">
        <f t="shared" si="145"/>
        <v>4000</v>
      </c>
      <c r="BL667" s="21"/>
      <c r="BM667" s="21"/>
      <c r="BN667" s="21"/>
      <c r="BO667" s="21"/>
      <c r="BP667" s="21"/>
      <c r="BQ667" s="21"/>
      <c r="BR667" s="21"/>
      <c r="BS667" s="21"/>
      <c r="BT667" s="21"/>
      <c r="BU667" s="23"/>
      <c r="BV667" s="21"/>
      <c r="BW667" s="21"/>
      <c r="BX667" s="21"/>
      <c r="BY667" s="21"/>
      <c r="BZ667" s="21"/>
      <c r="CA667" s="21"/>
      <c r="CB667" s="21"/>
      <c r="CC667" s="21"/>
      <c r="CD667" s="21"/>
      <c r="CE667" s="21"/>
      <c r="CF667" s="21"/>
      <c r="CG667" s="21" t="s">
        <v>200</v>
      </c>
      <c r="CH667" s="21" t="s">
        <v>200</v>
      </c>
      <c r="CI667" s="21" t="s">
        <v>200</v>
      </c>
      <c r="CJ667" s="21" t="s">
        <v>200</v>
      </c>
      <c r="CK667" s="21" t="s">
        <v>200</v>
      </c>
      <c r="CL667" s="21" t="s">
        <v>200</v>
      </c>
      <c r="CM667" s="21" t="s">
        <v>200</v>
      </c>
      <c r="CN667" s="21" t="s">
        <v>200</v>
      </c>
      <c r="CO667" s="21" t="s">
        <v>200</v>
      </c>
    </row>
    <row r="668" spans="1:93" s="3" customFormat="1" ht="16.5" customHeight="1" x14ac:dyDescent="0.3">
      <c r="A668" s="62">
        <v>31040666</v>
      </c>
      <c r="B668" s="62" t="s">
        <v>97</v>
      </c>
      <c r="C668" s="21"/>
      <c r="D668" s="21">
        <f t="shared" ref="D668:D731" si="146">D663+1</f>
        <v>54</v>
      </c>
      <c r="E668" s="21" t="s">
        <v>106</v>
      </c>
      <c r="F668" s="21">
        <v>14</v>
      </c>
      <c r="G668" s="21" t="s">
        <v>111</v>
      </c>
      <c r="H668" s="21">
        <f>VLOOKUP($L668,怪物模板!$A:$N,MATCH(角色!H$1,模板表头,0),0)</f>
        <v>2</v>
      </c>
      <c r="I668" s="28" t="str">
        <f>VLOOKUP($L668,怪物模板!$A:$N,MATCH(角色!I$1,模板表头,0),0)</f>
        <v>phy</v>
      </c>
      <c r="J668" s="22"/>
      <c r="K668" s="21"/>
      <c r="L668" s="21" t="s">
        <v>97</v>
      </c>
      <c r="M668" s="28" t="str">
        <f>VLOOKUP($L668,怪物模板!$A:$N,MATCH(角色!M$1,模板表头,0),0)</f>
        <v>无对应英雄</v>
      </c>
      <c r="N668" s="28" t="str">
        <f>VLOOKUP($L668,怪物模板!$A:$N,MATCH(角色!N$1,模板表头,0),0)</f>
        <v>统一模板</v>
      </c>
      <c r="O668" s="21" t="str">
        <f>VLOOKUP($L668,怪物模板!$A:$N,MATCH(角色!O$1,模板表头,0),0)</f>
        <v>male</v>
      </c>
      <c r="P668" s="22">
        <v>5</v>
      </c>
      <c r="Q668" s="21">
        <v>3</v>
      </c>
      <c r="R668" s="21">
        <v>3</v>
      </c>
      <c r="S668" s="28" t="str">
        <f>VLOOKUP($L668,怪物模板!$A:$N,MATCH(角色!S$1,模板表头,0),0)</f>
        <v>chaos</v>
      </c>
      <c r="T668" s="21" t="s">
        <v>199</v>
      </c>
      <c r="U668" s="21"/>
      <c r="V668" s="21"/>
      <c r="W668" s="21"/>
      <c r="X668" s="21"/>
      <c r="Y668" s="21"/>
      <c r="Z668" s="21"/>
      <c r="AA668" s="21"/>
      <c r="AB668" s="21">
        <v>4</v>
      </c>
      <c r="AC668" s="21">
        <v>6</v>
      </c>
      <c r="AD668" s="21"/>
      <c r="AE668" s="21">
        <f t="shared" si="142"/>
        <v>40</v>
      </c>
      <c r="AF668" s="21">
        <f t="shared" si="143"/>
        <v>100</v>
      </c>
      <c r="AG668" s="28" t="str">
        <f>VLOOKUP($L668,怪物模板!$A:$N,MATCH(角色!AG$1,模板表头,0),0)</f>
        <v>misc.5skills</v>
      </c>
      <c r="AH668" s="28">
        <f>VLOOKUP($L668,怪物模板!$A:$N,MATCH(角色!AH$1,模板表头,0),0)</f>
        <v>11980601</v>
      </c>
      <c r="AI668" s="28">
        <f>VLOOKUP($L668,怪物模板!$A:$N,MATCH(角色!AI$1,模板表头,0),0)</f>
        <v>11999526</v>
      </c>
      <c r="AJ668" s="28" t="str">
        <f>VLOOKUP($L668,怪物模板!$A:$N,MATCH(角色!AJ$1,模板表头,0),0)</f>
        <v/>
      </c>
      <c r="AK668" s="28" t="str">
        <f>VLOOKUP($L668,怪物模板!$A:$N,MATCH(角色!AK$1,模板表头,0),0)</f>
        <v/>
      </c>
      <c r="AL668" s="28" t="str">
        <f>IF(VLOOKUP($L668,[1]怪物模板!$A:$N,MATCH([1]角色!AL$1,模板表头,0),0)=0,"",VLOOKUP($L668,[1]怪物模板!$A:$N,MATCH([1]角色!AL$1,模板表头,0),0))</f>
        <v/>
      </c>
      <c r="AM668" s="28" t="str">
        <f>VLOOKUP($L668,怪物模板!$A:$N,MATCH(角色!AM$1,模板表头,0),0)</f>
        <v>scarlet_crusade_boss</v>
      </c>
      <c r="AN668" s="21">
        <v>1.2</v>
      </c>
      <c r="AO668" s="21">
        <v>1</v>
      </c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2"/>
      <c r="BC668" s="22"/>
      <c r="BD668" s="22"/>
      <c r="BE668" s="22"/>
      <c r="BF668" s="22"/>
      <c r="BG668" s="22"/>
      <c r="BH668" s="22"/>
      <c r="BI668" s="22">
        <f t="shared" si="144"/>
        <v>10000</v>
      </c>
      <c r="BJ668" s="22">
        <f t="shared" si="145"/>
        <v>4000</v>
      </c>
      <c r="BK668" s="22">
        <f t="shared" si="145"/>
        <v>4000</v>
      </c>
      <c r="BL668" s="21"/>
      <c r="BM668" s="21"/>
      <c r="BN668" s="21"/>
      <c r="BO668" s="21"/>
      <c r="BP668" s="21"/>
      <c r="BQ668" s="21"/>
      <c r="BR668" s="21"/>
      <c r="BS668" s="21"/>
      <c r="BT668" s="21"/>
      <c r="BU668" s="23" t="s">
        <v>200</v>
      </c>
      <c r="BV668" s="21"/>
      <c r="BW668" s="21"/>
      <c r="BX668" s="21"/>
      <c r="BY668" s="21"/>
      <c r="BZ668" s="21"/>
      <c r="CA668" s="21"/>
      <c r="CB668" s="21"/>
      <c r="CC668" s="21"/>
      <c r="CD668" s="21"/>
      <c r="CE668" s="21"/>
      <c r="CF668" s="21"/>
      <c r="CG668" s="21" t="s">
        <v>200</v>
      </c>
      <c r="CH668" s="21" t="s">
        <v>200</v>
      </c>
      <c r="CI668" s="21" t="s">
        <v>200</v>
      </c>
      <c r="CJ668" s="21" t="s">
        <v>200</v>
      </c>
      <c r="CK668" s="21" t="s">
        <v>200</v>
      </c>
      <c r="CL668" s="21" t="s">
        <v>200</v>
      </c>
      <c r="CM668" s="21" t="s">
        <v>200</v>
      </c>
      <c r="CN668" s="21" t="s">
        <v>200</v>
      </c>
      <c r="CO668" s="21" t="s">
        <v>200</v>
      </c>
    </row>
    <row r="669" spans="1:93" ht="16.5" customHeight="1" x14ac:dyDescent="0.3">
      <c r="A669" s="62">
        <v>31040667</v>
      </c>
      <c r="B669" s="62" t="s">
        <v>248</v>
      </c>
      <c r="C669" s="21"/>
      <c r="D669" s="21">
        <f t="shared" si="146"/>
        <v>54</v>
      </c>
      <c r="E669" s="21" t="s">
        <v>106</v>
      </c>
      <c r="F669" s="21">
        <v>14</v>
      </c>
      <c r="G669" s="21" t="s">
        <v>110</v>
      </c>
      <c r="H669" s="21">
        <f>VLOOKUP($L669,怪物模板!$A:$N,MATCH(角色!H$1,模板表头,0),0)</f>
        <v>1</v>
      </c>
      <c r="I669" s="28" t="str">
        <f>VLOOKUP($L669,怪物模板!$A:$N,MATCH(角色!I$1,模板表头,0),0)</f>
        <v>phy</v>
      </c>
      <c r="J669" s="22"/>
      <c r="K669" s="21"/>
      <c r="L669" s="21" t="s">
        <v>248</v>
      </c>
      <c r="M669" s="28" t="str">
        <f>VLOOKUP($L669,怪物模板!$A:$N,MATCH(角色!M$1,模板表头,0),0)</f>
        <v>顶盾步兵</v>
      </c>
      <c r="N669" s="28" t="str">
        <f>VLOOKUP($L669,怪物模板!$A:$N,MATCH(角色!N$1,模板表头,0),0)</f>
        <v>统一模板</v>
      </c>
      <c r="O669" s="21" t="str">
        <f>VLOOKUP($L669,怪物模板!$A:$N,MATCH(角色!O$1,模板表头,0),0)</f>
        <v>male</v>
      </c>
      <c r="P669" s="22">
        <v>2</v>
      </c>
      <c r="Q669" s="21">
        <v>3</v>
      </c>
      <c r="R669" s="21">
        <v>2</v>
      </c>
      <c r="S669" s="28" t="str">
        <f>VLOOKUP($L669,怪物模板!$A:$N,MATCH(角色!S$1,模板表头,0),0)</f>
        <v>alliance</v>
      </c>
      <c r="T669" s="21" t="s">
        <v>199</v>
      </c>
      <c r="U669" s="21"/>
      <c r="V669" s="21"/>
      <c r="W669" s="21"/>
      <c r="X669" s="21"/>
      <c r="Y669" s="21"/>
      <c r="Z669" s="21"/>
      <c r="AA669" s="21"/>
      <c r="AB669" s="21">
        <v>4</v>
      </c>
      <c r="AC669" s="21">
        <v>6</v>
      </c>
      <c r="AD669" s="21"/>
      <c r="AE669" s="21">
        <f t="shared" si="142"/>
        <v>10</v>
      </c>
      <c r="AF669" s="21">
        <f t="shared" si="143"/>
        <v>25</v>
      </c>
      <c r="AG669" s="28" t="str">
        <f>VLOOKUP($L669,怪物模板!$A:$N,MATCH(角色!AG$1,模板表头,0),0)</f>
        <v>misc.5skills_target_is_valid</v>
      </c>
      <c r="AH669" s="28">
        <f>VLOOKUP($L669,怪物模板!$A:$N,MATCH(角色!AH$1,模板表头,0),0)</f>
        <v>11980301</v>
      </c>
      <c r="AI669" s="28">
        <f>VLOOKUP($L669,怪物模板!$A:$N,MATCH(角色!AI$1,模板表头,0),0)</f>
        <v>11980302</v>
      </c>
      <c r="AJ669" s="28" t="str">
        <f>VLOOKUP($L669,怪物模板!$A:$N,MATCH(角色!AJ$1,模板表头,0),0)</f>
        <v/>
      </c>
      <c r="AK669" s="28" t="str">
        <f>VLOOKUP($L669,怪物模板!$A:$N,MATCH(角色!AK$1,模板表头,0),0)</f>
        <v/>
      </c>
      <c r="AL669" s="28" t="str">
        <f>IF(VLOOKUP($L669,[1]怪物模板!$A:$N,MATCH([1]角色!AL$1,模板表头,0),0)=0,"",VLOOKUP($L669,[1]怪物模板!$A:$N,MATCH([1]角色!AL$1,模板表头,0),0))</f>
        <v/>
      </c>
      <c r="AM669" s="28" t="str">
        <f>VLOOKUP($L669,怪物模板!$A:$N,MATCH(角色!AM$1,模板表头,0),0)</f>
        <v>shield_infantry_npc</v>
      </c>
      <c r="AN669" s="21">
        <v>1</v>
      </c>
      <c r="AO669" s="21">
        <v>1</v>
      </c>
      <c r="AP669" s="21"/>
      <c r="AQ669" s="21"/>
      <c r="AR669" s="21"/>
      <c r="AS669" s="21"/>
      <c r="AT669" s="21"/>
      <c r="AU669" s="21">
        <v>230041</v>
      </c>
      <c r="AV669" s="21"/>
      <c r="AW669" s="21"/>
      <c r="AX669" s="21"/>
      <c r="AY669" s="21"/>
      <c r="AZ669" s="21"/>
      <c r="BA669" s="21"/>
      <c r="BB669" s="22"/>
      <c r="BC669" s="22"/>
      <c r="BD669" s="22"/>
      <c r="BE669" s="22"/>
      <c r="BF669" s="22"/>
      <c r="BG669" s="22"/>
      <c r="BH669" s="22"/>
      <c r="BI669" s="22">
        <f t="shared" si="144"/>
        <v>10000</v>
      </c>
      <c r="BJ669" s="22">
        <f t="shared" si="145"/>
        <v>4000</v>
      </c>
      <c r="BK669" s="22">
        <f t="shared" si="145"/>
        <v>4000</v>
      </c>
      <c r="BL669" s="21"/>
      <c r="BM669" s="21"/>
      <c r="BN669" s="21"/>
      <c r="BO669" s="21"/>
      <c r="BP669" s="21"/>
      <c r="BQ669" s="21"/>
      <c r="BR669" s="21"/>
      <c r="BS669" s="21"/>
      <c r="BT669" s="21"/>
      <c r="BU669" s="23" t="s">
        <v>200</v>
      </c>
      <c r="BV669" s="21"/>
      <c r="BW669" s="21"/>
      <c r="BX669" s="21"/>
      <c r="BY669" s="21"/>
      <c r="BZ669" s="21"/>
      <c r="CA669" s="21"/>
      <c r="CB669" s="21"/>
      <c r="CC669" s="21"/>
      <c r="CD669" s="21"/>
      <c r="CE669" s="21"/>
      <c r="CF669" s="21"/>
      <c r="CG669" s="21" t="s">
        <v>200</v>
      </c>
      <c r="CH669" s="21" t="s">
        <v>200</v>
      </c>
      <c r="CI669" s="21" t="s">
        <v>200</v>
      </c>
      <c r="CJ669" s="21" t="s">
        <v>200</v>
      </c>
      <c r="CK669" s="21" t="s">
        <v>200</v>
      </c>
      <c r="CL669" s="21" t="s">
        <v>200</v>
      </c>
      <c r="CM669" s="21" t="s">
        <v>200</v>
      </c>
      <c r="CN669" s="21" t="s">
        <v>200</v>
      </c>
      <c r="CO669" s="21" t="s">
        <v>200</v>
      </c>
    </row>
    <row r="670" spans="1:93" ht="16.5" customHeight="1" x14ac:dyDescent="0.3">
      <c r="A670" s="62">
        <v>31040668</v>
      </c>
      <c r="B670" s="62" t="s">
        <v>248</v>
      </c>
      <c r="C670" s="21"/>
      <c r="D670" s="21">
        <f t="shared" si="146"/>
        <v>54</v>
      </c>
      <c r="E670" s="21" t="s">
        <v>106</v>
      </c>
      <c r="F670" s="21">
        <v>14</v>
      </c>
      <c r="G670" s="21" t="s">
        <v>110</v>
      </c>
      <c r="H670" s="21">
        <f>VLOOKUP($L670,怪物模板!$A:$N,MATCH(角色!H$1,模板表头,0),0)</f>
        <v>1</v>
      </c>
      <c r="I670" s="28" t="str">
        <f>VLOOKUP($L670,怪物模板!$A:$N,MATCH(角色!I$1,模板表头,0),0)</f>
        <v>phy</v>
      </c>
      <c r="J670" s="22"/>
      <c r="K670" s="21"/>
      <c r="L670" s="21" t="s">
        <v>248</v>
      </c>
      <c r="M670" s="28" t="str">
        <f>VLOOKUP($L670,怪物模板!$A:$N,MATCH(角色!M$1,模板表头,0),0)</f>
        <v>顶盾步兵</v>
      </c>
      <c r="N670" s="28" t="str">
        <f>VLOOKUP($L670,怪物模板!$A:$N,MATCH(角色!N$1,模板表头,0),0)</f>
        <v>统一模板</v>
      </c>
      <c r="O670" s="21" t="str">
        <f>VLOOKUP($L670,怪物模板!$A:$N,MATCH(角色!O$1,模板表头,0),0)</f>
        <v>male</v>
      </c>
      <c r="P670" s="22">
        <v>2</v>
      </c>
      <c r="Q670" s="21">
        <v>3</v>
      </c>
      <c r="R670" s="21">
        <v>2</v>
      </c>
      <c r="S670" s="28" t="str">
        <f>VLOOKUP($L670,怪物模板!$A:$N,MATCH(角色!S$1,模板表头,0),0)</f>
        <v>alliance</v>
      </c>
      <c r="T670" s="21" t="s">
        <v>199</v>
      </c>
      <c r="U670" s="21"/>
      <c r="V670" s="21"/>
      <c r="W670" s="21"/>
      <c r="X670" s="21"/>
      <c r="Y670" s="21"/>
      <c r="Z670" s="21"/>
      <c r="AA670" s="21"/>
      <c r="AB670" s="21">
        <v>4</v>
      </c>
      <c r="AC670" s="21">
        <v>6</v>
      </c>
      <c r="AD670" s="21"/>
      <c r="AE670" s="21">
        <f t="shared" si="142"/>
        <v>10</v>
      </c>
      <c r="AF670" s="21">
        <f t="shared" si="143"/>
        <v>25</v>
      </c>
      <c r="AG670" s="28" t="str">
        <f>VLOOKUP($L670,怪物模板!$A:$N,MATCH(角色!AG$1,模板表头,0),0)</f>
        <v>misc.5skills_target_is_valid</v>
      </c>
      <c r="AH670" s="28">
        <f>VLOOKUP($L670,怪物模板!$A:$N,MATCH(角色!AH$1,模板表头,0),0)</f>
        <v>11980301</v>
      </c>
      <c r="AI670" s="28">
        <f>VLOOKUP($L670,怪物模板!$A:$N,MATCH(角色!AI$1,模板表头,0),0)</f>
        <v>11980302</v>
      </c>
      <c r="AJ670" s="28" t="str">
        <f>VLOOKUP($L670,怪物模板!$A:$N,MATCH(角色!AJ$1,模板表头,0),0)</f>
        <v/>
      </c>
      <c r="AK670" s="28" t="str">
        <f>VLOOKUP($L670,怪物模板!$A:$N,MATCH(角色!AK$1,模板表头,0),0)</f>
        <v/>
      </c>
      <c r="AL670" s="28" t="str">
        <f>IF(VLOOKUP($L670,[1]怪物模板!$A:$N,MATCH([1]角色!AL$1,模板表头,0),0)=0,"",VLOOKUP($L670,[1]怪物模板!$A:$N,MATCH([1]角色!AL$1,模板表头,0),0))</f>
        <v/>
      </c>
      <c r="AM670" s="28" t="str">
        <f>VLOOKUP($L670,怪物模板!$A:$N,MATCH(角色!AM$1,模板表头,0),0)</f>
        <v>shield_infantry_npc</v>
      </c>
      <c r="AN670" s="21">
        <v>1</v>
      </c>
      <c r="AO670" s="21">
        <v>1</v>
      </c>
      <c r="AP670" s="21"/>
      <c r="AQ670" s="21"/>
      <c r="AR670" s="21"/>
      <c r="AS670" s="21"/>
      <c r="AT670" s="21"/>
      <c r="AU670" s="21">
        <v>230041</v>
      </c>
      <c r="AV670" s="21"/>
      <c r="AW670" s="21"/>
      <c r="AX670" s="21"/>
      <c r="AY670" s="21"/>
      <c r="AZ670" s="21"/>
      <c r="BA670" s="21"/>
      <c r="BB670" s="22"/>
      <c r="BC670" s="22"/>
      <c r="BD670" s="22"/>
      <c r="BE670" s="22"/>
      <c r="BF670" s="22"/>
      <c r="BG670" s="22"/>
      <c r="BH670" s="22"/>
      <c r="BI670" s="22">
        <f t="shared" si="144"/>
        <v>10000</v>
      </c>
      <c r="BJ670" s="22">
        <f t="shared" si="145"/>
        <v>4000</v>
      </c>
      <c r="BK670" s="22">
        <f t="shared" si="145"/>
        <v>4000</v>
      </c>
      <c r="BL670" s="21"/>
      <c r="BM670" s="21"/>
      <c r="BN670" s="21"/>
      <c r="BO670" s="21"/>
      <c r="BP670" s="21"/>
      <c r="BQ670" s="21"/>
      <c r="BR670" s="21"/>
      <c r="BS670" s="21"/>
      <c r="BT670" s="21"/>
      <c r="BU670" s="23" t="s">
        <v>200</v>
      </c>
      <c r="BV670" s="21"/>
      <c r="BW670" s="21"/>
      <c r="BX670" s="21"/>
      <c r="BY670" s="21"/>
      <c r="BZ670" s="21"/>
      <c r="CA670" s="21"/>
      <c r="CB670" s="21"/>
      <c r="CC670" s="21"/>
      <c r="CD670" s="21"/>
      <c r="CE670" s="21"/>
      <c r="CF670" s="21"/>
      <c r="CG670" s="21" t="s">
        <v>200</v>
      </c>
      <c r="CH670" s="21" t="s">
        <v>200</v>
      </c>
      <c r="CI670" s="21" t="s">
        <v>200</v>
      </c>
      <c r="CJ670" s="21" t="s">
        <v>200</v>
      </c>
      <c r="CK670" s="21" t="s">
        <v>200</v>
      </c>
      <c r="CL670" s="21" t="s">
        <v>200</v>
      </c>
      <c r="CM670" s="21" t="s">
        <v>200</v>
      </c>
      <c r="CN670" s="21" t="s">
        <v>200</v>
      </c>
      <c r="CO670" s="21" t="s">
        <v>200</v>
      </c>
    </row>
    <row r="671" spans="1:93" ht="16.5" customHeight="1" x14ac:dyDescent="0.3">
      <c r="A671" s="62">
        <v>31040669</v>
      </c>
      <c r="B671" s="62" t="s">
        <v>251</v>
      </c>
      <c r="C671" s="21"/>
      <c r="D671" s="21">
        <f t="shared" si="146"/>
        <v>54</v>
      </c>
      <c r="E671" s="21" t="s">
        <v>106</v>
      </c>
      <c r="F671" s="21">
        <v>14</v>
      </c>
      <c r="G671" s="21" t="s">
        <v>111</v>
      </c>
      <c r="H671" s="21">
        <f>VLOOKUP($L671,怪物模板!$A:$N,MATCH(角色!H$1,模板表头,0),0)</f>
        <v>4</v>
      </c>
      <c r="I671" s="28" t="str">
        <f>VLOOKUP($L671,怪物模板!$A:$N,MATCH(角色!I$1,模板表头,0),0)</f>
        <v>mag</v>
      </c>
      <c r="J671" s="22"/>
      <c r="K671" s="21"/>
      <c r="L671" s="21" t="s">
        <v>282</v>
      </c>
      <c r="M671" s="28" t="str">
        <f>VLOOKUP($L671,怪物模板!$A:$N,MATCH(角色!M$1,模板表头,0),0)</f>
        <v>先知圣者</v>
      </c>
      <c r="N671" s="28" t="str">
        <f>VLOOKUP($L671,怪物模板!$A:$N,MATCH(角色!N$1,模板表头,0),0)</f>
        <v>BOSS特别4技能版</v>
      </c>
      <c r="O671" s="21" t="str">
        <f>VLOOKUP($L671,怪物模板!$A:$N,MATCH(角色!O$1,模板表头,0),0)</f>
        <v>male</v>
      </c>
      <c r="P671" s="22">
        <v>6</v>
      </c>
      <c r="Q671" s="21">
        <v>3</v>
      </c>
      <c r="R671" s="21">
        <v>4</v>
      </c>
      <c r="S671" s="28" t="str">
        <f>VLOOKUP($L671,怪物模板!$A:$N,MATCH(角色!S$1,模板表头,0),0)</f>
        <v>alliance</v>
      </c>
      <c r="T671" s="21" t="s">
        <v>199</v>
      </c>
      <c r="U671" s="21"/>
      <c r="V671" s="21"/>
      <c r="W671" s="21"/>
      <c r="X671" s="21"/>
      <c r="Y671" s="21"/>
      <c r="Z671" s="21"/>
      <c r="AA671" s="21"/>
      <c r="AB671" s="21">
        <v>4</v>
      </c>
      <c r="AC671" s="21">
        <v>6</v>
      </c>
      <c r="AD671" s="21"/>
      <c r="AE671" s="21">
        <f t="shared" si="142"/>
        <v>40</v>
      </c>
      <c r="AF671" s="21">
        <f t="shared" si="143"/>
        <v>100</v>
      </c>
      <c r="AG671" s="28" t="str">
        <f>VLOOKUP($L671,怪物模板!$A:$N,MATCH(角色!AG$1,模板表头,0),0)</f>
        <v>healer.velen</v>
      </c>
      <c r="AH671" s="28">
        <f>VLOOKUP($L671,怪物模板!$A:$N,MATCH(角色!AH$1,模板表头,0),0)</f>
        <v>11670201</v>
      </c>
      <c r="AI671" s="28">
        <f>VLOOKUP($L671,怪物模板!$A:$N,MATCH(角色!AI$1,模板表头,0),0)</f>
        <v>11670202</v>
      </c>
      <c r="AJ671" s="28">
        <f>VLOOKUP($L671,怪物模板!$A:$N,MATCH(角色!AJ$1,模板表头,0),0)</f>
        <v>11999510</v>
      </c>
      <c r="AK671" s="28">
        <f>VLOOKUP($L671,怪物模板!$A:$N,MATCH(角色!AK$1,模板表头,0),0)</f>
        <v>11670203</v>
      </c>
      <c r="AL671" s="28" t="str">
        <f>IF(VLOOKUP($L671,[1]怪物模板!$A:$N,MATCH([1]角色!AL$1,模板表头,0),0)=0,"",VLOOKUP($L671,[1]怪物模板!$A:$N,MATCH([1]角色!AL$1,模板表头,0),0))</f>
        <v/>
      </c>
      <c r="AM671" s="28" t="str">
        <f>VLOOKUP($L671,怪物模板!$A:$N,MATCH(角色!AM$1,模板表头,0),0)</f>
        <v>velen_boss</v>
      </c>
      <c r="AN671" s="21">
        <v>1</v>
      </c>
      <c r="AO671" s="21">
        <v>1</v>
      </c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2"/>
      <c r="BC671" s="22"/>
      <c r="BD671" s="22"/>
      <c r="BE671" s="22"/>
      <c r="BF671" s="22"/>
      <c r="BG671" s="22"/>
      <c r="BH671" s="22"/>
      <c r="BI671" s="22">
        <f t="shared" si="144"/>
        <v>10000</v>
      </c>
      <c r="BJ671" s="22">
        <f t="shared" si="145"/>
        <v>4000</v>
      </c>
      <c r="BK671" s="22">
        <f t="shared" si="145"/>
        <v>4000</v>
      </c>
      <c r="BL671" s="21"/>
      <c r="BM671" s="21"/>
      <c r="BN671" s="21"/>
      <c r="BO671" s="21"/>
      <c r="BP671" s="21"/>
      <c r="BQ671" s="21"/>
      <c r="BR671" s="21"/>
      <c r="BS671" s="21"/>
      <c r="BT671" s="21"/>
      <c r="BU671" s="23" t="s">
        <v>200</v>
      </c>
      <c r="BV671" s="21"/>
      <c r="BW671" s="21"/>
      <c r="BX671" s="21"/>
      <c r="BY671" s="21"/>
      <c r="BZ671" s="21"/>
      <c r="CA671" s="21"/>
      <c r="CB671" s="21"/>
      <c r="CC671" s="21"/>
      <c r="CD671" s="21"/>
      <c r="CE671" s="21"/>
      <c r="CF671" s="21"/>
      <c r="CG671" s="21" t="s">
        <v>200</v>
      </c>
      <c r="CH671" s="21" t="s">
        <v>200</v>
      </c>
      <c r="CI671" s="21" t="s">
        <v>200</v>
      </c>
      <c r="CJ671" s="21" t="s">
        <v>200</v>
      </c>
      <c r="CK671" s="21" t="s">
        <v>200</v>
      </c>
      <c r="CL671" s="21" t="s">
        <v>200</v>
      </c>
      <c r="CM671" s="21" t="s">
        <v>200</v>
      </c>
      <c r="CN671" s="21" t="s">
        <v>200</v>
      </c>
      <c r="CO671" s="21" t="s">
        <v>200</v>
      </c>
    </row>
    <row r="672" spans="1:93" ht="16.5" customHeight="1" x14ac:dyDescent="0.3">
      <c r="A672" s="62">
        <v>31040670</v>
      </c>
      <c r="B672" s="62" t="s">
        <v>202</v>
      </c>
      <c r="C672" s="21"/>
      <c r="D672" s="21">
        <f t="shared" si="146"/>
        <v>54</v>
      </c>
      <c r="E672" s="21" t="s">
        <v>106</v>
      </c>
      <c r="F672" s="21">
        <v>14</v>
      </c>
      <c r="G672" s="21" t="s">
        <v>110</v>
      </c>
      <c r="H672" s="21">
        <f>VLOOKUP($L672,怪物模板!$A:$N,MATCH(角色!H$1,模板表头,0),0)</f>
        <v>3</v>
      </c>
      <c r="I672" s="28" t="str">
        <f>VLOOKUP($L672,怪物模板!$A:$N,MATCH(角色!I$1,模板表头,0),0)</f>
        <v>mag</v>
      </c>
      <c r="J672" s="22"/>
      <c r="K672" s="21"/>
      <c r="L672" s="21" t="s">
        <v>275</v>
      </c>
      <c r="M672" s="28" t="str">
        <f>VLOOKUP($L672,怪物模板!$A:$N,MATCH(角色!M$1,模板表头,0),0)</f>
        <v>火焰术士</v>
      </c>
      <c r="N672" s="28" t="str">
        <f>VLOOKUP($L672,怪物模板!$A:$N,MATCH(角色!N$1,模板表头,0),0)</f>
        <v>大招加引导版，加酒利用</v>
      </c>
      <c r="O672" s="21" t="str">
        <f>VLOOKUP($L672,怪物模板!$A:$N,MATCH(角色!O$1,模板表头,0),0)</f>
        <v>female</v>
      </c>
      <c r="P672" s="22">
        <v>3</v>
      </c>
      <c r="Q672" s="21">
        <v>2</v>
      </c>
      <c r="R672" s="21">
        <v>2</v>
      </c>
      <c r="S672" s="28" t="str">
        <f>VLOOKUP($L672,怪物模板!$A:$N,MATCH(角色!S$1,模板表头,0),0)</f>
        <v>alliance</v>
      </c>
      <c r="T672" s="21" t="s">
        <v>199</v>
      </c>
      <c r="U672" s="21"/>
      <c r="V672" s="21"/>
      <c r="W672" s="21"/>
      <c r="X672" s="21"/>
      <c r="Y672" s="21"/>
      <c r="Z672" s="21"/>
      <c r="AA672" s="21"/>
      <c r="AB672" s="21">
        <v>4</v>
      </c>
      <c r="AC672" s="21">
        <v>6</v>
      </c>
      <c r="AD672" s="21"/>
      <c r="AE672" s="21">
        <f t="shared" si="142"/>
        <v>10</v>
      </c>
      <c r="AF672" s="21">
        <f t="shared" si="143"/>
        <v>25</v>
      </c>
      <c r="AG672" s="28" t="str">
        <f>VLOOKUP($L672,怪物模板!$A:$N,MATCH(角色!AG$1,模板表头,0),0)</f>
        <v>misc.5skills</v>
      </c>
      <c r="AH672" s="28">
        <f>VLOOKUP($L672,怪物模板!$A:$N,MATCH(角色!AH$1,模板表头,0),0)</f>
        <v>11980401</v>
      </c>
      <c r="AI672" s="28">
        <f>VLOOKUP($L672,怪物模板!$A:$N,MATCH(角色!AI$1,模板表头,0),0)</f>
        <v>11980402</v>
      </c>
      <c r="AJ672" s="28">
        <f>VLOOKUP($L672,怪物模板!$A:$N,MATCH(角色!AJ$1,模板表头,0),0)</f>
        <v>11999535</v>
      </c>
      <c r="AK672" s="28" t="str">
        <f>VLOOKUP($L672,怪物模板!$A:$N,MATCH(角色!AK$1,模板表头,0),0)</f>
        <v/>
      </c>
      <c r="AL672" s="28" t="str">
        <f>IF(VLOOKUP($L672,[1]怪物模板!$A:$N,MATCH([1]角色!AL$1,模板表头,0),0)=0,"",VLOOKUP($L672,[1]怪物模板!$A:$N,MATCH([1]角色!AL$1,模板表头,0),0))</f>
        <v/>
      </c>
      <c r="AM672" s="28" t="str">
        <f>VLOOKUP($L672,怪物模板!$A:$N,MATCH(角色!AM$1,模板表头,0),0)</f>
        <v>flame_npc</v>
      </c>
      <c r="AN672" s="21">
        <v>1</v>
      </c>
      <c r="AO672" s="21">
        <v>1</v>
      </c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2"/>
      <c r="BC672" s="22"/>
      <c r="BD672" s="22"/>
      <c r="BE672" s="22"/>
      <c r="BF672" s="22"/>
      <c r="BG672" s="22"/>
      <c r="BH672" s="22"/>
      <c r="BI672" s="22">
        <f t="shared" si="144"/>
        <v>10000</v>
      </c>
      <c r="BJ672" s="22">
        <f t="shared" si="145"/>
        <v>4000</v>
      </c>
      <c r="BK672" s="22">
        <f t="shared" si="145"/>
        <v>4000</v>
      </c>
      <c r="BL672" s="21"/>
      <c r="BM672" s="21"/>
      <c r="BN672" s="21"/>
      <c r="BO672" s="21"/>
      <c r="BP672" s="21"/>
      <c r="BQ672" s="21"/>
      <c r="BR672" s="21"/>
      <c r="BS672" s="21"/>
      <c r="BT672" s="21"/>
      <c r="BU672" s="23" t="s">
        <v>200</v>
      </c>
      <c r="BV672" s="21"/>
      <c r="BW672" s="21"/>
      <c r="BX672" s="21"/>
      <c r="BY672" s="21"/>
      <c r="BZ672" s="21"/>
      <c r="CA672" s="21"/>
      <c r="CB672" s="21"/>
      <c r="CC672" s="21"/>
      <c r="CD672" s="21"/>
      <c r="CE672" s="21"/>
      <c r="CF672" s="21"/>
      <c r="CG672" s="21" t="s">
        <v>200</v>
      </c>
      <c r="CH672" s="21" t="s">
        <v>200</v>
      </c>
      <c r="CI672" s="21" t="s">
        <v>200</v>
      </c>
      <c r="CJ672" s="21" t="s">
        <v>200</v>
      </c>
      <c r="CK672" s="21" t="s">
        <v>200</v>
      </c>
      <c r="CL672" s="21" t="s">
        <v>200</v>
      </c>
      <c r="CM672" s="21" t="s">
        <v>200</v>
      </c>
      <c r="CN672" s="21" t="s">
        <v>200</v>
      </c>
      <c r="CO672" s="21" t="s">
        <v>200</v>
      </c>
    </row>
    <row r="673" spans="1:93" s="6" customFormat="1" x14ac:dyDescent="0.3">
      <c r="A673" s="73">
        <v>31040671</v>
      </c>
      <c r="B673" s="73" t="s">
        <v>899</v>
      </c>
      <c r="C673" s="21"/>
      <c r="D673" s="21">
        <f t="shared" si="146"/>
        <v>55</v>
      </c>
      <c r="E673" s="21" t="s">
        <v>106</v>
      </c>
      <c r="F673" s="21">
        <v>15</v>
      </c>
      <c r="G673" s="21" t="s">
        <v>101</v>
      </c>
      <c r="H673" s="21">
        <f>VLOOKUP($L673,怪物模板!$A:$N,MATCH(角色!H$1,模板表头,0),0)</f>
        <v>3</v>
      </c>
      <c r="I673" s="28" t="str">
        <f>VLOOKUP($L673,怪物模板!$A:$N,MATCH(角色!I$1,模板表头,0),0)</f>
        <v>mag</v>
      </c>
      <c r="J673" s="22"/>
      <c r="K673" s="21"/>
      <c r="L673" s="21" t="s">
        <v>902</v>
      </c>
      <c r="M673" s="28" t="str">
        <f>VLOOKUP($L673,怪物模板!$A:$N,MATCH(角色!M$1,模板表头,0),0)</f>
        <v>雅典娜</v>
      </c>
      <c r="N673" s="28" t="str">
        <f>VLOOKUP($L673,怪物模板!$A:$N,MATCH(角色!N$1,模板表头,0),0)</f>
        <v>关卡14-10，4技能BOSS版</v>
      </c>
      <c r="O673" s="21" t="str">
        <f>VLOOKUP($L673,怪物模板!$A:$N,MATCH(角色!O$1,模板表头,0),0)</f>
        <v>female</v>
      </c>
      <c r="P673" s="22">
        <v>4</v>
      </c>
      <c r="Q673" s="21">
        <v>3</v>
      </c>
      <c r="R673" s="21">
        <v>3</v>
      </c>
      <c r="S673" s="28" t="str">
        <f>VLOOKUP($L673,怪物模板!$A:$N,MATCH(角色!S$1,模板表头,0),0)</f>
        <v>order</v>
      </c>
      <c r="T673" s="21" t="s">
        <v>101</v>
      </c>
      <c r="U673" s="21"/>
      <c r="V673" s="21"/>
      <c r="W673" s="21"/>
      <c r="X673" s="21"/>
      <c r="Y673" s="21"/>
      <c r="Z673" s="21"/>
      <c r="AA673" s="21"/>
      <c r="AB673" s="21">
        <v>4</v>
      </c>
      <c r="AC673" s="21">
        <v>6</v>
      </c>
      <c r="AD673" s="21"/>
      <c r="AE673" s="21">
        <f t="shared" si="142"/>
        <v>100</v>
      </c>
      <c r="AF673" s="21">
        <f t="shared" si="143"/>
        <v>250</v>
      </c>
      <c r="AG673" s="28" t="str">
        <f>VLOOKUP($L673,怪物模板!$A:$N,MATCH(角色!AG$1,模板表头,0),0)</f>
        <v>range.athena</v>
      </c>
      <c r="AH673" s="28">
        <f>VLOOKUP($L673,怪物模板!$A:$N,MATCH(角色!AH$1,模板表头,0),0)</f>
        <v>11760801</v>
      </c>
      <c r="AI673" s="28">
        <f>VLOOKUP($L673,怪物模板!$A:$N,MATCH(角色!AI$1,模板表头,0),0)</f>
        <v>11760802</v>
      </c>
      <c r="AJ673" s="28">
        <f>VLOOKUP($L673,怪物模板!$A:$N,MATCH(角色!AJ$1,模板表头,0),0)</f>
        <v>11760803</v>
      </c>
      <c r="AK673" s="28">
        <f>VLOOKUP($L673,怪物模板!$A:$N,MATCH(角色!AK$1,模板表头,0),0)</f>
        <v>11760804</v>
      </c>
      <c r="AL673" s="28" t="str">
        <f>IF(VLOOKUP($L673,[1]怪物模板!$A:$N,MATCH([1]角色!AL$1,模板表头,0),0)=0,"",VLOOKUP($L673,[1]怪物模板!$A:$N,MATCH([1]角色!AL$1,模板表头,0),0))</f>
        <v/>
      </c>
      <c r="AM673" s="28" t="str">
        <f>VLOOKUP($L673,怪物模板!$A:$N,MATCH(角色!AM$1,模板表头,0),0)</f>
        <v>athena</v>
      </c>
      <c r="AN673" s="21">
        <v>1.5</v>
      </c>
      <c r="AO673" s="21">
        <v>1</v>
      </c>
      <c r="AP673" s="21"/>
      <c r="AQ673" s="21"/>
      <c r="AR673" s="21" t="s">
        <v>201</v>
      </c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2">
        <f t="shared" si="144"/>
        <v>0</v>
      </c>
      <c r="BJ673" s="22">
        <f t="shared" si="145"/>
        <v>0</v>
      </c>
      <c r="BK673" s="22">
        <f t="shared" si="145"/>
        <v>0</v>
      </c>
      <c r="BL673" s="21"/>
      <c r="BM673" s="21"/>
      <c r="BN673" s="21"/>
      <c r="BO673" s="21"/>
      <c r="BP673" s="21"/>
      <c r="BQ673" s="21"/>
      <c r="BR673" s="21"/>
      <c r="BS673" s="21"/>
      <c r="BT673" s="21"/>
      <c r="BU673" s="23" t="s">
        <v>200</v>
      </c>
      <c r="BV673" s="21"/>
      <c r="BW673" s="21"/>
      <c r="BX673" s="21"/>
      <c r="BY673" s="21"/>
      <c r="BZ673" s="21"/>
      <c r="CA673" s="21"/>
      <c r="CB673" s="21"/>
      <c r="CC673" s="21"/>
      <c r="CD673" s="21"/>
      <c r="CE673" s="21"/>
      <c r="CF673" s="21"/>
      <c r="CG673" s="21">
        <v>5000</v>
      </c>
      <c r="CH673" s="21">
        <v>5000</v>
      </c>
      <c r="CI673" s="21">
        <v>5000</v>
      </c>
      <c r="CJ673" s="21">
        <v>5000</v>
      </c>
      <c r="CK673" s="21">
        <v>5000</v>
      </c>
      <c r="CL673" s="21">
        <v>5000</v>
      </c>
      <c r="CM673" s="21">
        <v>5000</v>
      </c>
      <c r="CN673" s="21">
        <v>5000</v>
      </c>
      <c r="CO673" s="21">
        <v>5000</v>
      </c>
    </row>
    <row r="674" spans="1:93" s="5" customFormat="1" ht="16.5" customHeight="1" x14ac:dyDescent="0.3">
      <c r="A674" s="73">
        <v>31040672</v>
      </c>
      <c r="B674" s="73" t="s">
        <v>903</v>
      </c>
      <c r="C674" s="21"/>
      <c r="D674" s="21">
        <f t="shared" si="146"/>
        <v>55</v>
      </c>
      <c r="E674" s="21" t="s">
        <v>106</v>
      </c>
      <c r="F674" s="21">
        <v>15</v>
      </c>
      <c r="G674" s="21" t="s">
        <v>111</v>
      </c>
      <c r="H674" s="21">
        <f>VLOOKUP($L674,怪物模板!$A:$N,MATCH(角色!H$1,模板表头,0),0)</f>
        <v>3</v>
      </c>
      <c r="I674" s="28" t="str">
        <f>VLOOKUP($L674,怪物模板!$A:$N,MATCH(角色!I$1,模板表头,0),0)</f>
        <v>mag</v>
      </c>
      <c r="J674" s="22"/>
      <c r="K674" s="21"/>
      <c r="L674" s="21" t="s">
        <v>360</v>
      </c>
      <c r="M674" s="28" t="str">
        <f>VLOOKUP($L674,怪物模板!$A:$N,MATCH(角色!M$1,模板表头,0),0)</f>
        <v>蛇头女妖</v>
      </c>
      <c r="N674" s="28" t="str">
        <f>VLOOKUP($L674,怪物模板!$A:$N,MATCH(角色!N$1,模板表头,0),0)</f>
        <v>同英雄技能</v>
      </c>
      <c r="O674" s="21" t="str">
        <f>VLOOKUP($L674,怪物模板!$A:$N,MATCH(角色!O$1,模板表头,0),0)</f>
        <v>female</v>
      </c>
      <c r="P674" s="22">
        <v>4</v>
      </c>
      <c r="Q674" s="21">
        <v>3</v>
      </c>
      <c r="R674" s="21">
        <v>3</v>
      </c>
      <c r="S674" s="28" t="str">
        <f>VLOOKUP($L674,怪物模板!$A:$N,MATCH(角色!S$1,模板表头,0),0)</f>
        <v>chaos</v>
      </c>
      <c r="T674" s="21" t="s">
        <v>85</v>
      </c>
      <c r="U674" s="21"/>
      <c r="V674" s="21"/>
      <c r="W674" s="21"/>
      <c r="X674" s="21"/>
      <c r="Y674" s="21"/>
      <c r="Z674" s="21"/>
      <c r="AA674" s="21"/>
      <c r="AB674" s="21">
        <v>4</v>
      </c>
      <c r="AC674" s="21">
        <v>6</v>
      </c>
      <c r="AD674" s="21"/>
      <c r="AE674" s="21">
        <f t="shared" si="142"/>
        <v>40</v>
      </c>
      <c r="AF674" s="21">
        <f t="shared" si="143"/>
        <v>100</v>
      </c>
      <c r="AG674" s="28" t="str">
        <f>VLOOKUP($L674,怪物模板!$A:$N,MATCH(角色!AG$1,模板表头,0),0)</f>
        <v>misc.5skills</v>
      </c>
      <c r="AH674" s="28">
        <f>VLOOKUP($L674,怪物模板!$A:$N,MATCH(角色!AH$1,模板表头,0),0)</f>
        <v>11660101</v>
      </c>
      <c r="AI674" s="28">
        <f>VLOOKUP($L674,怪物模板!$A:$N,MATCH(角色!AI$1,模板表头,0),0)</f>
        <v>11660102</v>
      </c>
      <c r="AJ674" s="28">
        <f>VLOOKUP($L674,怪物模板!$A:$N,MATCH(角色!AJ$1,模板表头,0),0)</f>
        <v>11660103</v>
      </c>
      <c r="AK674" s="28">
        <f>VLOOKUP($L674,怪物模板!$A:$N,MATCH(角色!AK$1,模板表头,0),0)</f>
        <v>11660104</v>
      </c>
      <c r="AL674" s="28" t="str">
        <f>IF(VLOOKUP($L674,[1]怪物模板!$A:$N,MATCH([1]角色!AL$1,模板表头,0),0)=0,"",VLOOKUP($L674,[1]怪物模板!$A:$N,MATCH([1]角色!AL$1,模板表头,0),0))</f>
        <v/>
      </c>
      <c r="AM674" s="28" t="str">
        <f>VLOOKUP($L674,怪物模板!$A:$N,MATCH(角色!AM$1,模板表头,0),0)</f>
        <v>vashj_npc</v>
      </c>
      <c r="AN674" s="21">
        <v>1</v>
      </c>
      <c r="AO674" s="21">
        <v>1</v>
      </c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2"/>
      <c r="BC674" s="22"/>
      <c r="BD674" s="22"/>
      <c r="BE674" s="22"/>
      <c r="BF674" s="22"/>
      <c r="BG674" s="22"/>
      <c r="BH674" s="22"/>
      <c r="BI674" s="22">
        <f t="shared" si="144"/>
        <v>10000</v>
      </c>
      <c r="BJ674" s="22">
        <f t="shared" si="145"/>
        <v>4000</v>
      </c>
      <c r="BK674" s="22">
        <f t="shared" si="145"/>
        <v>4000</v>
      </c>
      <c r="BL674" s="21"/>
      <c r="BM674" s="21"/>
      <c r="BN674" s="21"/>
      <c r="BO674" s="21"/>
      <c r="BP674" s="21"/>
      <c r="BQ674" s="21"/>
      <c r="BR674" s="21"/>
      <c r="BS674" s="21"/>
      <c r="BT674" s="21"/>
      <c r="BU674" s="23" t="s">
        <v>200</v>
      </c>
      <c r="BV674" s="21"/>
      <c r="BW674" s="21"/>
      <c r="BX674" s="21"/>
      <c r="BY674" s="21"/>
      <c r="BZ674" s="21"/>
      <c r="CA674" s="21"/>
      <c r="CB674" s="21"/>
      <c r="CC674" s="21"/>
      <c r="CD674" s="21"/>
      <c r="CE674" s="21"/>
      <c r="CF674" s="21"/>
      <c r="CG674" s="21" t="s">
        <v>200</v>
      </c>
      <c r="CH674" s="21" t="s">
        <v>200</v>
      </c>
      <c r="CI674" s="21" t="s">
        <v>200</v>
      </c>
      <c r="CJ674" s="21" t="s">
        <v>200</v>
      </c>
      <c r="CK674" s="21" t="s">
        <v>200</v>
      </c>
      <c r="CL674" s="21" t="s">
        <v>200</v>
      </c>
      <c r="CM674" s="21" t="s">
        <v>200</v>
      </c>
      <c r="CN674" s="21" t="s">
        <v>200</v>
      </c>
      <c r="CO674" s="21" t="s">
        <v>200</v>
      </c>
    </row>
    <row r="675" spans="1:93" s="5" customFormat="1" ht="16.5" customHeight="1" x14ac:dyDescent="0.3">
      <c r="A675" s="62">
        <v>31040673</v>
      </c>
      <c r="B675" s="62" t="s">
        <v>84</v>
      </c>
      <c r="C675" s="21"/>
      <c r="D675" s="21">
        <f t="shared" si="146"/>
        <v>55</v>
      </c>
      <c r="E675" s="21" t="s">
        <v>106</v>
      </c>
      <c r="F675" s="21">
        <v>15</v>
      </c>
      <c r="G675" s="21" t="s">
        <v>110</v>
      </c>
      <c r="H675" s="21">
        <f>VLOOKUP($L675,怪物模板!$A:$N,MATCH(角色!H$1,模板表头,0),0)</f>
        <v>2</v>
      </c>
      <c r="I675" s="28" t="str">
        <f>VLOOKUP($L675,怪物模板!$A:$N,MATCH(角色!I$1,模板表头,0),0)</f>
        <v>phy</v>
      </c>
      <c r="J675" s="22"/>
      <c r="K675" s="21"/>
      <c r="L675" s="21" t="s">
        <v>277</v>
      </c>
      <c r="M675" s="28" t="str">
        <f>VLOOKUP($L675,怪物模板!$A:$N,MATCH(角色!M$1,模板表头,0),0)</f>
        <v>无对应英雄</v>
      </c>
      <c r="N675" s="28" t="str">
        <f>VLOOKUP($L675,怪物模板!$A:$N,MATCH(角色!N$1,模板表头,0),0)</f>
        <v>统一模板</v>
      </c>
      <c r="O675" s="21" t="str">
        <f>VLOOKUP($L675,怪物模板!$A:$N,MATCH(角色!O$1,模板表头,0),0)</f>
        <v>male</v>
      </c>
      <c r="P675" s="22">
        <v>1</v>
      </c>
      <c r="Q675" s="21">
        <v>1</v>
      </c>
      <c r="R675" s="21">
        <v>1</v>
      </c>
      <c r="S675" s="28" t="str">
        <f>VLOOKUP($L675,怪物模板!$A:$N,MATCH(角色!S$1,模板表头,0),0)</f>
        <v>chaos</v>
      </c>
      <c r="T675" s="21" t="s">
        <v>85</v>
      </c>
      <c r="U675" s="21"/>
      <c r="V675" s="21"/>
      <c r="W675" s="21"/>
      <c r="X675" s="21"/>
      <c r="Y675" s="21"/>
      <c r="Z675" s="21"/>
      <c r="AA675" s="21"/>
      <c r="AB675" s="21">
        <v>4</v>
      </c>
      <c r="AC675" s="21">
        <v>6</v>
      </c>
      <c r="AD675" s="21"/>
      <c r="AE675" s="21">
        <f t="shared" si="142"/>
        <v>10</v>
      </c>
      <c r="AF675" s="21">
        <f t="shared" si="143"/>
        <v>25</v>
      </c>
      <c r="AG675" s="28" t="str">
        <f>VLOOKUP($L675,怪物模板!$A:$N,MATCH(角色!AG$1,模板表头,0),0)</f>
        <v>misc.5skills_self_hp_ratio</v>
      </c>
      <c r="AH675" s="28">
        <f>VLOOKUP($L675,怪物模板!$A:$N,MATCH(角色!AH$1,模板表头,0),0)</f>
        <v>11990101</v>
      </c>
      <c r="AI675" s="28">
        <f>VLOOKUP($L675,怪物模板!$A:$N,MATCH(角色!AI$1,模板表头,0),0)</f>
        <v>11990102</v>
      </c>
      <c r="AJ675" s="28" t="str">
        <f>VLOOKUP($L675,怪物模板!$A:$N,MATCH(角色!AJ$1,模板表头,0),0)</f>
        <v/>
      </c>
      <c r="AK675" s="28" t="str">
        <f>VLOOKUP($L675,怪物模板!$A:$N,MATCH(角色!AK$1,模板表头,0),0)</f>
        <v/>
      </c>
      <c r="AL675" s="28" t="str">
        <f>IF(VLOOKUP($L675,[1]怪物模板!$A:$N,MATCH([1]角色!AL$1,模板表头,0),0)=0,"",VLOOKUP($L675,[1]怪物模板!$A:$N,MATCH([1]角色!AL$1,模板表头,0),0))</f>
        <v/>
      </c>
      <c r="AM675" s="28" t="str">
        <f>VLOOKUP($L675,怪物模板!$A:$N,MATCH(角色!AM$1,模板表头,0),0)</f>
        <v>treant</v>
      </c>
      <c r="AN675" s="21">
        <v>1</v>
      </c>
      <c r="AO675" s="21">
        <v>1</v>
      </c>
      <c r="AP675" s="21"/>
      <c r="AQ675" s="21"/>
      <c r="AR675" s="21"/>
      <c r="AS675" s="21"/>
      <c r="AT675" s="21"/>
      <c r="AU675" s="21">
        <v>230021</v>
      </c>
      <c r="AV675" s="21"/>
      <c r="AW675" s="21"/>
      <c r="AX675" s="21"/>
      <c r="AY675" s="21"/>
      <c r="AZ675" s="21"/>
      <c r="BA675" s="21"/>
      <c r="BB675" s="22"/>
      <c r="BC675" s="22"/>
      <c r="BD675" s="22"/>
      <c r="BE675" s="22"/>
      <c r="BF675" s="22"/>
      <c r="BG675" s="22"/>
      <c r="BH675" s="22"/>
      <c r="BI675" s="22">
        <f t="shared" si="144"/>
        <v>10000</v>
      </c>
      <c r="BJ675" s="22">
        <f t="shared" si="145"/>
        <v>4000</v>
      </c>
      <c r="BK675" s="22">
        <f t="shared" si="145"/>
        <v>4000</v>
      </c>
      <c r="BL675" s="21"/>
      <c r="BM675" s="21"/>
      <c r="BN675" s="21"/>
      <c r="BO675" s="21"/>
      <c r="BP675" s="21"/>
      <c r="BQ675" s="21"/>
      <c r="BR675" s="21"/>
      <c r="BS675" s="21"/>
      <c r="BT675" s="21"/>
      <c r="BU675" s="23" t="s">
        <v>200</v>
      </c>
      <c r="BV675" s="21"/>
      <c r="BW675" s="21"/>
      <c r="BX675" s="21"/>
      <c r="BY675" s="21"/>
      <c r="BZ675" s="21"/>
      <c r="CA675" s="21"/>
      <c r="CB675" s="21"/>
      <c r="CC675" s="21"/>
      <c r="CD675" s="21"/>
      <c r="CE675" s="21"/>
      <c r="CF675" s="21"/>
      <c r="CG675" s="21" t="s">
        <v>200</v>
      </c>
      <c r="CH675" s="21" t="s">
        <v>200</v>
      </c>
      <c r="CI675" s="21" t="s">
        <v>200</v>
      </c>
      <c r="CJ675" s="21" t="s">
        <v>200</v>
      </c>
      <c r="CK675" s="21" t="s">
        <v>200</v>
      </c>
      <c r="CL675" s="21" t="s">
        <v>200</v>
      </c>
      <c r="CM675" s="21" t="s">
        <v>200</v>
      </c>
      <c r="CN675" s="21" t="s">
        <v>200</v>
      </c>
      <c r="CO675" s="21" t="s">
        <v>200</v>
      </c>
    </row>
    <row r="676" spans="1:93" s="5" customFormat="1" x14ac:dyDescent="0.3">
      <c r="A676" s="62">
        <v>31040674</v>
      </c>
      <c r="B676" s="62" t="s">
        <v>257</v>
      </c>
      <c r="C676" s="21"/>
      <c r="D676" s="21">
        <f t="shared" si="146"/>
        <v>55</v>
      </c>
      <c r="E676" s="21" t="s">
        <v>106</v>
      </c>
      <c r="F676" s="21">
        <v>15</v>
      </c>
      <c r="G676" s="21" t="s">
        <v>110</v>
      </c>
      <c r="H676" s="21">
        <f>VLOOKUP($L676,怪物模板!$A:$N,MATCH(角色!H$1,模板表头,0),0)</f>
        <v>2</v>
      </c>
      <c r="I676" s="28" t="str">
        <f>VLOOKUP($L676,怪物模板!$A:$N,MATCH(角色!I$1,模板表头,0),0)</f>
        <v>phy</v>
      </c>
      <c r="J676" s="22"/>
      <c r="K676" s="21"/>
      <c r="L676" s="21" t="s">
        <v>257</v>
      </c>
      <c r="M676" s="28" t="str">
        <f>VLOOKUP($L676,怪物模板!$A:$N,MATCH(角色!M$1,模板表头,0),0)</f>
        <v>无对应英雄</v>
      </c>
      <c r="N676" s="28" t="str">
        <f>VLOOKUP($L676,怪物模板!$A:$N,MATCH(角色!N$1,模板表头,0),0)</f>
        <v>统一模板</v>
      </c>
      <c r="O676" s="21" t="str">
        <f>VLOOKUP($L676,怪物模板!$A:$N,MATCH(角色!O$1,模板表头,0),0)</f>
        <v>male</v>
      </c>
      <c r="P676" s="21">
        <v>3</v>
      </c>
      <c r="Q676" s="21">
        <v>3</v>
      </c>
      <c r="R676" s="21">
        <v>2</v>
      </c>
      <c r="S676" s="28" t="str">
        <f>VLOOKUP($L676,怪物模板!$A:$N,MATCH(角色!S$1,模板表头,0),0)</f>
        <v>chaos</v>
      </c>
      <c r="T676" s="21" t="s">
        <v>199</v>
      </c>
      <c r="U676" s="21"/>
      <c r="V676" s="21"/>
      <c r="W676" s="21"/>
      <c r="X676" s="21"/>
      <c r="Y676" s="21"/>
      <c r="Z676" s="21"/>
      <c r="AA676" s="21"/>
      <c r="AB676" s="21">
        <v>4</v>
      </c>
      <c r="AC676" s="21">
        <v>6</v>
      </c>
      <c r="AD676" s="21"/>
      <c r="AE676" s="21">
        <f t="shared" si="142"/>
        <v>10</v>
      </c>
      <c r="AF676" s="21">
        <f t="shared" si="143"/>
        <v>25</v>
      </c>
      <c r="AG676" s="28" t="str">
        <f>VLOOKUP($L676,怪物模板!$A:$N,MATCH(角色!AG$1,模板表头,0),0)</f>
        <v>misc.5skills</v>
      </c>
      <c r="AH676" s="28">
        <f>VLOOKUP($L676,怪物模板!$A:$N,MATCH(角色!AH$1,模板表头,0),0)</f>
        <v>11999026</v>
      </c>
      <c r="AI676" s="28">
        <f>VLOOKUP($L676,怪物模板!$A:$N,MATCH(角色!AI$1,模板表头,0),0)</f>
        <v>11999027</v>
      </c>
      <c r="AJ676" s="28" t="str">
        <f>VLOOKUP($L676,怪物模板!$A:$N,MATCH(角色!AJ$1,模板表头,0),0)</f>
        <v/>
      </c>
      <c r="AK676" s="28" t="str">
        <f>VLOOKUP($L676,怪物模板!$A:$N,MATCH(角色!AK$1,模板表头,0),0)</f>
        <v/>
      </c>
      <c r="AL676" s="28" t="str">
        <f>IF(VLOOKUP($L676,[1]怪物模板!$A:$N,MATCH([1]角色!AL$1,模板表头,0),0)=0,"",VLOOKUP($L676,[1]怪物模板!$A:$N,MATCH([1]角色!AL$1,模板表头,0),0))</f>
        <v/>
      </c>
      <c r="AM676" s="28" t="str">
        <f>VLOOKUP($L676,怪物模板!$A:$N,MATCH(角色!AM$1,模板表头,0),0)</f>
        <v>spider</v>
      </c>
      <c r="AN676" s="21">
        <v>0.8</v>
      </c>
      <c r="AO676" s="21">
        <v>1</v>
      </c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2"/>
      <c r="BC676" s="22"/>
      <c r="BD676" s="22"/>
      <c r="BE676" s="22"/>
      <c r="BF676" s="22"/>
      <c r="BG676" s="22"/>
      <c r="BH676" s="22"/>
      <c r="BI676" s="22">
        <f t="shared" si="144"/>
        <v>10000</v>
      </c>
      <c r="BJ676" s="22">
        <f t="shared" si="145"/>
        <v>4000</v>
      </c>
      <c r="BK676" s="22">
        <f t="shared" si="145"/>
        <v>4000</v>
      </c>
      <c r="BL676" s="21"/>
      <c r="BM676" s="21"/>
      <c r="BN676" s="21"/>
      <c r="BO676" s="21"/>
      <c r="BP676" s="21"/>
      <c r="BQ676" s="21"/>
      <c r="BR676" s="21"/>
      <c r="BS676" s="21"/>
      <c r="BT676" s="21"/>
      <c r="BU676" s="23"/>
      <c r="BV676" s="21"/>
      <c r="BW676" s="21"/>
      <c r="BX676" s="21"/>
      <c r="BY676" s="21"/>
      <c r="BZ676" s="21"/>
      <c r="CA676" s="21"/>
      <c r="CB676" s="21"/>
      <c r="CC676" s="21"/>
      <c r="CD676" s="21"/>
      <c r="CE676" s="21"/>
      <c r="CF676" s="21"/>
      <c r="CG676" s="21" t="s">
        <v>200</v>
      </c>
      <c r="CH676" s="21" t="s">
        <v>200</v>
      </c>
      <c r="CI676" s="21" t="s">
        <v>200</v>
      </c>
      <c r="CJ676" s="21" t="s">
        <v>200</v>
      </c>
      <c r="CK676" s="21" t="s">
        <v>200</v>
      </c>
      <c r="CL676" s="21" t="s">
        <v>200</v>
      </c>
      <c r="CM676" s="21" t="s">
        <v>200</v>
      </c>
      <c r="CN676" s="21" t="s">
        <v>200</v>
      </c>
      <c r="CO676" s="21" t="s">
        <v>200</v>
      </c>
    </row>
    <row r="677" spans="1:93" s="5" customFormat="1" x14ac:dyDescent="0.3">
      <c r="A677" s="62">
        <v>31040675</v>
      </c>
      <c r="B677" s="62" t="s">
        <v>257</v>
      </c>
      <c r="C677" s="21"/>
      <c r="D677" s="21">
        <f t="shared" si="146"/>
        <v>55</v>
      </c>
      <c r="E677" s="21" t="s">
        <v>106</v>
      </c>
      <c r="F677" s="21">
        <v>15</v>
      </c>
      <c r="G677" s="21" t="s">
        <v>110</v>
      </c>
      <c r="H677" s="21">
        <f>VLOOKUP($L677,怪物模板!$A:$N,MATCH(角色!H$1,模板表头,0),0)</f>
        <v>2</v>
      </c>
      <c r="I677" s="28" t="str">
        <f>VLOOKUP($L677,怪物模板!$A:$N,MATCH(角色!I$1,模板表头,0),0)</f>
        <v>phy</v>
      </c>
      <c r="J677" s="22"/>
      <c r="K677" s="21"/>
      <c r="L677" s="21" t="s">
        <v>257</v>
      </c>
      <c r="M677" s="28" t="str">
        <f>VLOOKUP($L677,怪物模板!$A:$N,MATCH(角色!M$1,模板表头,0),0)</f>
        <v>无对应英雄</v>
      </c>
      <c r="N677" s="28" t="str">
        <f>VLOOKUP($L677,怪物模板!$A:$N,MATCH(角色!N$1,模板表头,0),0)</f>
        <v>统一模板</v>
      </c>
      <c r="O677" s="21" t="str">
        <f>VLOOKUP($L677,怪物模板!$A:$N,MATCH(角色!O$1,模板表头,0),0)</f>
        <v>male</v>
      </c>
      <c r="P677" s="21">
        <v>3</v>
      </c>
      <c r="Q677" s="21">
        <v>3</v>
      </c>
      <c r="R677" s="21">
        <v>2</v>
      </c>
      <c r="S677" s="28" t="str">
        <f>VLOOKUP($L677,怪物模板!$A:$N,MATCH(角色!S$1,模板表头,0),0)</f>
        <v>chaos</v>
      </c>
      <c r="T677" s="21" t="s">
        <v>199</v>
      </c>
      <c r="U677" s="21"/>
      <c r="V677" s="21"/>
      <c r="W677" s="21"/>
      <c r="X677" s="21"/>
      <c r="Y677" s="21"/>
      <c r="Z677" s="21"/>
      <c r="AA677" s="21"/>
      <c r="AB677" s="21">
        <v>4</v>
      </c>
      <c r="AC677" s="21">
        <v>6</v>
      </c>
      <c r="AD677" s="21"/>
      <c r="AE677" s="21">
        <f t="shared" si="142"/>
        <v>10</v>
      </c>
      <c r="AF677" s="21">
        <f t="shared" si="143"/>
        <v>25</v>
      </c>
      <c r="AG677" s="28" t="str">
        <f>VLOOKUP($L677,怪物模板!$A:$N,MATCH(角色!AG$1,模板表头,0),0)</f>
        <v>misc.5skills</v>
      </c>
      <c r="AH677" s="28">
        <f>VLOOKUP($L677,怪物模板!$A:$N,MATCH(角色!AH$1,模板表头,0),0)</f>
        <v>11999026</v>
      </c>
      <c r="AI677" s="28">
        <f>VLOOKUP($L677,怪物模板!$A:$N,MATCH(角色!AI$1,模板表头,0),0)</f>
        <v>11999027</v>
      </c>
      <c r="AJ677" s="28" t="str">
        <f>VLOOKUP($L677,怪物模板!$A:$N,MATCH(角色!AJ$1,模板表头,0),0)</f>
        <v/>
      </c>
      <c r="AK677" s="28" t="str">
        <f>VLOOKUP($L677,怪物模板!$A:$N,MATCH(角色!AK$1,模板表头,0),0)</f>
        <v/>
      </c>
      <c r="AL677" s="28" t="str">
        <f>IF(VLOOKUP($L677,[1]怪物模板!$A:$N,MATCH([1]角色!AL$1,模板表头,0),0)=0,"",VLOOKUP($L677,[1]怪物模板!$A:$N,MATCH([1]角色!AL$1,模板表头,0),0))</f>
        <v/>
      </c>
      <c r="AM677" s="28" t="str">
        <f>VLOOKUP($L677,怪物模板!$A:$N,MATCH(角色!AM$1,模板表头,0),0)</f>
        <v>spider</v>
      </c>
      <c r="AN677" s="21">
        <v>0.8</v>
      </c>
      <c r="AO677" s="21">
        <v>1</v>
      </c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2"/>
      <c r="BC677" s="22"/>
      <c r="BD677" s="22"/>
      <c r="BE677" s="22"/>
      <c r="BF677" s="22"/>
      <c r="BG677" s="22"/>
      <c r="BH677" s="22"/>
      <c r="BI677" s="22">
        <f t="shared" si="144"/>
        <v>10000</v>
      </c>
      <c r="BJ677" s="22">
        <f t="shared" si="145"/>
        <v>4000</v>
      </c>
      <c r="BK677" s="22">
        <f t="shared" si="145"/>
        <v>4000</v>
      </c>
      <c r="BL677" s="21"/>
      <c r="BM677" s="21"/>
      <c r="BN677" s="21"/>
      <c r="BO677" s="21"/>
      <c r="BP677" s="21"/>
      <c r="BQ677" s="21"/>
      <c r="BR677" s="21"/>
      <c r="BS677" s="21"/>
      <c r="BT677" s="21"/>
      <c r="BU677" s="23"/>
      <c r="BV677" s="21"/>
      <c r="BW677" s="21"/>
      <c r="BX677" s="21"/>
      <c r="BY677" s="21"/>
      <c r="BZ677" s="21"/>
      <c r="CA677" s="21"/>
      <c r="CB677" s="21"/>
      <c r="CC677" s="21"/>
      <c r="CD677" s="21"/>
      <c r="CE677" s="21"/>
      <c r="CF677" s="21"/>
      <c r="CG677" s="21" t="s">
        <v>200</v>
      </c>
      <c r="CH677" s="21" t="s">
        <v>200</v>
      </c>
      <c r="CI677" s="21" t="s">
        <v>200</v>
      </c>
      <c r="CJ677" s="21" t="s">
        <v>200</v>
      </c>
      <c r="CK677" s="21" t="s">
        <v>200</v>
      </c>
      <c r="CL677" s="21" t="s">
        <v>200</v>
      </c>
      <c r="CM677" s="21" t="s">
        <v>200</v>
      </c>
      <c r="CN677" s="21" t="s">
        <v>200</v>
      </c>
      <c r="CO677" s="21" t="s">
        <v>200</v>
      </c>
    </row>
    <row r="678" spans="1:93" ht="16.5" customHeight="1" x14ac:dyDescent="0.3">
      <c r="A678" s="62">
        <v>31040676</v>
      </c>
      <c r="B678" s="62" t="s">
        <v>256</v>
      </c>
      <c r="C678" s="21"/>
      <c r="D678" s="21">
        <f t="shared" si="146"/>
        <v>56</v>
      </c>
      <c r="E678" s="21" t="s">
        <v>106</v>
      </c>
      <c r="F678" s="21">
        <v>16</v>
      </c>
      <c r="G678" s="21" t="s">
        <v>111</v>
      </c>
      <c r="H678" s="21">
        <f>VLOOKUP($L678,怪物模板!$A:$N,MATCH(角色!H$1,模板表头,0),0)</f>
        <v>2</v>
      </c>
      <c r="I678" s="28" t="str">
        <f>VLOOKUP($L678,怪物模板!$A:$N,MATCH(角色!I$1,模板表头,0),0)</f>
        <v>mag</v>
      </c>
      <c r="J678" s="22"/>
      <c r="K678" s="21"/>
      <c r="L678" s="21" t="s">
        <v>256</v>
      </c>
      <c r="M678" s="28" t="str">
        <f>VLOOKUP($L678,怪物模板!$A:$N,MATCH(角色!M$1,模板表头,0),0)</f>
        <v>无对应英雄</v>
      </c>
      <c r="N678" s="28" t="str">
        <f>VLOOKUP($L678,怪物模板!$A:$N,MATCH(角色!N$1,模板表头,0),0)</f>
        <v>统一BOSS模板</v>
      </c>
      <c r="O678" s="21" t="str">
        <f>VLOOKUP($L678,怪物模板!$A:$N,MATCH(角色!O$1,模板表头,0),0)</f>
        <v>male</v>
      </c>
      <c r="P678" s="22">
        <v>5</v>
      </c>
      <c r="Q678" s="21">
        <v>3</v>
      </c>
      <c r="R678" s="21">
        <v>3</v>
      </c>
      <c r="S678" s="28" t="str">
        <f>VLOOKUP($L678,怪物模板!$A:$N,MATCH(角色!S$1,模板表头,0),0)</f>
        <v>chaos</v>
      </c>
      <c r="T678" s="21" t="s">
        <v>85</v>
      </c>
      <c r="U678" s="21"/>
      <c r="V678" s="21"/>
      <c r="W678" s="21"/>
      <c r="X678" s="21"/>
      <c r="Y678" s="21"/>
      <c r="Z678" s="21"/>
      <c r="AA678" s="21"/>
      <c r="AB678" s="21">
        <v>4</v>
      </c>
      <c r="AC678" s="21">
        <v>6</v>
      </c>
      <c r="AD678" s="21"/>
      <c r="AE678" s="21">
        <f t="shared" si="142"/>
        <v>40</v>
      </c>
      <c r="AF678" s="21">
        <f t="shared" si="143"/>
        <v>100</v>
      </c>
      <c r="AG678" s="28" t="str">
        <f>VLOOKUP($L678,怪物模板!$A:$N,MATCH(角色!AG$1,模板表头,0),0)</f>
        <v>misc.5skills_target_is_valid</v>
      </c>
      <c r="AH678" s="28">
        <f>VLOOKUP($L678,怪物模板!$A:$N,MATCH(角色!AH$1,模板表头,0),0)</f>
        <v>11860501</v>
      </c>
      <c r="AI678" s="28">
        <f>VLOOKUP($L678,怪物模板!$A:$N,MATCH(角色!AI$1,模板表头,0),0)</f>
        <v>11860502</v>
      </c>
      <c r="AJ678" s="28">
        <f>VLOOKUP($L678,怪物模板!$A:$N,MATCH(角色!AJ$1,模板表头,0),0)</f>
        <v>11860503</v>
      </c>
      <c r="AK678" s="28">
        <f>VLOOKUP($L678,怪物模板!$A:$N,MATCH(角色!AK$1,模板表头,0),0)</f>
        <v>11999517</v>
      </c>
      <c r="AL678" s="28" t="str">
        <f>IF(VLOOKUP($L678,[1]怪物模板!$A:$N,MATCH([1]角色!AL$1,模板表头,0),0)=0,"",VLOOKUP($L678,[1]怪物模板!$A:$N,MATCH([1]角色!AL$1,模板表头,0),0))</f>
        <v/>
      </c>
      <c r="AM678" s="28" t="str">
        <f>VLOOKUP($L678,怪物模板!$A:$N,MATCH(角色!AM$1,模板表头,0),0)</f>
        <v>lohsemartheron</v>
      </c>
      <c r="AN678" s="21">
        <v>1.8</v>
      </c>
      <c r="AO678" s="21">
        <v>1</v>
      </c>
      <c r="AP678" s="21" t="s">
        <v>253</v>
      </c>
      <c r="AQ678" s="21"/>
      <c r="AR678" s="21" t="s">
        <v>201</v>
      </c>
      <c r="AS678" s="21"/>
      <c r="AT678" s="21"/>
      <c r="AU678" s="21"/>
      <c r="AV678" s="21"/>
      <c r="AW678" s="21"/>
      <c r="AX678" s="21"/>
      <c r="AY678" s="21"/>
      <c r="AZ678" s="21"/>
      <c r="BA678" s="21"/>
      <c r="BB678" s="22"/>
      <c r="BC678" s="22"/>
      <c r="BD678" s="22"/>
      <c r="BE678" s="22"/>
      <c r="BF678" s="22"/>
      <c r="BG678" s="22"/>
      <c r="BH678" s="22"/>
      <c r="BI678" s="22">
        <f t="shared" si="144"/>
        <v>10000</v>
      </c>
      <c r="BJ678" s="22">
        <f t="shared" si="145"/>
        <v>4000</v>
      </c>
      <c r="BK678" s="22">
        <f t="shared" si="145"/>
        <v>4000</v>
      </c>
      <c r="BL678" s="21"/>
      <c r="BM678" s="21"/>
      <c r="BN678" s="21"/>
      <c r="BO678" s="21"/>
      <c r="BP678" s="21"/>
      <c r="BQ678" s="21"/>
      <c r="BR678" s="21"/>
      <c r="BS678" s="21"/>
      <c r="BT678" s="21"/>
      <c r="BU678" s="23" t="s">
        <v>200</v>
      </c>
      <c r="BV678" s="21"/>
      <c r="BW678" s="21"/>
      <c r="BX678" s="21"/>
      <c r="BY678" s="21"/>
      <c r="BZ678" s="21"/>
      <c r="CA678" s="21"/>
      <c r="CB678" s="21"/>
      <c r="CC678" s="21"/>
      <c r="CD678" s="21"/>
      <c r="CE678" s="21"/>
      <c r="CF678" s="21"/>
      <c r="CG678" s="21" t="s">
        <v>200</v>
      </c>
      <c r="CH678" s="21" t="s">
        <v>200</v>
      </c>
      <c r="CI678" s="21" t="s">
        <v>200</v>
      </c>
      <c r="CJ678" s="21" t="s">
        <v>200</v>
      </c>
      <c r="CK678" s="21" t="s">
        <v>200</v>
      </c>
      <c r="CL678" s="21" t="s">
        <v>200</v>
      </c>
      <c r="CM678" s="21" t="s">
        <v>200</v>
      </c>
      <c r="CN678" s="21" t="s">
        <v>200</v>
      </c>
      <c r="CO678" s="21" t="s">
        <v>200</v>
      </c>
    </row>
    <row r="679" spans="1:93" ht="16.5" customHeight="1" x14ac:dyDescent="0.3">
      <c r="A679" s="62">
        <v>31040677</v>
      </c>
      <c r="B679" s="62" t="s">
        <v>97</v>
      </c>
      <c r="C679" s="21"/>
      <c r="D679" s="21">
        <f t="shared" si="146"/>
        <v>56</v>
      </c>
      <c r="E679" s="21" t="s">
        <v>106</v>
      </c>
      <c r="F679" s="21">
        <v>16</v>
      </c>
      <c r="G679" s="21" t="s">
        <v>111</v>
      </c>
      <c r="H679" s="21">
        <f>VLOOKUP($L679,怪物模板!$A:$N,MATCH(角色!H$1,模板表头,0),0)</f>
        <v>2</v>
      </c>
      <c r="I679" s="28" t="str">
        <f>VLOOKUP($L679,怪物模板!$A:$N,MATCH(角色!I$1,模板表头,0),0)</f>
        <v>phy</v>
      </c>
      <c r="J679" s="22"/>
      <c r="K679" s="21"/>
      <c r="L679" s="21" t="s">
        <v>97</v>
      </c>
      <c r="M679" s="28" t="str">
        <f>VLOOKUP($L679,怪物模板!$A:$N,MATCH(角色!M$1,模板表头,0),0)</f>
        <v>无对应英雄</v>
      </c>
      <c r="N679" s="28" t="str">
        <f>VLOOKUP($L679,怪物模板!$A:$N,MATCH(角色!N$1,模板表头,0),0)</f>
        <v>统一模板</v>
      </c>
      <c r="O679" s="21" t="str">
        <f>VLOOKUP($L679,怪物模板!$A:$N,MATCH(角色!O$1,模板表头,0),0)</f>
        <v>male</v>
      </c>
      <c r="P679" s="22">
        <v>5</v>
      </c>
      <c r="Q679" s="21">
        <v>3</v>
      </c>
      <c r="R679" s="21">
        <v>3</v>
      </c>
      <c r="S679" s="28" t="str">
        <f>VLOOKUP($L679,怪物模板!$A:$N,MATCH(角色!S$1,模板表头,0),0)</f>
        <v>chaos</v>
      </c>
      <c r="T679" s="21" t="s">
        <v>85</v>
      </c>
      <c r="U679" s="21"/>
      <c r="V679" s="21"/>
      <c r="W679" s="21"/>
      <c r="X679" s="21"/>
      <c r="Y679" s="21"/>
      <c r="Z679" s="21"/>
      <c r="AA679" s="21"/>
      <c r="AB679" s="21">
        <v>4</v>
      </c>
      <c r="AC679" s="21">
        <v>6</v>
      </c>
      <c r="AD679" s="21"/>
      <c r="AE679" s="21">
        <f t="shared" si="142"/>
        <v>40</v>
      </c>
      <c r="AF679" s="21">
        <f t="shared" si="143"/>
        <v>100</v>
      </c>
      <c r="AG679" s="28" t="str">
        <f>VLOOKUP($L679,怪物模板!$A:$N,MATCH(角色!AG$1,模板表头,0),0)</f>
        <v>misc.5skills</v>
      </c>
      <c r="AH679" s="28">
        <f>VLOOKUP($L679,怪物模板!$A:$N,MATCH(角色!AH$1,模板表头,0),0)</f>
        <v>11980601</v>
      </c>
      <c r="AI679" s="28">
        <f>VLOOKUP($L679,怪物模板!$A:$N,MATCH(角色!AI$1,模板表头,0),0)</f>
        <v>11999526</v>
      </c>
      <c r="AJ679" s="28" t="str">
        <f>VLOOKUP($L679,怪物模板!$A:$N,MATCH(角色!AJ$1,模板表头,0),0)</f>
        <v/>
      </c>
      <c r="AK679" s="28" t="str">
        <f>VLOOKUP($L679,怪物模板!$A:$N,MATCH(角色!AK$1,模板表头,0),0)</f>
        <v/>
      </c>
      <c r="AL679" s="28" t="str">
        <f>IF(VLOOKUP($L679,[1]怪物模板!$A:$N,MATCH([1]角色!AL$1,模板表头,0),0)=0,"",VLOOKUP($L679,[1]怪物模板!$A:$N,MATCH([1]角色!AL$1,模板表头,0),0))</f>
        <v/>
      </c>
      <c r="AM679" s="28" t="str">
        <f>VLOOKUP($L679,怪物模板!$A:$N,MATCH(角色!AM$1,模板表头,0),0)</f>
        <v>scarlet_crusade_boss</v>
      </c>
      <c r="AN679" s="21">
        <v>1.2</v>
      </c>
      <c r="AO679" s="21">
        <v>1</v>
      </c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2"/>
      <c r="BC679" s="22"/>
      <c r="BD679" s="22"/>
      <c r="BE679" s="22"/>
      <c r="BF679" s="22"/>
      <c r="BG679" s="22"/>
      <c r="BH679" s="22"/>
      <c r="BI679" s="22">
        <f t="shared" si="144"/>
        <v>10000</v>
      </c>
      <c r="BJ679" s="22">
        <f t="shared" si="145"/>
        <v>4000</v>
      </c>
      <c r="BK679" s="22">
        <f t="shared" si="145"/>
        <v>4000</v>
      </c>
      <c r="BL679" s="21"/>
      <c r="BM679" s="21"/>
      <c r="BN679" s="21"/>
      <c r="BO679" s="21"/>
      <c r="BP679" s="21"/>
      <c r="BQ679" s="21"/>
      <c r="BR679" s="21"/>
      <c r="BS679" s="21"/>
      <c r="BT679" s="21"/>
      <c r="BU679" s="23" t="s">
        <v>200</v>
      </c>
      <c r="BV679" s="21"/>
      <c r="BW679" s="21"/>
      <c r="BX679" s="21"/>
      <c r="BY679" s="21"/>
      <c r="BZ679" s="21"/>
      <c r="CA679" s="21"/>
      <c r="CB679" s="21"/>
      <c r="CC679" s="21"/>
      <c r="CD679" s="21"/>
      <c r="CE679" s="21"/>
      <c r="CF679" s="21"/>
      <c r="CG679" s="21" t="s">
        <v>200</v>
      </c>
      <c r="CH679" s="21" t="s">
        <v>200</v>
      </c>
      <c r="CI679" s="21" t="s">
        <v>200</v>
      </c>
      <c r="CJ679" s="21" t="s">
        <v>200</v>
      </c>
      <c r="CK679" s="21" t="s">
        <v>200</v>
      </c>
      <c r="CL679" s="21" t="s">
        <v>200</v>
      </c>
      <c r="CM679" s="21" t="s">
        <v>200</v>
      </c>
      <c r="CN679" s="21" t="s">
        <v>200</v>
      </c>
      <c r="CO679" s="21" t="s">
        <v>200</v>
      </c>
    </row>
    <row r="680" spans="1:93" ht="16.5" customHeight="1" x14ac:dyDescent="0.3">
      <c r="A680" s="62">
        <v>31040678</v>
      </c>
      <c r="B680" s="62" t="s">
        <v>97</v>
      </c>
      <c r="C680" s="21"/>
      <c r="D680" s="21">
        <f t="shared" si="146"/>
        <v>56</v>
      </c>
      <c r="E680" s="21" t="s">
        <v>106</v>
      </c>
      <c r="F680" s="21">
        <v>16</v>
      </c>
      <c r="G680" s="21" t="s">
        <v>111</v>
      </c>
      <c r="H680" s="21">
        <f>VLOOKUP($L680,怪物模板!$A:$N,MATCH(角色!H$1,模板表头,0),0)</f>
        <v>2</v>
      </c>
      <c r="I680" s="28" t="str">
        <f>VLOOKUP($L680,怪物模板!$A:$N,MATCH(角色!I$1,模板表头,0),0)</f>
        <v>phy</v>
      </c>
      <c r="J680" s="22"/>
      <c r="K680" s="21"/>
      <c r="L680" s="21" t="s">
        <v>97</v>
      </c>
      <c r="M680" s="28" t="str">
        <f>VLOOKUP($L680,怪物模板!$A:$N,MATCH(角色!M$1,模板表头,0),0)</f>
        <v>无对应英雄</v>
      </c>
      <c r="N680" s="28" t="str">
        <f>VLOOKUP($L680,怪物模板!$A:$N,MATCH(角色!N$1,模板表头,0),0)</f>
        <v>统一模板</v>
      </c>
      <c r="O680" s="21" t="str">
        <f>VLOOKUP($L680,怪物模板!$A:$N,MATCH(角色!O$1,模板表头,0),0)</f>
        <v>male</v>
      </c>
      <c r="P680" s="22">
        <v>5</v>
      </c>
      <c r="Q680" s="21">
        <v>3</v>
      </c>
      <c r="R680" s="21">
        <v>3</v>
      </c>
      <c r="S680" s="28" t="str">
        <f>VLOOKUP($L680,怪物模板!$A:$N,MATCH(角色!S$1,模板表头,0),0)</f>
        <v>chaos</v>
      </c>
      <c r="T680" s="21" t="s">
        <v>85</v>
      </c>
      <c r="U680" s="21"/>
      <c r="V680" s="21"/>
      <c r="W680" s="21"/>
      <c r="X680" s="21"/>
      <c r="Y680" s="21"/>
      <c r="Z680" s="21"/>
      <c r="AA680" s="21"/>
      <c r="AB680" s="21">
        <v>4</v>
      </c>
      <c r="AC680" s="21">
        <v>6</v>
      </c>
      <c r="AD680" s="21"/>
      <c r="AE680" s="21">
        <f t="shared" si="142"/>
        <v>40</v>
      </c>
      <c r="AF680" s="21">
        <f t="shared" si="143"/>
        <v>100</v>
      </c>
      <c r="AG680" s="28" t="str">
        <f>VLOOKUP($L680,怪物模板!$A:$N,MATCH(角色!AG$1,模板表头,0),0)</f>
        <v>misc.5skills</v>
      </c>
      <c r="AH680" s="28">
        <f>VLOOKUP($L680,怪物模板!$A:$N,MATCH(角色!AH$1,模板表头,0),0)</f>
        <v>11980601</v>
      </c>
      <c r="AI680" s="28">
        <f>VLOOKUP($L680,怪物模板!$A:$N,MATCH(角色!AI$1,模板表头,0),0)</f>
        <v>11999526</v>
      </c>
      <c r="AJ680" s="28" t="str">
        <f>VLOOKUP($L680,怪物模板!$A:$N,MATCH(角色!AJ$1,模板表头,0),0)</f>
        <v/>
      </c>
      <c r="AK680" s="28" t="str">
        <f>VLOOKUP($L680,怪物模板!$A:$N,MATCH(角色!AK$1,模板表头,0),0)</f>
        <v/>
      </c>
      <c r="AL680" s="28" t="str">
        <f>IF(VLOOKUP($L680,[1]怪物模板!$A:$N,MATCH([1]角色!AL$1,模板表头,0),0)=0,"",VLOOKUP($L680,[1]怪物模板!$A:$N,MATCH([1]角色!AL$1,模板表头,0),0))</f>
        <v/>
      </c>
      <c r="AM680" s="28" t="str">
        <f>VLOOKUP($L680,怪物模板!$A:$N,MATCH(角色!AM$1,模板表头,0),0)</f>
        <v>scarlet_crusade_boss</v>
      </c>
      <c r="AN680" s="21">
        <v>1.2</v>
      </c>
      <c r="AO680" s="21">
        <v>1</v>
      </c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2"/>
      <c r="BC680" s="22"/>
      <c r="BD680" s="22"/>
      <c r="BE680" s="22"/>
      <c r="BF680" s="22"/>
      <c r="BG680" s="22"/>
      <c r="BH680" s="22"/>
      <c r="BI680" s="22">
        <f t="shared" si="144"/>
        <v>10000</v>
      </c>
      <c r="BJ680" s="22">
        <f t="shared" si="145"/>
        <v>4000</v>
      </c>
      <c r="BK680" s="22">
        <f t="shared" si="145"/>
        <v>4000</v>
      </c>
      <c r="BL680" s="21"/>
      <c r="BM680" s="21"/>
      <c r="BN680" s="21"/>
      <c r="BO680" s="21"/>
      <c r="BP680" s="21"/>
      <c r="BQ680" s="21"/>
      <c r="BR680" s="21"/>
      <c r="BS680" s="21"/>
      <c r="BT680" s="21"/>
      <c r="BU680" s="23" t="s">
        <v>200</v>
      </c>
      <c r="BV680" s="21"/>
      <c r="BW680" s="21"/>
      <c r="BX680" s="21"/>
      <c r="BY680" s="21"/>
      <c r="BZ680" s="21"/>
      <c r="CA680" s="21"/>
      <c r="CB680" s="21"/>
      <c r="CC680" s="21"/>
      <c r="CD680" s="21"/>
      <c r="CE680" s="21"/>
      <c r="CF680" s="21"/>
      <c r="CG680" s="21" t="s">
        <v>200</v>
      </c>
      <c r="CH680" s="21" t="s">
        <v>200</v>
      </c>
      <c r="CI680" s="21" t="s">
        <v>200</v>
      </c>
      <c r="CJ680" s="21" t="s">
        <v>200</v>
      </c>
      <c r="CK680" s="21" t="s">
        <v>200</v>
      </c>
      <c r="CL680" s="21" t="s">
        <v>200</v>
      </c>
      <c r="CM680" s="21" t="s">
        <v>200</v>
      </c>
      <c r="CN680" s="21" t="s">
        <v>200</v>
      </c>
      <c r="CO680" s="21" t="s">
        <v>200</v>
      </c>
    </row>
    <row r="681" spans="1:93" ht="16.5" customHeight="1" x14ac:dyDescent="0.3">
      <c r="A681" s="62">
        <v>31040679</v>
      </c>
      <c r="B681" s="62" t="s">
        <v>98</v>
      </c>
      <c r="C681" s="21"/>
      <c r="D681" s="21">
        <f t="shared" si="146"/>
        <v>56</v>
      </c>
      <c r="E681" s="21" t="s">
        <v>106</v>
      </c>
      <c r="F681" s="21">
        <v>16</v>
      </c>
      <c r="G681" s="21" t="s">
        <v>110</v>
      </c>
      <c r="H681" s="21">
        <f>VLOOKUP($L681,怪物模板!$A:$N,MATCH(角色!H$1,模板表头,0),0)</f>
        <v>4</v>
      </c>
      <c r="I681" s="28" t="str">
        <f>VLOOKUP($L681,怪物模板!$A:$N,MATCH(角色!I$1,模板表头,0),0)</f>
        <v>mag</v>
      </c>
      <c r="J681" s="22"/>
      <c r="K681" s="21"/>
      <c r="L681" s="21" t="s">
        <v>98</v>
      </c>
      <c r="M681" s="28" t="str">
        <f>VLOOKUP($L681,怪物模板!$A:$N,MATCH(角色!M$1,模板表头,0),0)</f>
        <v>无对应英雄</v>
      </c>
      <c r="N681" s="28" t="str">
        <f>VLOOKUP($L681,怪物模板!$A:$N,MATCH(角色!N$1,模板表头,0),0)</f>
        <v>统一模板</v>
      </c>
      <c r="O681" s="21" t="str">
        <f>VLOOKUP($L681,怪物模板!$A:$N,MATCH(角色!O$1,模板表头,0),0)</f>
        <v>female</v>
      </c>
      <c r="P681" s="21">
        <v>4</v>
      </c>
      <c r="Q681" s="21">
        <v>3</v>
      </c>
      <c r="R681" s="21">
        <v>3</v>
      </c>
      <c r="S681" s="28" t="str">
        <f>VLOOKUP($L681,怪物模板!$A:$N,MATCH(角色!S$1,模板表头,0),0)</f>
        <v>chaos</v>
      </c>
      <c r="T681" s="21" t="s">
        <v>85</v>
      </c>
      <c r="U681" s="21"/>
      <c r="V681" s="21"/>
      <c r="W681" s="21"/>
      <c r="X681" s="21"/>
      <c r="Y681" s="21"/>
      <c r="Z681" s="21"/>
      <c r="AA681" s="21"/>
      <c r="AB681" s="21">
        <v>4</v>
      </c>
      <c r="AC681" s="21">
        <v>6</v>
      </c>
      <c r="AD681" s="21"/>
      <c r="AE681" s="21">
        <f t="shared" si="142"/>
        <v>10</v>
      </c>
      <c r="AF681" s="21">
        <f t="shared" si="143"/>
        <v>25</v>
      </c>
      <c r="AG681" s="28" t="str">
        <f>VLOOKUP($L681,怪物模板!$A:$N,MATCH(角色!AG$1,模板表头,0),0)</f>
        <v>misc.5skills_friendly_ratio</v>
      </c>
      <c r="AH681" s="28">
        <f>VLOOKUP($L681,怪物模板!$A:$N,MATCH(角色!AH$1,模板表头,0),0)</f>
        <v>11670201</v>
      </c>
      <c r="AI681" s="28">
        <f>VLOOKUP($L681,怪物模板!$A:$N,MATCH(角色!AI$1,模板表头,0),0)</f>
        <v>11670202</v>
      </c>
      <c r="AJ681" s="28">
        <f>VLOOKUP($L681,怪物模板!$A:$N,MATCH(角色!AJ$1,模板表头,0),0)</f>
        <v>11670203</v>
      </c>
      <c r="AK681" s="28" t="str">
        <f>VLOOKUP($L681,怪物模板!$A:$N,MATCH(角色!AK$1,模板表头,0),0)</f>
        <v/>
      </c>
      <c r="AL681" s="28" t="str">
        <f>IF(VLOOKUP($L681,[1]怪物模板!$A:$N,MATCH([1]角色!AL$1,模板表头,0),0)=0,"",VLOOKUP($L681,[1]怪物模板!$A:$N,MATCH([1]角色!AL$1,模板表头,0),0))</f>
        <v/>
      </c>
      <c r="AM681" s="28" t="str">
        <f>VLOOKUP($L681,怪物模板!$A:$N,MATCH(角色!AM$1,模板表头,0),0)</f>
        <v>scarlet_priest</v>
      </c>
      <c r="AN681" s="21">
        <v>1</v>
      </c>
      <c r="AO681" s="21">
        <v>1</v>
      </c>
      <c r="AP681" s="21"/>
      <c r="AQ681" s="21"/>
      <c r="AR681" s="21"/>
      <c r="AS681" s="21"/>
      <c r="AT681" s="21"/>
      <c r="AU681" s="21">
        <v>230031</v>
      </c>
      <c r="AV681" s="21"/>
      <c r="AW681" s="21"/>
      <c r="AX681" s="21"/>
      <c r="AY681" s="21"/>
      <c r="AZ681" s="21"/>
      <c r="BA681" s="21"/>
      <c r="BB681" s="22"/>
      <c r="BC681" s="22"/>
      <c r="BD681" s="22"/>
      <c r="BE681" s="22"/>
      <c r="BF681" s="22"/>
      <c r="BG681" s="22"/>
      <c r="BH681" s="22"/>
      <c r="BI681" s="22">
        <f t="shared" si="144"/>
        <v>10000</v>
      </c>
      <c r="BJ681" s="22">
        <f t="shared" si="145"/>
        <v>4000</v>
      </c>
      <c r="BK681" s="22">
        <f t="shared" si="145"/>
        <v>4000</v>
      </c>
      <c r="BL681" s="21"/>
      <c r="BM681" s="21"/>
      <c r="BN681" s="21"/>
      <c r="BO681" s="21"/>
      <c r="BP681" s="21"/>
      <c r="BQ681" s="21"/>
      <c r="BR681" s="21"/>
      <c r="BS681" s="21"/>
      <c r="BT681" s="21"/>
      <c r="BU681" s="23" t="s">
        <v>200</v>
      </c>
      <c r="BV681" s="21"/>
      <c r="BW681" s="21"/>
      <c r="BX681" s="21"/>
      <c r="BY681" s="21"/>
      <c r="BZ681" s="21"/>
      <c r="CA681" s="21"/>
      <c r="CB681" s="21"/>
      <c r="CC681" s="21"/>
      <c r="CD681" s="21"/>
      <c r="CE681" s="21"/>
      <c r="CF681" s="21"/>
      <c r="CG681" s="21" t="s">
        <v>200</v>
      </c>
      <c r="CH681" s="21" t="s">
        <v>200</v>
      </c>
      <c r="CI681" s="21" t="s">
        <v>200</v>
      </c>
      <c r="CJ681" s="21" t="s">
        <v>200</v>
      </c>
      <c r="CK681" s="21" t="s">
        <v>200</v>
      </c>
      <c r="CL681" s="21" t="s">
        <v>200</v>
      </c>
      <c r="CM681" s="21" t="s">
        <v>200</v>
      </c>
      <c r="CN681" s="21" t="s">
        <v>200</v>
      </c>
      <c r="CO681" s="21" t="s">
        <v>200</v>
      </c>
    </row>
    <row r="682" spans="1:93" ht="16.5" customHeight="1" x14ac:dyDescent="0.3">
      <c r="A682" s="62">
        <v>31040680</v>
      </c>
      <c r="B682" s="62" t="s">
        <v>98</v>
      </c>
      <c r="C682" s="21"/>
      <c r="D682" s="21">
        <f t="shared" si="146"/>
        <v>56</v>
      </c>
      <c r="E682" s="21" t="s">
        <v>106</v>
      </c>
      <c r="F682" s="21">
        <v>16</v>
      </c>
      <c r="G682" s="21" t="s">
        <v>110</v>
      </c>
      <c r="H682" s="21">
        <f>VLOOKUP($L682,怪物模板!$A:$N,MATCH(角色!H$1,模板表头,0),0)</f>
        <v>4</v>
      </c>
      <c r="I682" s="28" t="str">
        <f>VLOOKUP($L682,怪物模板!$A:$N,MATCH(角色!I$1,模板表头,0),0)</f>
        <v>mag</v>
      </c>
      <c r="J682" s="22"/>
      <c r="K682" s="21"/>
      <c r="L682" s="21" t="s">
        <v>98</v>
      </c>
      <c r="M682" s="28" t="str">
        <f>VLOOKUP($L682,怪物模板!$A:$N,MATCH(角色!M$1,模板表头,0),0)</f>
        <v>无对应英雄</v>
      </c>
      <c r="N682" s="28" t="str">
        <f>VLOOKUP($L682,怪物模板!$A:$N,MATCH(角色!N$1,模板表头,0),0)</f>
        <v>统一模板</v>
      </c>
      <c r="O682" s="21" t="str">
        <f>VLOOKUP($L682,怪物模板!$A:$N,MATCH(角色!O$1,模板表头,0),0)</f>
        <v>female</v>
      </c>
      <c r="P682" s="22">
        <v>4</v>
      </c>
      <c r="Q682" s="21">
        <v>3</v>
      </c>
      <c r="R682" s="21">
        <v>3</v>
      </c>
      <c r="S682" s="28" t="str">
        <f>VLOOKUP($L682,怪物模板!$A:$N,MATCH(角色!S$1,模板表头,0),0)</f>
        <v>chaos</v>
      </c>
      <c r="T682" s="21" t="s">
        <v>199</v>
      </c>
      <c r="U682" s="21"/>
      <c r="V682" s="21"/>
      <c r="W682" s="21"/>
      <c r="X682" s="21"/>
      <c r="Y682" s="21"/>
      <c r="Z682" s="21"/>
      <c r="AA682" s="21"/>
      <c r="AB682" s="21">
        <v>4</v>
      </c>
      <c r="AC682" s="21">
        <v>6</v>
      </c>
      <c r="AD682" s="21"/>
      <c r="AE682" s="21">
        <f t="shared" si="142"/>
        <v>10</v>
      </c>
      <c r="AF682" s="21">
        <f t="shared" si="143"/>
        <v>25</v>
      </c>
      <c r="AG682" s="28" t="str">
        <f>VLOOKUP($L682,怪物模板!$A:$N,MATCH(角色!AG$1,模板表头,0),0)</f>
        <v>misc.5skills_friendly_ratio</v>
      </c>
      <c r="AH682" s="28">
        <f>VLOOKUP($L682,怪物模板!$A:$N,MATCH(角色!AH$1,模板表头,0),0)</f>
        <v>11670201</v>
      </c>
      <c r="AI682" s="28">
        <f>VLOOKUP($L682,怪物模板!$A:$N,MATCH(角色!AI$1,模板表头,0),0)</f>
        <v>11670202</v>
      </c>
      <c r="AJ682" s="28">
        <f>VLOOKUP($L682,怪物模板!$A:$N,MATCH(角色!AJ$1,模板表头,0),0)</f>
        <v>11670203</v>
      </c>
      <c r="AK682" s="28" t="str">
        <f>VLOOKUP($L682,怪物模板!$A:$N,MATCH(角色!AK$1,模板表头,0),0)</f>
        <v/>
      </c>
      <c r="AL682" s="28" t="str">
        <f>IF(VLOOKUP($L682,[1]怪物模板!$A:$N,MATCH([1]角色!AL$1,模板表头,0),0)=0,"",VLOOKUP($L682,[1]怪物模板!$A:$N,MATCH([1]角色!AL$1,模板表头,0),0))</f>
        <v/>
      </c>
      <c r="AM682" s="28" t="str">
        <f>VLOOKUP($L682,怪物模板!$A:$N,MATCH(角色!AM$1,模板表头,0),0)</f>
        <v>scarlet_priest</v>
      </c>
      <c r="AN682" s="21">
        <v>1</v>
      </c>
      <c r="AO682" s="21">
        <v>1</v>
      </c>
      <c r="AP682" s="21"/>
      <c r="AQ682" s="21"/>
      <c r="AR682" s="21"/>
      <c r="AS682" s="21"/>
      <c r="AT682" s="21"/>
      <c r="AU682" s="21">
        <v>230031</v>
      </c>
      <c r="AV682" s="21"/>
      <c r="AW682" s="21"/>
      <c r="AX682" s="21"/>
      <c r="AY682" s="21"/>
      <c r="AZ682" s="21"/>
      <c r="BA682" s="21"/>
      <c r="BB682" s="22"/>
      <c r="BC682" s="22"/>
      <c r="BD682" s="22"/>
      <c r="BE682" s="22"/>
      <c r="BF682" s="22"/>
      <c r="BG682" s="22"/>
      <c r="BH682" s="22"/>
      <c r="BI682" s="22">
        <f t="shared" si="144"/>
        <v>10000</v>
      </c>
      <c r="BJ682" s="22">
        <f t="shared" si="145"/>
        <v>4000</v>
      </c>
      <c r="BK682" s="22">
        <f t="shared" si="145"/>
        <v>4000</v>
      </c>
      <c r="BL682" s="21"/>
      <c r="BM682" s="21"/>
      <c r="BN682" s="21"/>
      <c r="BO682" s="21"/>
      <c r="BP682" s="21"/>
      <c r="BQ682" s="21"/>
      <c r="BR682" s="21"/>
      <c r="BS682" s="21"/>
      <c r="BT682" s="21"/>
      <c r="BU682" s="23" t="s">
        <v>200</v>
      </c>
      <c r="BV682" s="21"/>
      <c r="BW682" s="21"/>
      <c r="BX682" s="21"/>
      <c r="BY682" s="21"/>
      <c r="BZ682" s="21"/>
      <c r="CA682" s="21"/>
      <c r="CB682" s="21"/>
      <c r="CC682" s="21"/>
      <c r="CD682" s="21"/>
      <c r="CE682" s="21"/>
      <c r="CF682" s="21"/>
      <c r="CG682" s="21" t="s">
        <v>200</v>
      </c>
      <c r="CH682" s="21" t="s">
        <v>200</v>
      </c>
      <c r="CI682" s="21" t="s">
        <v>200</v>
      </c>
      <c r="CJ682" s="21" t="s">
        <v>200</v>
      </c>
      <c r="CK682" s="21" t="s">
        <v>200</v>
      </c>
      <c r="CL682" s="21" t="s">
        <v>200</v>
      </c>
      <c r="CM682" s="21" t="s">
        <v>200</v>
      </c>
      <c r="CN682" s="21" t="s">
        <v>200</v>
      </c>
      <c r="CO682" s="21" t="s">
        <v>200</v>
      </c>
    </row>
    <row r="683" spans="1:93" s="5" customFormat="1" ht="16.5" customHeight="1" x14ac:dyDescent="0.3">
      <c r="A683" s="62">
        <v>31040681</v>
      </c>
      <c r="B683" s="62" t="s">
        <v>260</v>
      </c>
      <c r="C683" s="21"/>
      <c r="D683" s="21">
        <f t="shared" si="146"/>
        <v>57</v>
      </c>
      <c r="E683" s="21" t="s">
        <v>106</v>
      </c>
      <c r="F683" s="21">
        <v>17</v>
      </c>
      <c r="G683" s="21" t="s">
        <v>110</v>
      </c>
      <c r="H683" s="21">
        <f>VLOOKUP($L683,怪物模板!$A:$N,MATCH(角色!H$1,模板表头,0),0)</f>
        <v>2</v>
      </c>
      <c r="I683" s="28" t="str">
        <f>VLOOKUP($L683,怪物模板!$A:$N,MATCH(角色!I$1,模板表头,0),0)</f>
        <v>phy</v>
      </c>
      <c r="J683" s="22"/>
      <c r="K683" s="21"/>
      <c r="L683" s="21" t="s">
        <v>260</v>
      </c>
      <c r="M683" s="28" t="str">
        <f>VLOOKUP($L683,怪物模板!$A:$N,MATCH(角色!M$1,模板表头,0),0)</f>
        <v>无对应英雄</v>
      </c>
      <c r="N683" s="28" t="str">
        <f>VLOOKUP($L683,怪物模板!$A:$N,MATCH(角色!N$1,模板表头,0),0)</f>
        <v>统一模板</v>
      </c>
      <c r="O683" s="21" t="str">
        <f>VLOOKUP($L683,怪物模板!$A:$N,MATCH(角色!O$1,模板表头,0),0)</f>
        <v>male</v>
      </c>
      <c r="P683" s="22">
        <v>4</v>
      </c>
      <c r="Q683" s="21">
        <v>3</v>
      </c>
      <c r="R683" s="21">
        <v>3</v>
      </c>
      <c r="S683" s="28" t="str">
        <f>VLOOKUP($L683,怪物模板!$A:$N,MATCH(角色!S$1,模板表头,0),0)</f>
        <v>horde</v>
      </c>
      <c r="T683" s="21" t="s">
        <v>199</v>
      </c>
      <c r="U683" s="21"/>
      <c r="V683" s="21"/>
      <c r="W683" s="21"/>
      <c r="X683" s="21"/>
      <c r="Y683" s="21"/>
      <c r="Z683" s="21"/>
      <c r="AA683" s="21"/>
      <c r="AB683" s="21">
        <v>4</v>
      </c>
      <c r="AC683" s="21">
        <v>6</v>
      </c>
      <c r="AD683" s="21"/>
      <c r="AE683" s="21">
        <f t="shared" si="142"/>
        <v>10</v>
      </c>
      <c r="AF683" s="21">
        <f t="shared" si="143"/>
        <v>25</v>
      </c>
      <c r="AG683" s="28" t="str">
        <f>VLOOKUP($L683,怪物模板!$A:$N,MATCH(角色!AG$1,模板表头,0),0)</f>
        <v>tank.tauren_warrior</v>
      </c>
      <c r="AH683" s="28">
        <f>VLOOKUP($L683,怪物模板!$A:$N,MATCH(角色!AH$1,模板表头,0),0)</f>
        <v>11880201</v>
      </c>
      <c r="AI683" s="28">
        <f>VLOOKUP($L683,怪物模板!$A:$N,MATCH(角色!AI$1,模板表头,0),0)</f>
        <v>11880202</v>
      </c>
      <c r="AJ683" s="28">
        <f>VLOOKUP($L683,怪物模板!$A:$N,MATCH(角色!AJ$1,模板表头,0),0)</f>
        <v>11880203</v>
      </c>
      <c r="AK683" s="28">
        <f>VLOOKUP($L683,怪物模板!$A:$N,MATCH(角色!AK$1,模板表头,0),0)</f>
        <v>11880204</v>
      </c>
      <c r="AL683" s="28" t="str">
        <f>IF(VLOOKUP($L683,[1]怪物模板!$A:$N,MATCH([1]角色!AL$1,模板表头,0),0)=0,"",VLOOKUP($L683,[1]怪物模板!$A:$N,MATCH([1]角色!AL$1,模板表头,0),0))</f>
        <v/>
      </c>
      <c r="AM683" s="28" t="str">
        <f>VLOOKUP($L683,怪物模板!$A:$N,MATCH(角色!AM$1,模板表头,0),0)</f>
        <v>tauren_warrior_npc</v>
      </c>
      <c r="AN683" s="21">
        <v>1</v>
      </c>
      <c r="AO683" s="21">
        <v>1</v>
      </c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2"/>
      <c r="BC683" s="22"/>
      <c r="BD683" s="22"/>
      <c r="BE683" s="22"/>
      <c r="BF683" s="22"/>
      <c r="BG683" s="22"/>
      <c r="BH683" s="22"/>
      <c r="BI683" s="22">
        <f t="shared" si="144"/>
        <v>10000</v>
      </c>
      <c r="BJ683" s="22">
        <f t="shared" si="145"/>
        <v>4000</v>
      </c>
      <c r="BK683" s="22">
        <f t="shared" si="145"/>
        <v>4000</v>
      </c>
      <c r="BL683" s="21"/>
      <c r="BM683" s="21"/>
      <c r="BN683" s="21"/>
      <c r="BO683" s="21"/>
      <c r="BP683" s="21"/>
      <c r="BQ683" s="21"/>
      <c r="BR683" s="21"/>
      <c r="BS683" s="21"/>
      <c r="BT683" s="21"/>
      <c r="BU683" s="23"/>
      <c r="BV683" s="21"/>
      <c r="BW683" s="21"/>
      <c r="BX683" s="21"/>
      <c r="BY683" s="21"/>
      <c r="BZ683" s="21"/>
      <c r="CA683" s="21"/>
      <c r="CB683" s="21"/>
      <c r="CC683" s="21"/>
      <c r="CD683" s="21"/>
      <c r="CE683" s="21"/>
      <c r="CF683" s="21"/>
      <c r="CG683" s="21" t="s">
        <v>200</v>
      </c>
      <c r="CH683" s="21" t="s">
        <v>200</v>
      </c>
      <c r="CI683" s="21" t="s">
        <v>200</v>
      </c>
      <c r="CJ683" s="21" t="s">
        <v>200</v>
      </c>
      <c r="CK683" s="21" t="s">
        <v>200</v>
      </c>
      <c r="CL683" s="21" t="s">
        <v>200</v>
      </c>
      <c r="CM683" s="21" t="s">
        <v>200</v>
      </c>
      <c r="CN683" s="21" t="s">
        <v>200</v>
      </c>
      <c r="CO683" s="21" t="s">
        <v>200</v>
      </c>
    </row>
    <row r="684" spans="1:93" s="5" customFormat="1" ht="16.5" customHeight="1" x14ac:dyDescent="0.3">
      <c r="A684" s="62">
        <v>31040682</v>
      </c>
      <c r="B684" s="62" t="s">
        <v>93</v>
      </c>
      <c r="C684" s="21"/>
      <c r="D684" s="21">
        <f t="shared" si="146"/>
        <v>57</v>
      </c>
      <c r="E684" s="21" t="s">
        <v>106</v>
      </c>
      <c r="F684" s="21">
        <v>17</v>
      </c>
      <c r="G684" s="21" t="s">
        <v>110</v>
      </c>
      <c r="H684" s="21">
        <f>VLOOKUP($L684,怪物模板!$A:$N,MATCH(角色!H$1,模板表头,0),0)</f>
        <v>2</v>
      </c>
      <c r="I684" s="28" t="str">
        <f>VLOOKUP($L684,怪物模板!$A:$N,MATCH(角色!I$1,模板表头,0),0)</f>
        <v>phy</v>
      </c>
      <c r="J684" s="22"/>
      <c r="K684" s="21"/>
      <c r="L684" s="21" t="s">
        <v>93</v>
      </c>
      <c r="M684" s="28" t="str">
        <f>VLOOKUP($L684,怪物模板!$A:$N,MATCH(角色!M$1,模板表头,0),0)</f>
        <v>狂战士</v>
      </c>
      <c r="N684" s="28" t="str">
        <f>VLOOKUP($L684,怪物模板!$A:$N,MATCH(角色!N$1,模板表头,0),0)</f>
        <v>同英雄技能</v>
      </c>
      <c r="O684" s="21" t="str">
        <f>VLOOKUP($L684,怪物模板!$A:$N,MATCH(角色!O$1,模板表头,0),0)</f>
        <v>male</v>
      </c>
      <c r="P684" s="22">
        <v>5</v>
      </c>
      <c r="Q684" s="21">
        <v>3</v>
      </c>
      <c r="R684" s="21">
        <v>3</v>
      </c>
      <c r="S684" s="28" t="str">
        <f>VLOOKUP($L684,怪物模板!$A:$N,MATCH(角色!S$1,模板表头,0),0)</f>
        <v>horde</v>
      </c>
      <c r="T684" s="21" t="s">
        <v>85</v>
      </c>
      <c r="U684" s="21"/>
      <c r="V684" s="21"/>
      <c r="W684" s="21"/>
      <c r="X684" s="21"/>
      <c r="Y684" s="21"/>
      <c r="Z684" s="21"/>
      <c r="AA684" s="21"/>
      <c r="AB684" s="21">
        <v>4</v>
      </c>
      <c r="AC684" s="21">
        <v>6</v>
      </c>
      <c r="AD684" s="21"/>
      <c r="AE684" s="21">
        <f t="shared" si="142"/>
        <v>10</v>
      </c>
      <c r="AF684" s="21">
        <f t="shared" si="143"/>
        <v>25</v>
      </c>
      <c r="AG684" s="28" t="str">
        <f>VLOOKUP($L684,怪物模板!$A:$N,MATCH(角色!AG$1,模板表头,0),0)</f>
        <v>misc.5skills_target_is_valid</v>
      </c>
      <c r="AH684" s="28">
        <f>VLOOKUP($L684,怪物模板!$A:$N,MATCH(角色!AH$1,模板表头,0),0)</f>
        <v>11970101</v>
      </c>
      <c r="AI684" s="28">
        <f>VLOOKUP($L684,怪物模板!$A:$N,MATCH(角色!AI$1,模板表头,0),0)</f>
        <v>11970102</v>
      </c>
      <c r="AJ684" s="28" t="str">
        <f>VLOOKUP($L684,怪物模板!$A:$N,MATCH(角色!AJ$1,模板表头,0),0)</f>
        <v/>
      </c>
      <c r="AK684" s="28" t="str">
        <f>VLOOKUP($L684,怪物模板!$A:$N,MATCH(角色!AK$1,模板表头,0),0)</f>
        <v/>
      </c>
      <c r="AL684" s="28" t="str">
        <f>IF(VLOOKUP($L684,[1]怪物模板!$A:$N,MATCH([1]角色!AL$1,模板表头,0),0)=0,"",VLOOKUP($L684,[1]怪物模板!$A:$N,MATCH([1]角色!AL$1,模板表头,0),0))</f>
        <v/>
      </c>
      <c r="AM684" s="28" t="str">
        <f>VLOOKUP($L684,怪物模板!$A:$N,MATCH(角色!AM$1,模板表头,0),0)</f>
        <v>berserk_npc</v>
      </c>
      <c r="AN684" s="21">
        <v>1</v>
      </c>
      <c r="AO684" s="21">
        <v>1</v>
      </c>
      <c r="AP684" s="21"/>
      <c r="AQ684" s="21"/>
      <c r="AR684" s="21"/>
      <c r="AS684" s="21"/>
      <c r="AT684" s="21"/>
      <c r="AU684" s="21">
        <v>230051</v>
      </c>
      <c r="AV684" s="21"/>
      <c r="AW684" s="21"/>
      <c r="AX684" s="21"/>
      <c r="AY684" s="21"/>
      <c r="AZ684" s="21"/>
      <c r="BA684" s="21"/>
      <c r="BB684" s="22"/>
      <c r="BC684" s="22"/>
      <c r="BD684" s="22"/>
      <c r="BE684" s="22"/>
      <c r="BF684" s="22"/>
      <c r="BG684" s="22"/>
      <c r="BH684" s="22"/>
      <c r="BI684" s="22">
        <f t="shared" si="144"/>
        <v>10000</v>
      </c>
      <c r="BJ684" s="22">
        <f t="shared" si="145"/>
        <v>4000</v>
      </c>
      <c r="BK684" s="22">
        <f t="shared" si="145"/>
        <v>4000</v>
      </c>
      <c r="BL684" s="21"/>
      <c r="BM684" s="21"/>
      <c r="BN684" s="21"/>
      <c r="BO684" s="21"/>
      <c r="BP684" s="21"/>
      <c r="BQ684" s="21"/>
      <c r="BR684" s="21"/>
      <c r="BS684" s="21"/>
      <c r="BT684" s="21"/>
      <c r="BU684" s="23" t="s">
        <v>200</v>
      </c>
      <c r="BV684" s="21"/>
      <c r="BW684" s="21"/>
      <c r="BX684" s="21"/>
      <c r="BY684" s="21"/>
      <c r="BZ684" s="21"/>
      <c r="CA684" s="21"/>
      <c r="CB684" s="21"/>
      <c r="CC684" s="21"/>
      <c r="CD684" s="21"/>
      <c r="CE684" s="21"/>
      <c r="CF684" s="21"/>
      <c r="CG684" s="21" t="s">
        <v>200</v>
      </c>
      <c r="CH684" s="21" t="s">
        <v>200</v>
      </c>
      <c r="CI684" s="21" t="s">
        <v>200</v>
      </c>
      <c r="CJ684" s="21" t="s">
        <v>200</v>
      </c>
      <c r="CK684" s="21" t="s">
        <v>200</v>
      </c>
      <c r="CL684" s="21" t="s">
        <v>200</v>
      </c>
      <c r="CM684" s="21" t="s">
        <v>200</v>
      </c>
      <c r="CN684" s="21" t="s">
        <v>200</v>
      </c>
      <c r="CO684" s="21" t="s">
        <v>200</v>
      </c>
    </row>
    <row r="685" spans="1:93" s="5" customFormat="1" ht="16.5" customHeight="1" x14ac:dyDescent="0.3">
      <c r="A685" s="62">
        <v>31040683</v>
      </c>
      <c r="B685" s="62" t="s">
        <v>93</v>
      </c>
      <c r="C685" s="21"/>
      <c r="D685" s="21">
        <f t="shared" si="146"/>
        <v>57</v>
      </c>
      <c r="E685" s="21" t="s">
        <v>106</v>
      </c>
      <c r="F685" s="21">
        <v>17</v>
      </c>
      <c r="G685" s="21" t="s">
        <v>110</v>
      </c>
      <c r="H685" s="21">
        <f>VLOOKUP($L685,怪物模板!$A:$N,MATCH(角色!H$1,模板表头,0),0)</f>
        <v>2</v>
      </c>
      <c r="I685" s="28" t="str">
        <f>VLOOKUP($L685,怪物模板!$A:$N,MATCH(角色!I$1,模板表头,0),0)</f>
        <v>phy</v>
      </c>
      <c r="J685" s="22"/>
      <c r="K685" s="21"/>
      <c r="L685" s="21" t="s">
        <v>93</v>
      </c>
      <c r="M685" s="28" t="str">
        <f>VLOOKUP($L685,怪物模板!$A:$N,MATCH(角色!M$1,模板表头,0),0)</f>
        <v>狂战士</v>
      </c>
      <c r="N685" s="28" t="str">
        <f>VLOOKUP($L685,怪物模板!$A:$N,MATCH(角色!N$1,模板表头,0),0)</f>
        <v>同英雄技能</v>
      </c>
      <c r="O685" s="21" t="str">
        <f>VLOOKUP($L685,怪物模板!$A:$N,MATCH(角色!O$1,模板表头,0),0)</f>
        <v>male</v>
      </c>
      <c r="P685" s="22">
        <v>5</v>
      </c>
      <c r="Q685" s="21">
        <v>2</v>
      </c>
      <c r="R685" s="21">
        <v>3</v>
      </c>
      <c r="S685" s="28" t="str">
        <f>VLOOKUP($L685,怪物模板!$A:$N,MATCH(角色!S$1,模板表头,0),0)</f>
        <v>horde</v>
      </c>
      <c r="T685" s="21" t="s">
        <v>85</v>
      </c>
      <c r="U685" s="21"/>
      <c r="V685" s="21"/>
      <c r="W685" s="21"/>
      <c r="X685" s="21"/>
      <c r="Y685" s="21"/>
      <c r="Z685" s="21"/>
      <c r="AA685" s="21"/>
      <c r="AB685" s="21">
        <v>4</v>
      </c>
      <c r="AC685" s="21">
        <v>6</v>
      </c>
      <c r="AD685" s="21"/>
      <c r="AE685" s="21">
        <f t="shared" si="142"/>
        <v>10</v>
      </c>
      <c r="AF685" s="21">
        <f t="shared" si="143"/>
        <v>25</v>
      </c>
      <c r="AG685" s="28" t="str">
        <f>VLOOKUP($L685,怪物模板!$A:$N,MATCH(角色!AG$1,模板表头,0),0)</f>
        <v>misc.5skills_target_is_valid</v>
      </c>
      <c r="AH685" s="28">
        <f>VLOOKUP($L685,怪物模板!$A:$N,MATCH(角色!AH$1,模板表头,0),0)</f>
        <v>11970101</v>
      </c>
      <c r="AI685" s="28">
        <f>VLOOKUP($L685,怪物模板!$A:$N,MATCH(角色!AI$1,模板表头,0),0)</f>
        <v>11970102</v>
      </c>
      <c r="AJ685" s="28" t="str">
        <f>VLOOKUP($L685,怪物模板!$A:$N,MATCH(角色!AJ$1,模板表头,0),0)</f>
        <v/>
      </c>
      <c r="AK685" s="28" t="str">
        <f>VLOOKUP($L685,怪物模板!$A:$N,MATCH(角色!AK$1,模板表头,0),0)</f>
        <v/>
      </c>
      <c r="AL685" s="28" t="str">
        <f>IF(VLOOKUP($L685,[1]怪物模板!$A:$N,MATCH([1]角色!AL$1,模板表头,0),0)=0,"",VLOOKUP($L685,[1]怪物模板!$A:$N,MATCH([1]角色!AL$1,模板表头,0),0))</f>
        <v/>
      </c>
      <c r="AM685" s="28" t="str">
        <f>VLOOKUP($L685,怪物模板!$A:$N,MATCH(角色!AM$1,模板表头,0),0)</f>
        <v>berserk_npc</v>
      </c>
      <c r="AN685" s="21">
        <v>1</v>
      </c>
      <c r="AO685" s="21">
        <v>1</v>
      </c>
      <c r="AP685" s="21"/>
      <c r="AQ685" s="21"/>
      <c r="AR685" s="21"/>
      <c r="AS685" s="21"/>
      <c r="AT685" s="21"/>
      <c r="AU685" s="21">
        <v>230051</v>
      </c>
      <c r="AV685" s="21"/>
      <c r="AW685" s="21"/>
      <c r="AX685" s="21"/>
      <c r="AY685" s="21"/>
      <c r="AZ685" s="21"/>
      <c r="BA685" s="21"/>
      <c r="BB685" s="22"/>
      <c r="BC685" s="22"/>
      <c r="BD685" s="22"/>
      <c r="BE685" s="22"/>
      <c r="BF685" s="22"/>
      <c r="BG685" s="22"/>
      <c r="BH685" s="22"/>
      <c r="BI685" s="22">
        <f t="shared" si="144"/>
        <v>10000</v>
      </c>
      <c r="BJ685" s="22">
        <f t="shared" si="145"/>
        <v>4000</v>
      </c>
      <c r="BK685" s="22">
        <f t="shared" si="145"/>
        <v>4000</v>
      </c>
      <c r="BL685" s="21"/>
      <c r="BM685" s="21"/>
      <c r="BN685" s="21"/>
      <c r="BO685" s="21"/>
      <c r="BP685" s="21"/>
      <c r="BQ685" s="21"/>
      <c r="BR685" s="21"/>
      <c r="BS685" s="21"/>
      <c r="BT685" s="21"/>
      <c r="BU685" s="23" t="s">
        <v>200</v>
      </c>
      <c r="BV685" s="21"/>
      <c r="BW685" s="21"/>
      <c r="BX685" s="21"/>
      <c r="BY685" s="21"/>
      <c r="BZ685" s="21"/>
      <c r="CA685" s="21"/>
      <c r="CB685" s="21"/>
      <c r="CC685" s="21"/>
      <c r="CD685" s="21"/>
      <c r="CE685" s="21"/>
      <c r="CF685" s="21"/>
      <c r="CG685" s="21" t="s">
        <v>200</v>
      </c>
      <c r="CH685" s="21" t="s">
        <v>200</v>
      </c>
      <c r="CI685" s="21" t="s">
        <v>200</v>
      </c>
      <c r="CJ685" s="21" t="s">
        <v>200</v>
      </c>
      <c r="CK685" s="21" t="s">
        <v>200</v>
      </c>
      <c r="CL685" s="21" t="s">
        <v>200</v>
      </c>
      <c r="CM685" s="21" t="s">
        <v>200</v>
      </c>
      <c r="CN685" s="21" t="s">
        <v>200</v>
      </c>
      <c r="CO685" s="21" t="s">
        <v>200</v>
      </c>
    </row>
    <row r="686" spans="1:93" s="5" customFormat="1" ht="16.5" customHeight="1" x14ac:dyDescent="0.3">
      <c r="A686" s="62">
        <v>31040684</v>
      </c>
      <c r="B686" s="62" t="s">
        <v>204</v>
      </c>
      <c r="C686" s="21"/>
      <c r="D686" s="21">
        <f t="shared" si="146"/>
        <v>57</v>
      </c>
      <c r="E686" s="21" t="s">
        <v>106</v>
      </c>
      <c r="F686" s="21">
        <v>17</v>
      </c>
      <c r="G686" s="21" t="s">
        <v>110</v>
      </c>
      <c r="H686" s="21">
        <f>VLOOKUP($L686,怪物模板!$A:$N,MATCH(角色!H$1,模板表头,0),0)</f>
        <v>3</v>
      </c>
      <c r="I686" s="28" t="str">
        <f>VLOOKUP($L686,怪物模板!$A:$N,MATCH(角色!I$1,模板表头,0),0)</f>
        <v>phy</v>
      </c>
      <c r="J686" s="22"/>
      <c r="K686" s="21"/>
      <c r="L686" s="21" t="s">
        <v>204</v>
      </c>
      <c r="M686" s="28" t="str">
        <f>VLOOKUP($L686,怪物模板!$A:$N,MATCH(角色!M$1,模板表头,0),0)</f>
        <v>骷髅射手</v>
      </c>
      <c r="N686" s="28" t="str">
        <f>VLOOKUP($L686,怪物模板!$A:$N,MATCH(角色!N$1,模板表头,0),0)</f>
        <v>统一模板</v>
      </c>
      <c r="O686" s="21" t="str">
        <f>VLOOKUP($L686,怪物模板!$A:$N,MATCH(角色!O$1,模板表头,0),0)</f>
        <v>male</v>
      </c>
      <c r="P686" s="22">
        <v>1</v>
      </c>
      <c r="Q686" s="21">
        <v>1</v>
      </c>
      <c r="R686" s="21">
        <v>1</v>
      </c>
      <c r="S686" s="28" t="str">
        <f>VLOOKUP($L686,怪物模板!$A:$N,MATCH(角色!S$1,模板表头,0),0)</f>
        <v>horde</v>
      </c>
      <c r="T686" s="21" t="s">
        <v>199</v>
      </c>
      <c r="U686" s="21"/>
      <c r="V686" s="21"/>
      <c r="W686" s="21"/>
      <c r="X686" s="21"/>
      <c r="Y686" s="21"/>
      <c r="Z686" s="21"/>
      <c r="AA686" s="21"/>
      <c r="AB686" s="21">
        <v>4</v>
      </c>
      <c r="AC686" s="21">
        <v>6</v>
      </c>
      <c r="AD686" s="21"/>
      <c r="AE686" s="21">
        <f t="shared" si="142"/>
        <v>10</v>
      </c>
      <c r="AF686" s="21">
        <f t="shared" si="143"/>
        <v>25</v>
      </c>
      <c r="AG686" s="28" t="str">
        <f>VLOOKUP($L686,怪物模板!$A:$N,MATCH(角色!AG$1,模板表头,0),0)</f>
        <v>misc.5skills</v>
      </c>
      <c r="AH686" s="28">
        <f>VLOOKUP($L686,怪物模板!$A:$N,MATCH(角色!AH$1,模板表头,0),0)</f>
        <v>11690101</v>
      </c>
      <c r="AI686" s="28">
        <f>VLOOKUP($L686,怪物模板!$A:$N,MATCH(角色!AI$1,模板表头,0),0)</f>
        <v>11690102</v>
      </c>
      <c r="AJ686" s="28" t="str">
        <f>VLOOKUP($L686,怪物模板!$A:$N,MATCH(角色!AJ$1,模板表头,0),0)</f>
        <v/>
      </c>
      <c r="AK686" s="28" t="str">
        <f>VLOOKUP($L686,怪物模板!$A:$N,MATCH(角色!AK$1,模板表头,0),0)</f>
        <v/>
      </c>
      <c r="AL686" s="28" t="str">
        <f>IF(VLOOKUP($L686,[1]怪物模板!$A:$N,MATCH([1]角色!AL$1,模板表头,0),0)=0,"",VLOOKUP($L686,[1]怪物模板!$A:$N,MATCH([1]角色!AL$1,模板表头,0),0))</f>
        <v/>
      </c>
      <c r="AM686" s="28" t="str">
        <f>VLOOKUP($L686,怪物模板!$A:$N,MATCH(角色!AM$1,模板表头,0),0)</f>
        <v>skeleton_archer_npc</v>
      </c>
      <c r="AN686" s="21">
        <v>1</v>
      </c>
      <c r="AO686" s="21">
        <v>1</v>
      </c>
      <c r="AP686" s="21"/>
      <c r="AQ686" s="21"/>
      <c r="AR686" s="21"/>
      <c r="AS686" s="21"/>
      <c r="AT686" s="21"/>
      <c r="AU686" s="21">
        <v>230051</v>
      </c>
      <c r="AV686" s="21"/>
      <c r="AW686" s="21"/>
      <c r="AX686" s="21"/>
      <c r="AY686" s="21"/>
      <c r="AZ686" s="21"/>
      <c r="BA686" s="21"/>
      <c r="BB686" s="22"/>
      <c r="BC686" s="22"/>
      <c r="BD686" s="22"/>
      <c r="BE686" s="22"/>
      <c r="BF686" s="22"/>
      <c r="BG686" s="22"/>
      <c r="BH686" s="22"/>
      <c r="BI686" s="22">
        <f t="shared" si="144"/>
        <v>10000</v>
      </c>
      <c r="BJ686" s="22">
        <f t="shared" si="145"/>
        <v>4000</v>
      </c>
      <c r="BK686" s="22">
        <f t="shared" si="145"/>
        <v>4000</v>
      </c>
      <c r="BL686" s="21"/>
      <c r="BM686" s="21"/>
      <c r="BN686" s="21"/>
      <c r="BO686" s="21"/>
      <c r="BP686" s="21"/>
      <c r="BQ686" s="21"/>
      <c r="BR686" s="21"/>
      <c r="BS686" s="21"/>
      <c r="BT686" s="21"/>
      <c r="BU686" s="23" t="s">
        <v>200</v>
      </c>
      <c r="BV686" s="21"/>
      <c r="BW686" s="21"/>
      <c r="BX686" s="21"/>
      <c r="BY686" s="21"/>
      <c r="BZ686" s="21"/>
      <c r="CA686" s="21"/>
      <c r="CB686" s="21"/>
      <c r="CC686" s="21"/>
      <c r="CD686" s="21"/>
      <c r="CE686" s="21"/>
      <c r="CF686" s="21"/>
      <c r="CG686" s="21" t="s">
        <v>200</v>
      </c>
      <c r="CH686" s="21" t="s">
        <v>200</v>
      </c>
      <c r="CI686" s="21" t="s">
        <v>200</v>
      </c>
      <c r="CJ686" s="21" t="s">
        <v>200</v>
      </c>
      <c r="CK686" s="21" t="s">
        <v>200</v>
      </c>
      <c r="CL686" s="21" t="s">
        <v>200</v>
      </c>
      <c r="CM686" s="21" t="s">
        <v>200</v>
      </c>
      <c r="CN686" s="21" t="s">
        <v>200</v>
      </c>
      <c r="CO686" s="21" t="s">
        <v>200</v>
      </c>
    </row>
    <row r="687" spans="1:93" s="5" customFormat="1" x14ac:dyDescent="0.3">
      <c r="A687" s="62">
        <v>31040685</v>
      </c>
      <c r="B687" s="62" t="s">
        <v>204</v>
      </c>
      <c r="C687" s="21"/>
      <c r="D687" s="21">
        <f t="shared" si="146"/>
        <v>57</v>
      </c>
      <c r="E687" s="21" t="s">
        <v>106</v>
      </c>
      <c r="F687" s="21">
        <v>17</v>
      </c>
      <c r="G687" s="21" t="s">
        <v>110</v>
      </c>
      <c r="H687" s="21">
        <f>VLOOKUP($L687,怪物模板!$A:$N,MATCH(角色!H$1,模板表头,0),0)</f>
        <v>3</v>
      </c>
      <c r="I687" s="28" t="str">
        <f>VLOOKUP($L687,怪物模板!$A:$N,MATCH(角色!I$1,模板表头,0),0)</f>
        <v>phy</v>
      </c>
      <c r="J687" s="22"/>
      <c r="K687" s="21"/>
      <c r="L687" s="21" t="s">
        <v>204</v>
      </c>
      <c r="M687" s="28" t="str">
        <f>VLOOKUP($L687,怪物模板!$A:$N,MATCH(角色!M$1,模板表头,0),0)</f>
        <v>骷髅射手</v>
      </c>
      <c r="N687" s="28" t="str">
        <f>VLOOKUP($L687,怪物模板!$A:$N,MATCH(角色!N$1,模板表头,0),0)</f>
        <v>统一模板</v>
      </c>
      <c r="O687" s="21" t="str">
        <f>VLOOKUP($L687,怪物模板!$A:$N,MATCH(角色!O$1,模板表头,0),0)</f>
        <v>male</v>
      </c>
      <c r="P687" s="21">
        <v>1</v>
      </c>
      <c r="Q687" s="21">
        <v>1</v>
      </c>
      <c r="R687" s="21">
        <v>1</v>
      </c>
      <c r="S687" s="28" t="str">
        <f>VLOOKUP($L687,怪物模板!$A:$N,MATCH(角色!S$1,模板表头,0),0)</f>
        <v>horde</v>
      </c>
      <c r="T687" s="21" t="s">
        <v>85</v>
      </c>
      <c r="U687" s="21"/>
      <c r="V687" s="21"/>
      <c r="W687" s="21"/>
      <c r="X687" s="21"/>
      <c r="Y687" s="21"/>
      <c r="Z687" s="21"/>
      <c r="AA687" s="21"/>
      <c r="AB687" s="21">
        <v>4</v>
      </c>
      <c r="AC687" s="21">
        <v>6</v>
      </c>
      <c r="AD687" s="21"/>
      <c r="AE687" s="21">
        <f t="shared" si="142"/>
        <v>10</v>
      </c>
      <c r="AF687" s="21">
        <f t="shared" si="143"/>
        <v>25</v>
      </c>
      <c r="AG687" s="28" t="str">
        <f>VLOOKUP($L687,怪物模板!$A:$N,MATCH(角色!AG$1,模板表头,0),0)</f>
        <v>misc.5skills</v>
      </c>
      <c r="AH687" s="28">
        <f>VLOOKUP($L687,怪物模板!$A:$N,MATCH(角色!AH$1,模板表头,0),0)</f>
        <v>11690101</v>
      </c>
      <c r="AI687" s="28">
        <f>VLOOKUP($L687,怪物模板!$A:$N,MATCH(角色!AI$1,模板表头,0),0)</f>
        <v>11690102</v>
      </c>
      <c r="AJ687" s="28" t="str">
        <f>VLOOKUP($L687,怪物模板!$A:$N,MATCH(角色!AJ$1,模板表头,0),0)</f>
        <v/>
      </c>
      <c r="AK687" s="28" t="str">
        <f>VLOOKUP($L687,怪物模板!$A:$N,MATCH(角色!AK$1,模板表头,0),0)</f>
        <v/>
      </c>
      <c r="AL687" s="28" t="str">
        <f>IF(VLOOKUP($L687,[1]怪物模板!$A:$N,MATCH([1]角色!AL$1,模板表头,0),0)=0,"",VLOOKUP($L687,[1]怪物模板!$A:$N,MATCH([1]角色!AL$1,模板表头,0),0))</f>
        <v/>
      </c>
      <c r="AM687" s="28" t="str">
        <f>VLOOKUP($L687,怪物模板!$A:$N,MATCH(角色!AM$1,模板表头,0),0)</f>
        <v>skeleton_archer_npc</v>
      </c>
      <c r="AN687" s="21">
        <v>1</v>
      </c>
      <c r="AO687" s="21">
        <v>1</v>
      </c>
      <c r="AP687" s="21"/>
      <c r="AQ687" s="21"/>
      <c r="AR687" s="21"/>
      <c r="AS687" s="21"/>
      <c r="AT687" s="21"/>
      <c r="AU687" s="21">
        <v>230051</v>
      </c>
      <c r="AV687" s="21"/>
      <c r="AW687" s="21"/>
      <c r="AX687" s="21"/>
      <c r="AY687" s="21"/>
      <c r="AZ687" s="21"/>
      <c r="BA687" s="21"/>
      <c r="BB687" s="22"/>
      <c r="BC687" s="22"/>
      <c r="BD687" s="22"/>
      <c r="BE687" s="22"/>
      <c r="BF687" s="22"/>
      <c r="BG687" s="22"/>
      <c r="BH687" s="22"/>
      <c r="BI687" s="22">
        <f t="shared" si="144"/>
        <v>10000</v>
      </c>
      <c r="BJ687" s="22">
        <f t="shared" si="145"/>
        <v>4000</v>
      </c>
      <c r="BK687" s="22">
        <f t="shared" si="145"/>
        <v>4000</v>
      </c>
      <c r="BL687" s="21"/>
      <c r="BM687" s="21"/>
      <c r="BN687" s="21"/>
      <c r="BO687" s="21"/>
      <c r="BP687" s="21"/>
      <c r="BQ687" s="21"/>
      <c r="BR687" s="21"/>
      <c r="BS687" s="21"/>
      <c r="BT687" s="21"/>
      <c r="BU687" s="23" t="s">
        <v>200</v>
      </c>
      <c r="BV687" s="21"/>
      <c r="BW687" s="21"/>
      <c r="BX687" s="21"/>
      <c r="BY687" s="21"/>
      <c r="BZ687" s="21"/>
      <c r="CA687" s="21"/>
      <c r="CB687" s="21"/>
      <c r="CC687" s="21"/>
      <c r="CD687" s="21"/>
      <c r="CE687" s="21"/>
      <c r="CF687" s="21"/>
      <c r="CG687" s="21" t="s">
        <v>200</v>
      </c>
      <c r="CH687" s="21" t="s">
        <v>200</v>
      </c>
      <c r="CI687" s="21" t="s">
        <v>200</v>
      </c>
      <c r="CJ687" s="21" t="s">
        <v>200</v>
      </c>
      <c r="CK687" s="21" t="s">
        <v>200</v>
      </c>
      <c r="CL687" s="21" t="s">
        <v>200</v>
      </c>
      <c r="CM687" s="21" t="s">
        <v>200</v>
      </c>
      <c r="CN687" s="21" t="s">
        <v>200</v>
      </c>
      <c r="CO687" s="21" t="s">
        <v>200</v>
      </c>
    </row>
    <row r="688" spans="1:93" s="3" customFormat="1" ht="16.5" customHeight="1" x14ac:dyDescent="0.3">
      <c r="A688" s="62">
        <v>31040686</v>
      </c>
      <c r="B688" s="62" t="s">
        <v>252</v>
      </c>
      <c r="C688" s="21"/>
      <c r="D688" s="21">
        <f t="shared" si="146"/>
        <v>58</v>
      </c>
      <c r="E688" s="21" t="s">
        <v>106</v>
      </c>
      <c r="F688" s="21">
        <v>18</v>
      </c>
      <c r="G688" s="21" t="s">
        <v>111</v>
      </c>
      <c r="H688" s="21">
        <f>VLOOKUP($L688,怪物模板!$A:$N,MATCH(角色!H$1,模板表头,0),0)</f>
        <v>4</v>
      </c>
      <c r="I688" s="28" t="str">
        <f>VLOOKUP($L688,怪物模板!$A:$N,MATCH(角色!I$1,模板表头,0),0)</f>
        <v>mag</v>
      </c>
      <c r="J688" s="22"/>
      <c r="K688" s="21"/>
      <c r="L688" s="21" t="s">
        <v>284</v>
      </c>
      <c r="M688" s="28" t="str">
        <f>VLOOKUP($L688,怪物模板!$A:$N,MATCH(角色!M$1,模板表头,0),0)</f>
        <v>饥荒骑士</v>
      </c>
      <c r="N688" s="28" t="str">
        <f>VLOOKUP($L688,怪物模板!$A:$N,MATCH(角色!N$1,模板表头,0),0)</f>
        <v>统一BOSS模板</v>
      </c>
      <c r="O688" s="21" t="str">
        <f>VLOOKUP($L688,怪物模板!$A:$N,MATCH(角色!O$1,模板表头,0),0)</f>
        <v>male</v>
      </c>
      <c r="P688" s="22">
        <v>5</v>
      </c>
      <c r="Q688" s="21">
        <v>3</v>
      </c>
      <c r="R688" s="21">
        <v>3</v>
      </c>
      <c r="S688" s="28" t="str">
        <f>VLOOKUP($L688,怪物模板!$A:$N,MATCH(角色!S$1,模板表头,0),0)</f>
        <v>chaos</v>
      </c>
      <c r="T688" s="21" t="s">
        <v>85</v>
      </c>
      <c r="U688" s="21"/>
      <c r="V688" s="21"/>
      <c r="W688" s="21"/>
      <c r="X688" s="21"/>
      <c r="Y688" s="21"/>
      <c r="Z688" s="21"/>
      <c r="AA688" s="21"/>
      <c r="AB688" s="21">
        <v>4</v>
      </c>
      <c r="AC688" s="21">
        <v>6</v>
      </c>
      <c r="AD688" s="21"/>
      <c r="AE688" s="21">
        <f t="shared" si="142"/>
        <v>40</v>
      </c>
      <c r="AF688" s="21">
        <f t="shared" si="143"/>
        <v>100</v>
      </c>
      <c r="AG688" s="28" t="str">
        <f>VLOOKUP($L688,怪物模板!$A:$N,MATCH(角色!AG$1,模板表头,0),0)</f>
        <v>healer.death_knight</v>
      </c>
      <c r="AH688" s="28">
        <f>VLOOKUP($L688,怪物模板!$A:$N,MATCH(角色!AH$1,模板表头,0),0)</f>
        <v>11661301</v>
      </c>
      <c r="AI688" s="28">
        <f>VLOOKUP($L688,怪物模板!$A:$N,MATCH(角色!AI$1,模板表头,0),0)</f>
        <v>11661302</v>
      </c>
      <c r="AJ688" s="28">
        <f>VLOOKUP($L688,怪物模板!$A:$N,MATCH(角色!AJ$1,模板表头,0),0)</f>
        <v>11661303</v>
      </c>
      <c r="AK688" s="28">
        <f>VLOOKUP($L688,怪物模板!$A:$N,MATCH(角色!AK$1,模板表头,0),0)</f>
        <v>11661304</v>
      </c>
      <c r="AL688" s="28" t="str">
        <f>IF(VLOOKUP($L688,[1]怪物模板!$A:$N,MATCH([1]角色!AL$1,模板表头,0),0)=0,"",VLOOKUP($L688,[1]怪物模板!$A:$N,MATCH([1]角色!AL$1,模板表头,0),0))</f>
        <v/>
      </c>
      <c r="AM688" s="28" t="str">
        <f>VLOOKUP($L688,怪物模板!$A:$N,MATCH(角色!AM$1,模板表头,0),0)</f>
        <v>death_knight_hero</v>
      </c>
      <c r="AN688" s="21">
        <v>1.2</v>
      </c>
      <c r="AO688" s="21">
        <v>1</v>
      </c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2"/>
      <c r="BC688" s="22"/>
      <c r="BD688" s="22"/>
      <c r="BE688" s="22"/>
      <c r="BF688" s="22"/>
      <c r="BG688" s="22"/>
      <c r="BH688" s="22"/>
      <c r="BI688" s="22">
        <f t="shared" si="144"/>
        <v>10000</v>
      </c>
      <c r="BJ688" s="22">
        <f t="shared" si="145"/>
        <v>4000</v>
      </c>
      <c r="BK688" s="22">
        <f t="shared" si="145"/>
        <v>4000</v>
      </c>
      <c r="BL688" s="21"/>
      <c r="BM688" s="21"/>
      <c r="BN688" s="21"/>
      <c r="BO688" s="21"/>
      <c r="BP688" s="21"/>
      <c r="BQ688" s="21"/>
      <c r="BR688" s="21"/>
      <c r="BS688" s="21"/>
      <c r="BT688" s="21"/>
      <c r="BU688" s="23" t="s">
        <v>200</v>
      </c>
      <c r="BV688" s="21"/>
      <c r="BW688" s="21"/>
      <c r="BX688" s="21"/>
      <c r="BY688" s="21"/>
      <c r="BZ688" s="21"/>
      <c r="CA688" s="21"/>
      <c r="CB688" s="21"/>
      <c r="CC688" s="21"/>
      <c r="CD688" s="21"/>
      <c r="CE688" s="21"/>
      <c r="CF688" s="21"/>
      <c r="CG688" s="21" t="s">
        <v>200</v>
      </c>
      <c r="CH688" s="21" t="s">
        <v>200</v>
      </c>
      <c r="CI688" s="21" t="s">
        <v>200</v>
      </c>
      <c r="CJ688" s="21" t="s">
        <v>200</v>
      </c>
      <c r="CK688" s="21" t="s">
        <v>200</v>
      </c>
      <c r="CL688" s="21" t="s">
        <v>200</v>
      </c>
      <c r="CM688" s="21" t="s">
        <v>200</v>
      </c>
      <c r="CN688" s="21" t="s">
        <v>200</v>
      </c>
      <c r="CO688" s="21" t="s">
        <v>200</v>
      </c>
    </row>
    <row r="689" spans="1:93" s="3" customFormat="1" ht="16.5" customHeight="1" x14ac:dyDescent="0.3">
      <c r="A689" s="62">
        <v>31040687</v>
      </c>
      <c r="B689" s="62" t="s">
        <v>93</v>
      </c>
      <c r="C689" s="21"/>
      <c r="D689" s="21">
        <f t="shared" si="146"/>
        <v>58</v>
      </c>
      <c r="E689" s="21" t="s">
        <v>106</v>
      </c>
      <c r="F689" s="21">
        <v>18</v>
      </c>
      <c r="G689" s="21" t="s">
        <v>110</v>
      </c>
      <c r="H689" s="21">
        <f>VLOOKUP($L689,怪物模板!$A:$N,MATCH(角色!H$1,模板表头,0),0)</f>
        <v>2</v>
      </c>
      <c r="I689" s="28" t="str">
        <f>VLOOKUP($L689,怪物模板!$A:$N,MATCH(角色!I$1,模板表头,0),0)</f>
        <v>phy</v>
      </c>
      <c r="J689" s="22"/>
      <c r="K689" s="21"/>
      <c r="L689" s="21" t="s">
        <v>93</v>
      </c>
      <c r="M689" s="28" t="str">
        <f>VLOOKUP($L689,怪物模板!$A:$N,MATCH(角色!M$1,模板表头,0),0)</f>
        <v>狂战士</v>
      </c>
      <c r="N689" s="28" t="str">
        <f>VLOOKUP($L689,怪物模板!$A:$N,MATCH(角色!N$1,模板表头,0),0)</f>
        <v>同英雄技能</v>
      </c>
      <c r="O689" s="21" t="str">
        <f>VLOOKUP($L689,怪物模板!$A:$N,MATCH(角色!O$1,模板表头,0),0)</f>
        <v>male</v>
      </c>
      <c r="P689" s="22">
        <v>5</v>
      </c>
      <c r="Q689" s="21">
        <v>3</v>
      </c>
      <c r="R689" s="21">
        <v>3</v>
      </c>
      <c r="S689" s="28" t="str">
        <f>VLOOKUP($L689,怪物模板!$A:$N,MATCH(角色!S$1,模板表头,0),0)</f>
        <v>horde</v>
      </c>
      <c r="T689" s="21" t="s">
        <v>85</v>
      </c>
      <c r="U689" s="21"/>
      <c r="V689" s="21"/>
      <c r="W689" s="21"/>
      <c r="X689" s="21"/>
      <c r="Y689" s="21"/>
      <c r="Z689" s="21"/>
      <c r="AA689" s="21"/>
      <c r="AB689" s="21">
        <v>4</v>
      </c>
      <c r="AC689" s="21">
        <v>6</v>
      </c>
      <c r="AD689" s="21"/>
      <c r="AE689" s="21">
        <f t="shared" si="142"/>
        <v>10</v>
      </c>
      <c r="AF689" s="21">
        <f t="shared" si="143"/>
        <v>25</v>
      </c>
      <c r="AG689" s="28" t="str">
        <f>VLOOKUP($L689,怪物模板!$A:$N,MATCH(角色!AG$1,模板表头,0),0)</f>
        <v>misc.5skills_target_is_valid</v>
      </c>
      <c r="AH689" s="28">
        <f>VLOOKUP($L689,怪物模板!$A:$N,MATCH(角色!AH$1,模板表头,0),0)</f>
        <v>11970101</v>
      </c>
      <c r="AI689" s="28">
        <f>VLOOKUP($L689,怪物模板!$A:$N,MATCH(角色!AI$1,模板表头,0),0)</f>
        <v>11970102</v>
      </c>
      <c r="AJ689" s="28" t="str">
        <f>VLOOKUP($L689,怪物模板!$A:$N,MATCH(角色!AJ$1,模板表头,0),0)</f>
        <v/>
      </c>
      <c r="AK689" s="28" t="str">
        <f>VLOOKUP($L689,怪物模板!$A:$N,MATCH(角色!AK$1,模板表头,0),0)</f>
        <v/>
      </c>
      <c r="AL689" s="28" t="str">
        <f>IF(VLOOKUP($L689,[1]怪物模板!$A:$N,MATCH([1]角色!AL$1,模板表头,0),0)=0,"",VLOOKUP($L689,[1]怪物模板!$A:$N,MATCH([1]角色!AL$1,模板表头,0),0))</f>
        <v/>
      </c>
      <c r="AM689" s="28" t="str">
        <f>VLOOKUP($L689,怪物模板!$A:$N,MATCH(角色!AM$1,模板表头,0),0)</f>
        <v>berserk_npc</v>
      </c>
      <c r="AN689" s="21">
        <v>1</v>
      </c>
      <c r="AO689" s="21">
        <v>1</v>
      </c>
      <c r="AP689" s="21"/>
      <c r="AQ689" s="21"/>
      <c r="AR689" s="21"/>
      <c r="AS689" s="21"/>
      <c r="AT689" s="21"/>
      <c r="AU689" s="21">
        <v>230051</v>
      </c>
      <c r="AV689" s="21"/>
      <c r="AW689" s="21"/>
      <c r="AX689" s="21"/>
      <c r="AY689" s="21"/>
      <c r="AZ689" s="21"/>
      <c r="BA689" s="21"/>
      <c r="BB689" s="22"/>
      <c r="BC689" s="22"/>
      <c r="BD689" s="22"/>
      <c r="BE689" s="22"/>
      <c r="BF689" s="22"/>
      <c r="BG689" s="22"/>
      <c r="BH689" s="22"/>
      <c r="BI689" s="22">
        <f t="shared" si="144"/>
        <v>10000</v>
      </c>
      <c r="BJ689" s="22">
        <f t="shared" si="145"/>
        <v>4000</v>
      </c>
      <c r="BK689" s="22">
        <f t="shared" si="145"/>
        <v>4000</v>
      </c>
      <c r="BL689" s="21"/>
      <c r="BM689" s="21"/>
      <c r="BN689" s="21"/>
      <c r="BO689" s="21"/>
      <c r="BP689" s="21"/>
      <c r="BQ689" s="21"/>
      <c r="BR689" s="21"/>
      <c r="BS689" s="21"/>
      <c r="BT689" s="21"/>
      <c r="BU689" s="23" t="s">
        <v>200</v>
      </c>
      <c r="BV689" s="21"/>
      <c r="BW689" s="21"/>
      <c r="BX689" s="21"/>
      <c r="BY689" s="21"/>
      <c r="BZ689" s="21"/>
      <c r="CA689" s="21"/>
      <c r="CB689" s="21"/>
      <c r="CC689" s="21"/>
      <c r="CD689" s="21"/>
      <c r="CE689" s="21"/>
      <c r="CF689" s="21"/>
      <c r="CG689" s="21" t="s">
        <v>200</v>
      </c>
      <c r="CH689" s="21" t="s">
        <v>200</v>
      </c>
      <c r="CI689" s="21" t="s">
        <v>200</v>
      </c>
      <c r="CJ689" s="21" t="s">
        <v>200</v>
      </c>
      <c r="CK689" s="21" t="s">
        <v>200</v>
      </c>
      <c r="CL689" s="21" t="s">
        <v>200</v>
      </c>
      <c r="CM689" s="21" t="s">
        <v>200</v>
      </c>
      <c r="CN689" s="21" t="s">
        <v>200</v>
      </c>
      <c r="CO689" s="21" t="s">
        <v>200</v>
      </c>
    </row>
    <row r="690" spans="1:93" s="3" customFormat="1" ht="16.5" customHeight="1" x14ac:dyDescent="0.3">
      <c r="A690" s="62">
        <v>31040688</v>
      </c>
      <c r="B690" s="62" t="s">
        <v>93</v>
      </c>
      <c r="C690" s="21"/>
      <c r="D690" s="21">
        <f t="shared" si="146"/>
        <v>58</v>
      </c>
      <c r="E690" s="21" t="s">
        <v>106</v>
      </c>
      <c r="F690" s="21">
        <v>18</v>
      </c>
      <c r="G690" s="21" t="s">
        <v>110</v>
      </c>
      <c r="H690" s="21">
        <f>VLOOKUP($L690,怪物模板!$A:$N,MATCH(角色!H$1,模板表头,0),0)</f>
        <v>2</v>
      </c>
      <c r="I690" s="28" t="str">
        <f>VLOOKUP($L690,怪物模板!$A:$N,MATCH(角色!I$1,模板表头,0),0)</f>
        <v>phy</v>
      </c>
      <c r="J690" s="22"/>
      <c r="K690" s="21"/>
      <c r="L690" s="21" t="s">
        <v>93</v>
      </c>
      <c r="M690" s="28" t="str">
        <f>VLOOKUP($L690,怪物模板!$A:$N,MATCH(角色!M$1,模板表头,0),0)</f>
        <v>狂战士</v>
      </c>
      <c r="N690" s="28" t="str">
        <f>VLOOKUP($L690,怪物模板!$A:$N,MATCH(角色!N$1,模板表头,0),0)</f>
        <v>同英雄技能</v>
      </c>
      <c r="O690" s="21" t="str">
        <f>VLOOKUP($L690,怪物模板!$A:$N,MATCH(角色!O$1,模板表头,0),0)</f>
        <v>male</v>
      </c>
      <c r="P690" s="22">
        <v>5</v>
      </c>
      <c r="Q690" s="21">
        <v>3</v>
      </c>
      <c r="R690" s="21">
        <v>3</v>
      </c>
      <c r="S690" s="28" t="str">
        <f>VLOOKUP($L690,怪物模板!$A:$N,MATCH(角色!S$1,模板表头,0),0)</f>
        <v>horde</v>
      </c>
      <c r="T690" s="21" t="s">
        <v>85</v>
      </c>
      <c r="U690" s="21"/>
      <c r="V690" s="21"/>
      <c r="W690" s="21"/>
      <c r="X690" s="21"/>
      <c r="Y690" s="21"/>
      <c r="Z690" s="21"/>
      <c r="AA690" s="21"/>
      <c r="AB690" s="21">
        <v>4</v>
      </c>
      <c r="AC690" s="21">
        <v>6</v>
      </c>
      <c r="AD690" s="21"/>
      <c r="AE690" s="21">
        <f t="shared" si="142"/>
        <v>10</v>
      </c>
      <c r="AF690" s="21">
        <f t="shared" si="143"/>
        <v>25</v>
      </c>
      <c r="AG690" s="28" t="str">
        <f>VLOOKUP($L690,怪物模板!$A:$N,MATCH(角色!AG$1,模板表头,0),0)</f>
        <v>misc.5skills_target_is_valid</v>
      </c>
      <c r="AH690" s="28">
        <f>VLOOKUP($L690,怪物模板!$A:$N,MATCH(角色!AH$1,模板表头,0),0)</f>
        <v>11970101</v>
      </c>
      <c r="AI690" s="28">
        <f>VLOOKUP($L690,怪物模板!$A:$N,MATCH(角色!AI$1,模板表头,0),0)</f>
        <v>11970102</v>
      </c>
      <c r="AJ690" s="28" t="str">
        <f>VLOOKUP($L690,怪物模板!$A:$N,MATCH(角色!AJ$1,模板表头,0),0)</f>
        <v/>
      </c>
      <c r="AK690" s="28" t="str">
        <f>VLOOKUP($L690,怪物模板!$A:$N,MATCH(角色!AK$1,模板表头,0),0)</f>
        <v/>
      </c>
      <c r="AL690" s="28" t="str">
        <f>IF(VLOOKUP($L690,[1]怪物模板!$A:$N,MATCH([1]角色!AL$1,模板表头,0),0)=0,"",VLOOKUP($L690,[1]怪物模板!$A:$N,MATCH([1]角色!AL$1,模板表头,0),0))</f>
        <v/>
      </c>
      <c r="AM690" s="28" t="str">
        <f>VLOOKUP($L690,怪物模板!$A:$N,MATCH(角色!AM$1,模板表头,0),0)</f>
        <v>berserk_npc</v>
      </c>
      <c r="AN690" s="21">
        <v>1</v>
      </c>
      <c r="AO690" s="21">
        <v>1</v>
      </c>
      <c r="AP690" s="21"/>
      <c r="AQ690" s="21"/>
      <c r="AR690" s="21"/>
      <c r="AS690" s="21"/>
      <c r="AT690" s="21"/>
      <c r="AU690" s="21">
        <v>230051</v>
      </c>
      <c r="AV690" s="21"/>
      <c r="AW690" s="21"/>
      <c r="AX690" s="21"/>
      <c r="AY690" s="21"/>
      <c r="AZ690" s="21"/>
      <c r="BA690" s="21"/>
      <c r="BB690" s="22"/>
      <c r="BC690" s="22"/>
      <c r="BD690" s="22"/>
      <c r="BE690" s="22"/>
      <c r="BF690" s="22"/>
      <c r="BG690" s="22"/>
      <c r="BH690" s="22"/>
      <c r="BI690" s="22">
        <f t="shared" si="144"/>
        <v>10000</v>
      </c>
      <c r="BJ690" s="22">
        <f t="shared" si="145"/>
        <v>4000</v>
      </c>
      <c r="BK690" s="22">
        <f t="shared" si="145"/>
        <v>4000</v>
      </c>
      <c r="BL690" s="21"/>
      <c r="BM690" s="21"/>
      <c r="BN690" s="21"/>
      <c r="BO690" s="21"/>
      <c r="BP690" s="21"/>
      <c r="BQ690" s="21"/>
      <c r="BR690" s="21"/>
      <c r="BS690" s="21"/>
      <c r="BT690" s="21"/>
      <c r="BU690" s="23" t="s">
        <v>200</v>
      </c>
      <c r="BV690" s="21"/>
      <c r="BW690" s="21"/>
      <c r="BX690" s="21"/>
      <c r="BY690" s="21"/>
      <c r="BZ690" s="21"/>
      <c r="CA690" s="21"/>
      <c r="CB690" s="21"/>
      <c r="CC690" s="21"/>
      <c r="CD690" s="21"/>
      <c r="CE690" s="21"/>
      <c r="CF690" s="21"/>
      <c r="CG690" s="21" t="s">
        <v>200</v>
      </c>
      <c r="CH690" s="21" t="s">
        <v>200</v>
      </c>
      <c r="CI690" s="21" t="s">
        <v>200</v>
      </c>
      <c r="CJ690" s="21" t="s">
        <v>200</v>
      </c>
      <c r="CK690" s="21" t="s">
        <v>200</v>
      </c>
      <c r="CL690" s="21" t="s">
        <v>200</v>
      </c>
      <c r="CM690" s="21" t="s">
        <v>200</v>
      </c>
      <c r="CN690" s="21" t="s">
        <v>200</v>
      </c>
      <c r="CO690" s="21" t="s">
        <v>200</v>
      </c>
    </row>
    <row r="691" spans="1:93" s="3" customFormat="1" ht="16.5" customHeight="1" x14ac:dyDescent="0.3">
      <c r="A691" s="62">
        <v>31040689</v>
      </c>
      <c r="B691" s="62" t="s">
        <v>204</v>
      </c>
      <c r="C691" s="21"/>
      <c r="D691" s="21">
        <f t="shared" si="146"/>
        <v>58</v>
      </c>
      <c r="E691" s="21" t="s">
        <v>106</v>
      </c>
      <c r="F691" s="21">
        <v>18</v>
      </c>
      <c r="G691" s="21" t="s">
        <v>110</v>
      </c>
      <c r="H691" s="21">
        <f>VLOOKUP($L691,怪物模板!$A:$N,MATCH(角色!H$1,模板表头,0),0)</f>
        <v>3</v>
      </c>
      <c r="I691" s="28" t="str">
        <f>VLOOKUP($L691,怪物模板!$A:$N,MATCH(角色!I$1,模板表头,0),0)</f>
        <v>phy</v>
      </c>
      <c r="J691" s="22"/>
      <c r="K691" s="21"/>
      <c r="L691" s="21" t="s">
        <v>204</v>
      </c>
      <c r="M691" s="28" t="str">
        <f>VLOOKUP($L691,怪物模板!$A:$N,MATCH(角色!M$1,模板表头,0),0)</f>
        <v>骷髅射手</v>
      </c>
      <c r="N691" s="28" t="str">
        <f>VLOOKUP($L691,怪物模板!$A:$N,MATCH(角色!N$1,模板表头,0),0)</f>
        <v>统一模板</v>
      </c>
      <c r="O691" s="21" t="str">
        <f>VLOOKUP($L691,怪物模板!$A:$N,MATCH(角色!O$1,模板表头,0),0)</f>
        <v>male</v>
      </c>
      <c r="P691" s="21">
        <v>1</v>
      </c>
      <c r="Q691" s="21">
        <v>1</v>
      </c>
      <c r="R691" s="21">
        <v>1</v>
      </c>
      <c r="S691" s="28" t="str">
        <f>VLOOKUP($L691,怪物模板!$A:$N,MATCH(角色!S$1,模板表头,0),0)</f>
        <v>horde</v>
      </c>
      <c r="T691" s="21" t="s">
        <v>199</v>
      </c>
      <c r="U691" s="21"/>
      <c r="V691" s="21"/>
      <c r="W691" s="21"/>
      <c r="X691" s="21"/>
      <c r="Y691" s="21"/>
      <c r="Z691" s="21"/>
      <c r="AA691" s="21"/>
      <c r="AB691" s="21">
        <v>4</v>
      </c>
      <c r="AC691" s="21">
        <v>6</v>
      </c>
      <c r="AD691" s="21"/>
      <c r="AE691" s="21">
        <f t="shared" si="142"/>
        <v>10</v>
      </c>
      <c r="AF691" s="21">
        <f t="shared" si="143"/>
        <v>25</v>
      </c>
      <c r="AG691" s="28" t="str">
        <f>VLOOKUP($L691,怪物模板!$A:$N,MATCH(角色!AG$1,模板表头,0),0)</f>
        <v>misc.5skills</v>
      </c>
      <c r="AH691" s="28">
        <f>VLOOKUP($L691,怪物模板!$A:$N,MATCH(角色!AH$1,模板表头,0),0)</f>
        <v>11690101</v>
      </c>
      <c r="AI691" s="28">
        <f>VLOOKUP($L691,怪物模板!$A:$N,MATCH(角色!AI$1,模板表头,0),0)</f>
        <v>11690102</v>
      </c>
      <c r="AJ691" s="28" t="str">
        <f>VLOOKUP($L691,怪物模板!$A:$N,MATCH(角色!AJ$1,模板表头,0),0)</f>
        <v/>
      </c>
      <c r="AK691" s="28" t="str">
        <f>VLOOKUP($L691,怪物模板!$A:$N,MATCH(角色!AK$1,模板表头,0),0)</f>
        <v/>
      </c>
      <c r="AL691" s="28" t="str">
        <f>IF(VLOOKUP($L691,[1]怪物模板!$A:$N,MATCH([1]角色!AL$1,模板表头,0),0)=0,"",VLOOKUP($L691,[1]怪物模板!$A:$N,MATCH([1]角色!AL$1,模板表头,0),0))</f>
        <v/>
      </c>
      <c r="AM691" s="28" t="str">
        <f>VLOOKUP($L691,怪物模板!$A:$N,MATCH(角色!AM$1,模板表头,0),0)</f>
        <v>skeleton_archer_npc</v>
      </c>
      <c r="AN691" s="21">
        <v>1</v>
      </c>
      <c r="AO691" s="21">
        <v>1</v>
      </c>
      <c r="AP691" s="21"/>
      <c r="AQ691" s="21"/>
      <c r="AR691" s="21"/>
      <c r="AS691" s="21"/>
      <c r="AT691" s="21"/>
      <c r="AU691" s="21">
        <v>230051</v>
      </c>
      <c r="AV691" s="21"/>
      <c r="AW691" s="21"/>
      <c r="AX691" s="21"/>
      <c r="AY691" s="21"/>
      <c r="AZ691" s="21"/>
      <c r="BA691" s="21"/>
      <c r="BB691" s="22"/>
      <c r="BC691" s="22"/>
      <c r="BD691" s="22"/>
      <c r="BE691" s="22"/>
      <c r="BF691" s="22"/>
      <c r="BG691" s="22"/>
      <c r="BH691" s="22"/>
      <c r="BI691" s="22">
        <f t="shared" si="144"/>
        <v>10000</v>
      </c>
      <c r="BJ691" s="22">
        <f t="shared" si="145"/>
        <v>4000</v>
      </c>
      <c r="BK691" s="22">
        <f t="shared" si="145"/>
        <v>4000</v>
      </c>
      <c r="BL691" s="21"/>
      <c r="BM691" s="21"/>
      <c r="BN691" s="21"/>
      <c r="BO691" s="21"/>
      <c r="BP691" s="21"/>
      <c r="BQ691" s="21"/>
      <c r="BR691" s="21"/>
      <c r="BS691" s="21"/>
      <c r="BT691" s="21"/>
      <c r="BU691" s="23" t="s">
        <v>200</v>
      </c>
      <c r="BV691" s="21"/>
      <c r="BW691" s="21"/>
      <c r="BX691" s="21"/>
      <c r="BY691" s="21"/>
      <c r="BZ691" s="21"/>
      <c r="CA691" s="21"/>
      <c r="CB691" s="21"/>
      <c r="CC691" s="21"/>
      <c r="CD691" s="21"/>
      <c r="CE691" s="21"/>
      <c r="CF691" s="21"/>
      <c r="CG691" s="21" t="s">
        <v>200</v>
      </c>
      <c r="CH691" s="21" t="s">
        <v>200</v>
      </c>
      <c r="CI691" s="21" t="s">
        <v>200</v>
      </c>
      <c r="CJ691" s="21" t="s">
        <v>200</v>
      </c>
      <c r="CK691" s="21" t="s">
        <v>200</v>
      </c>
      <c r="CL691" s="21" t="s">
        <v>200</v>
      </c>
      <c r="CM691" s="21" t="s">
        <v>200</v>
      </c>
      <c r="CN691" s="21" t="s">
        <v>200</v>
      </c>
      <c r="CO691" s="21" t="s">
        <v>200</v>
      </c>
    </row>
    <row r="692" spans="1:93" s="3" customFormat="1" ht="16.5" customHeight="1" x14ac:dyDescent="0.3">
      <c r="A692" s="62">
        <v>31040690</v>
      </c>
      <c r="B692" s="62" t="s">
        <v>204</v>
      </c>
      <c r="C692" s="21"/>
      <c r="D692" s="21">
        <f t="shared" si="146"/>
        <v>58</v>
      </c>
      <c r="E692" s="21" t="s">
        <v>106</v>
      </c>
      <c r="F692" s="21">
        <v>18</v>
      </c>
      <c r="G692" s="21" t="s">
        <v>110</v>
      </c>
      <c r="H692" s="21">
        <f>VLOOKUP($L692,怪物模板!$A:$N,MATCH(角色!H$1,模板表头,0),0)</f>
        <v>3</v>
      </c>
      <c r="I692" s="28" t="str">
        <f>VLOOKUP($L692,怪物模板!$A:$N,MATCH(角色!I$1,模板表头,0),0)</f>
        <v>phy</v>
      </c>
      <c r="J692" s="22"/>
      <c r="K692" s="21"/>
      <c r="L692" s="21" t="s">
        <v>204</v>
      </c>
      <c r="M692" s="28" t="str">
        <f>VLOOKUP($L692,怪物模板!$A:$N,MATCH(角色!M$1,模板表头,0),0)</f>
        <v>骷髅射手</v>
      </c>
      <c r="N692" s="28" t="str">
        <f>VLOOKUP($L692,怪物模板!$A:$N,MATCH(角色!N$1,模板表头,0),0)</f>
        <v>统一模板</v>
      </c>
      <c r="O692" s="21" t="str">
        <f>VLOOKUP($L692,怪物模板!$A:$N,MATCH(角色!O$1,模板表头,0),0)</f>
        <v>male</v>
      </c>
      <c r="P692" s="21">
        <v>1</v>
      </c>
      <c r="Q692" s="21">
        <v>1</v>
      </c>
      <c r="R692" s="21">
        <v>1</v>
      </c>
      <c r="S692" s="28" t="str">
        <f>VLOOKUP($L692,怪物模板!$A:$N,MATCH(角色!S$1,模板表头,0),0)</f>
        <v>horde</v>
      </c>
      <c r="T692" s="21" t="s">
        <v>199</v>
      </c>
      <c r="U692" s="21"/>
      <c r="V692" s="21"/>
      <c r="W692" s="21"/>
      <c r="X692" s="21"/>
      <c r="Y692" s="21"/>
      <c r="Z692" s="21"/>
      <c r="AA692" s="21"/>
      <c r="AB692" s="21">
        <v>4</v>
      </c>
      <c r="AC692" s="21">
        <v>6</v>
      </c>
      <c r="AD692" s="21"/>
      <c r="AE692" s="21">
        <f t="shared" si="142"/>
        <v>10</v>
      </c>
      <c r="AF692" s="21">
        <f t="shared" si="143"/>
        <v>25</v>
      </c>
      <c r="AG692" s="28" t="str">
        <f>VLOOKUP($L692,怪物模板!$A:$N,MATCH(角色!AG$1,模板表头,0),0)</f>
        <v>misc.5skills</v>
      </c>
      <c r="AH692" s="28">
        <f>VLOOKUP($L692,怪物模板!$A:$N,MATCH(角色!AH$1,模板表头,0),0)</f>
        <v>11690101</v>
      </c>
      <c r="AI692" s="28">
        <f>VLOOKUP($L692,怪物模板!$A:$N,MATCH(角色!AI$1,模板表头,0),0)</f>
        <v>11690102</v>
      </c>
      <c r="AJ692" s="28" t="str">
        <f>VLOOKUP($L692,怪物模板!$A:$N,MATCH(角色!AJ$1,模板表头,0),0)</f>
        <v/>
      </c>
      <c r="AK692" s="28" t="str">
        <f>VLOOKUP($L692,怪物模板!$A:$N,MATCH(角色!AK$1,模板表头,0),0)</f>
        <v/>
      </c>
      <c r="AL692" s="28" t="str">
        <f>IF(VLOOKUP($L692,[1]怪物模板!$A:$N,MATCH([1]角色!AL$1,模板表头,0),0)=0,"",VLOOKUP($L692,[1]怪物模板!$A:$N,MATCH([1]角色!AL$1,模板表头,0),0))</f>
        <v/>
      </c>
      <c r="AM692" s="28" t="str">
        <f>VLOOKUP($L692,怪物模板!$A:$N,MATCH(角色!AM$1,模板表头,0),0)</f>
        <v>skeleton_archer_npc</v>
      </c>
      <c r="AN692" s="21">
        <v>1</v>
      </c>
      <c r="AO692" s="21">
        <v>1</v>
      </c>
      <c r="AP692" s="21"/>
      <c r="AQ692" s="21"/>
      <c r="AR692" s="21"/>
      <c r="AS692" s="21"/>
      <c r="AT692" s="21"/>
      <c r="AU692" s="21">
        <v>230051</v>
      </c>
      <c r="AV692" s="21"/>
      <c r="AW692" s="21"/>
      <c r="AX692" s="21"/>
      <c r="AY692" s="21"/>
      <c r="AZ692" s="21"/>
      <c r="BA692" s="21"/>
      <c r="BB692" s="22"/>
      <c r="BC692" s="22"/>
      <c r="BD692" s="22"/>
      <c r="BE692" s="22"/>
      <c r="BF692" s="22"/>
      <c r="BG692" s="22"/>
      <c r="BH692" s="22"/>
      <c r="BI692" s="22">
        <f t="shared" si="144"/>
        <v>10000</v>
      </c>
      <c r="BJ692" s="22">
        <f t="shared" ref="BJ692:BK723" si="147">IF($G692="boss",0,4000)</f>
        <v>4000</v>
      </c>
      <c r="BK692" s="22">
        <f t="shared" si="147"/>
        <v>4000</v>
      </c>
      <c r="BL692" s="21"/>
      <c r="BM692" s="21"/>
      <c r="BN692" s="21"/>
      <c r="BO692" s="21"/>
      <c r="BP692" s="21"/>
      <c r="BQ692" s="21"/>
      <c r="BR692" s="21"/>
      <c r="BS692" s="21"/>
      <c r="BT692" s="21"/>
      <c r="BU692" s="23" t="s">
        <v>200</v>
      </c>
      <c r="BV692" s="21"/>
      <c r="BW692" s="21"/>
      <c r="BX692" s="21"/>
      <c r="BY692" s="21"/>
      <c r="BZ692" s="21"/>
      <c r="CA692" s="21"/>
      <c r="CB692" s="21"/>
      <c r="CC692" s="21"/>
      <c r="CD692" s="21"/>
      <c r="CE692" s="21"/>
      <c r="CF692" s="21"/>
      <c r="CG692" s="21" t="s">
        <v>200</v>
      </c>
      <c r="CH692" s="21" t="s">
        <v>200</v>
      </c>
      <c r="CI692" s="21" t="s">
        <v>200</v>
      </c>
      <c r="CJ692" s="21" t="s">
        <v>200</v>
      </c>
      <c r="CK692" s="21" t="s">
        <v>200</v>
      </c>
      <c r="CL692" s="21" t="s">
        <v>200</v>
      </c>
      <c r="CM692" s="21" t="s">
        <v>200</v>
      </c>
      <c r="CN692" s="21" t="s">
        <v>200</v>
      </c>
      <c r="CO692" s="21" t="s">
        <v>200</v>
      </c>
    </row>
    <row r="693" spans="1:93" s="5" customFormat="1" ht="16.5" customHeight="1" x14ac:dyDescent="0.3">
      <c r="A693" s="62">
        <v>31040691</v>
      </c>
      <c r="B693" s="62" t="s">
        <v>93</v>
      </c>
      <c r="C693" s="21"/>
      <c r="D693" s="21">
        <f t="shared" si="146"/>
        <v>59</v>
      </c>
      <c r="E693" s="21" t="s">
        <v>106</v>
      </c>
      <c r="F693" s="21">
        <v>19</v>
      </c>
      <c r="G693" s="21" t="s">
        <v>111</v>
      </c>
      <c r="H693" s="21">
        <f>VLOOKUP($L693,怪物模板!$A:$N,MATCH(角色!H$1,模板表头,0),0)</f>
        <v>2</v>
      </c>
      <c r="I693" s="28" t="str">
        <f>VLOOKUP($L693,怪物模板!$A:$N,MATCH(角色!I$1,模板表头,0),0)</f>
        <v>phy</v>
      </c>
      <c r="J693" s="22"/>
      <c r="K693" s="21"/>
      <c r="L693" s="21" t="s">
        <v>93</v>
      </c>
      <c r="M693" s="28" t="str">
        <f>VLOOKUP($L693,怪物模板!$A:$N,MATCH(角色!M$1,模板表头,0),0)</f>
        <v>狂战士</v>
      </c>
      <c r="N693" s="28" t="str">
        <f>VLOOKUP($L693,怪物模板!$A:$N,MATCH(角色!N$1,模板表头,0),0)</f>
        <v>同英雄技能</v>
      </c>
      <c r="O693" s="21" t="str">
        <f>VLOOKUP($L693,怪物模板!$A:$N,MATCH(角色!O$1,模板表头,0),0)</f>
        <v>male</v>
      </c>
      <c r="P693" s="22">
        <v>5</v>
      </c>
      <c r="Q693" s="21">
        <v>3</v>
      </c>
      <c r="R693" s="21">
        <v>3</v>
      </c>
      <c r="S693" s="28" t="str">
        <f>VLOOKUP($L693,怪物模板!$A:$N,MATCH(角色!S$1,模板表头,0),0)</f>
        <v>horde</v>
      </c>
      <c r="T693" s="21" t="s">
        <v>85</v>
      </c>
      <c r="U693" s="21"/>
      <c r="V693" s="21"/>
      <c r="W693" s="21"/>
      <c r="X693" s="21"/>
      <c r="Y693" s="21"/>
      <c r="Z693" s="21"/>
      <c r="AA693" s="21"/>
      <c r="AB693" s="21">
        <v>4</v>
      </c>
      <c r="AC693" s="21">
        <v>6</v>
      </c>
      <c r="AD693" s="21"/>
      <c r="AE693" s="21">
        <f t="shared" si="142"/>
        <v>40</v>
      </c>
      <c r="AF693" s="21">
        <f t="shared" si="143"/>
        <v>100</v>
      </c>
      <c r="AG693" s="28" t="str">
        <f>VLOOKUP($L693,怪物模板!$A:$N,MATCH(角色!AG$1,模板表头,0),0)</f>
        <v>misc.5skills_target_is_valid</v>
      </c>
      <c r="AH693" s="28">
        <f>VLOOKUP($L693,怪物模板!$A:$N,MATCH(角色!AH$1,模板表头,0),0)</f>
        <v>11970101</v>
      </c>
      <c r="AI693" s="28">
        <f>VLOOKUP($L693,怪物模板!$A:$N,MATCH(角色!AI$1,模板表头,0),0)</f>
        <v>11970102</v>
      </c>
      <c r="AJ693" s="28" t="str">
        <f>VLOOKUP($L693,怪物模板!$A:$N,MATCH(角色!AJ$1,模板表头,0),0)</f>
        <v/>
      </c>
      <c r="AK693" s="28" t="str">
        <f>VLOOKUP($L693,怪物模板!$A:$N,MATCH(角色!AK$1,模板表头,0),0)</f>
        <v/>
      </c>
      <c r="AL693" s="28" t="str">
        <f>IF(VLOOKUP($L693,[1]怪物模板!$A:$N,MATCH([1]角色!AL$1,模板表头,0),0)=0,"",VLOOKUP($L693,[1]怪物模板!$A:$N,MATCH([1]角色!AL$1,模板表头,0),0))</f>
        <v/>
      </c>
      <c r="AM693" s="28" t="str">
        <f>VLOOKUP($L693,怪物模板!$A:$N,MATCH(角色!AM$1,模板表头,0),0)</f>
        <v>berserk_npc</v>
      </c>
      <c r="AN693" s="21">
        <v>1</v>
      </c>
      <c r="AO693" s="21">
        <v>1</v>
      </c>
      <c r="AP693" s="21"/>
      <c r="AQ693" s="21"/>
      <c r="AR693" s="21"/>
      <c r="AS693" s="21"/>
      <c r="AT693" s="21"/>
      <c r="AU693" s="21">
        <v>230051</v>
      </c>
      <c r="AV693" s="21"/>
      <c r="AW693" s="21"/>
      <c r="AX693" s="21"/>
      <c r="AY693" s="21"/>
      <c r="AZ693" s="21"/>
      <c r="BA693" s="21"/>
      <c r="BB693" s="22"/>
      <c r="BC693" s="22"/>
      <c r="BD693" s="22"/>
      <c r="BE693" s="22"/>
      <c r="BF693" s="22"/>
      <c r="BG693" s="22"/>
      <c r="BH693" s="22"/>
      <c r="BI693" s="22">
        <f t="shared" si="144"/>
        <v>10000</v>
      </c>
      <c r="BJ693" s="22">
        <f t="shared" si="147"/>
        <v>4000</v>
      </c>
      <c r="BK693" s="22">
        <f t="shared" si="147"/>
        <v>4000</v>
      </c>
      <c r="BL693" s="21"/>
      <c r="BM693" s="21"/>
      <c r="BN693" s="21"/>
      <c r="BO693" s="21"/>
      <c r="BP693" s="21"/>
      <c r="BQ693" s="21"/>
      <c r="BR693" s="21"/>
      <c r="BS693" s="21"/>
      <c r="BT693" s="21"/>
      <c r="BU693" s="23" t="s">
        <v>200</v>
      </c>
      <c r="BV693" s="21"/>
      <c r="BW693" s="21"/>
      <c r="BX693" s="21"/>
      <c r="BY693" s="21"/>
      <c r="BZ693" s="21"/>
      <c r="CA693" s="21"/>
      <c r="CB693" s="21"/>
      <c r="CC693" s="21"/>
      <c r="CD693" s="21"/>
      <c r="CE693" s="21"/>
      <c r="CF693" s="21"/>
      <c r="CG693" s="21" t="s">
        <v>200</v>
      </c>
      <c r="CH693" s="21" t="s">
        <v>200</v>
      </c>
      <c r="CI693" s="21" t="s">
        <v>200</v>
      </c>
      <c r="CJ693" s="21" t="s">
        <v>200</v>
      </c>
      <c r="CK693" s="21" t="s">
        <v>200</v>
      </c>
      <c r="CL693" s="21" t="s">
        <v>200</v>
      </c>
      <c r="CM693" s="21" t="s">
        <v>200</v>
      </c>
      <c r="CN693" s="21" t="s">
        <v>200</v>
      </c>
      <c r="CO693" s="21" t="s">
        <v>200</v>
      </c>
    </row>
    <row r="694" spans="1:93" s="5" customFormat="1" ht="16.5" customHeight="1" x14ac:dyDescent="0.3">
      <c r="A694" s="62">
        <v>31040692</v>
      </c>
      <c r="B694" s="62" t="s">
        <v>86</v>
      </c>
      <c r="C694" s="21"/>
      <c r="D694" s="21">
        <f t="shared" si="146"/>
        <v>59</v>
      </c>
      <c r="E694" s="21" t="s">
        <v>106</v>
      </c>
      <c r="F694" s="21">
        <v>19</v>
      </c>
      <c r="G694" s="21" t="s">
        <v>111</v>
      </c>
      <c r="H694" s="21">
        <f>VLOOKUP($L694,怪物模板!$A:$N,MATCH(角色!H$1,模板表头,0),0)</f>
        <v>2</v>
      </c>
      <c r="I694" s="28" t="str">
        <f>VLOOKUP($L694,怪物模板!$A:$N,MATCH(角色!I$1,模板表头,0),0)</f>
        <v>phy</v>
      </c>
      <c r="J694" s="22"/>
      <c r="K694" s="21"/>
      <c r="L694" s="21" t="s">
        <v>86</v>
      </c>
      <c r="M694" s="28" t="str">
        <f>VLOOKUP($L694,怪物模板!$A:$N,MATCH(角色!M$1,模板表头,0),0)</f>
        <v>无对应英雄</v>
      </c>
      <c r="N694" s="28" t="str">
        <f>VLOOKUP($L694,怪物模板!$A:$N,MATCH(角色!N$1,模板表头,0),0)</f>
        <v>新增突袭小招，大招改为引导</v>
      </c>
      <c r="O694" s="21" t="str">
        <f>VLOOKUP($L694,怪物模板!$A:$N,MATCH(角色!O$1,模板表头,0),0)</f>
        <v>male</v>
      </c>
      <c r="P694" s="22">
        <v>3</v>
      </c>
      <c r="Q694" s="21">
        <v>2</v>
      </c>
      <c r="R694" s="21">
        <v>2</v>
      </c>
      <c r="S694" s="28" t="str">
        <f>VLOOKUP($L694,怪物模板!$A:$N,MATCH(角色!S$1,模板表头,0),0)</f>
        <v>horde</v>
      </c>
      <c r="T694" s="21" t="s">
        <v>85</v>
      </c>
      <c r="U694" s="21"/>
      <c r="V694" s="21"/>
      <c r="W694" s="21"/>
      <c r="X694" s="21"/>
      <c r="Y694" s="21"/>
      <c r="Z694" s="21"/>
      <c r="AA694" s="21"/>
      <c r="AB694" s="21">
        <v>4</v>
      </c>
      <c r="AC694" s="21">
        <v>6</v>
      </c>
      <c r="AD694" s="21"/>
      <c r="AE694" s="21">
        <f t="shared" si="142"/>
        <v>40</v>
      </c>
      <c r="AF694" s="21">
        <f t="shared" si="143"/>
        <v>100</v>
      </c>
      <c r="AG694" s="28" t="str">
        <f>VLOOKUP($L694,怪物模板!$A:$N,MATCH(角色!AG$1,模板表头,0),0)</f>
        <v>misc.5skills</v>
      </c>
      <c r="AH694" s="28">
        <f>VLOOKUP($L694,怪物模板!$A:$N,MATCH(角色!AH$1,模板表头,0),0)</f>
        <v>11980101</v>
      </c>
      <c r="AI694" s="28">
        <f>VLOOKUP($L694,怪物模板!$A:$N,MATCH(角色!AI$1,模板表头,0),0)</f>
        <v>11999536</v>
      </c>
      <c r="AJ694" s="28">
        <f>VLOOKUP($L694,怪物模板!$A:$N,MATCH(角色!AJ$1,模板表头,0),0)</f>
        <v>11999537</v>
      </c>
      <c r="AK694" s="28" t="str">
        <f>VLOOKUP($L694,怪物模板!$A:$N,MATCH(角色!AK$1,模板表头,0),0)</f>
        <v/>
      </c>
      <c r="AL694" s="28" t="str">
        <f>IF(VLOOKUP($L694,[1]怪物模板!$A:$N,MATCH([1]角色!AL$1,模板表头,0),0)=0,"",VLOOKUP($L694,[1]怪物模板!$A:$N,MATCH([1]角色!AL$1,模板表头,0),0))</f>
        <v/>
      </c>
      <c r="AM694" s="28" t="str">
        <f>VLOOKUP($L694,怪物模板!$A:$N,MATCH(角色!AM$1,模板表头,0),0)</f>
        <v>rogue</v>
      </c>
      <c r="AN694" s="21">
        <v>1</v>
      </c>
      <c r="AO694" s="21">
        <v>1</v>
      </c>
      <c r="AP694" s="21"/>
      <c r="AQ694" s="21"/>
      <c r="AR694" s="21"/>
      <c r="AS694" s="21"/>
      <c r="AT694" s="21"/>
      <c r="AU694" s="21">
        <v>230011</v>
      </c>
      <c r="AV694" s="21"/>
      <c r="AW694" s="21"/>
      <c r="AX694" s="21"/>
      <c r="AY694" s="21"/>
      <c r="AZ694" s="21"/>
      <c r="BA694" s="21"/>
      <c r="BB694" s="22"/>
      <c r="BC694" s="22"/>
      <c r="BD694" s="22"/>
      <c r="BE694" s="22"/>
      <c r="BF694" s="22"/>
      <c r="BG694" s="22"/>
      <c r="BH694" s="22"/>
      <c r="BI694" s="22">
        <f t="shared" si="144"/>
        <v>10000</v>
      </c>
      <c r="BJ694" s="22">
        <f t="shared" si="147"/>
        <v>4000</v>
      </c>
      <c r="BK694" s="22">
        <f t="shared" si="147"/>
        <v>4000</v>
      </c>
      <c r="BL694" s="21"/>
      <c r="BM694" s="21"/>
      <c r="BN694" s="21"/>
      <c r="BO694" s="21"/>
      <c r="BP694" s="21"/>
      <c r="BQ694" s="21"/>
      <c r="BR694" s="21"/>
      <c r="BS694" s="21"/>
      <c r="BT694" s="21"/>
      <c r="BU694" s="23" t="s">
        <v>200</v>
      </c>
      <c r="BV694" s="21"/>
      <c r="BW694" s="21"/>
      <c r="BX694" s="21"/>
      <c r="BY694" s="21"/>
      <c r="BZ694" s="21"/>
      <c r="CA694" s="21"/>
      <c r="CB694" s="21"/>
      <c r="CC694" s="21"/>
      <c r="CD694" s="21"/>
      <c r="CE694" s="21"/>
      <c r="CF694" s="21"/>
      <c r="CG694" s="21" t="s">
        <v>200</v>
      </c>
      <c r="CH694" s="21" t="s">
        <v>200</v>
      </c>
      <c r="CI694" s="21" t="s">
        <v>200</v>
      </c>
      <c r="CJ694" s="21" t="s">
        <v>200</v>
      </c>
      <c r="CK694" s="21" t="s">
        <v>200</v>
      </c>
      <c r="CL694" s="21" t="s">
        <v>200</v>
      </c>
      <c r="CM694" s="21" t="s">
        <v>200</v>
      </c>
      <c r="CN694" s="21" t="s">
        <v>200</v>
      </c>
      <c r="CO694" s="21" t="s">
        <v>200</v>
      </c>
    </row>
    <row r="695" spans="1:93" s="5" customFormat="1" ht="16.5" customHeight="1" x14ac:dyDescent="0.3">
      <c r="A695" s="62">
        <v>31040693</v>
      </c>
      <c r="B695" s="62" t="s">
        <v>86</v>
      </c>
      <c r="C695" s="21"/>
      <c r="D695" s="21">
        <f t="shared" si="146"/>
        <v>59</v>
      </c>
      <c r="E695" s="21" t="s">
        <v>106</v>
      </c>
      <c r="F695" s="21">
        <v>19</v>
      </c>
      <c r="G695" s="21" t="s">
        <v>110</v>
      </c>
      <c r="H695" s="21">
        <f>VLOOKUP($L695,怪物模板!$A:$N,MATCH(角色!H$1,模板表头,0),0)</f>
        <v>2</v>
      </c>
      <c r="I695" s="28" t="str">
        <f>VLOOKUP($L695,怪物模板!$A:$N,MATCH(角色!I$1,模板表头,0),0)</f>
        <v>phy</v>
      </c>
      <c r="J695" s="22"/>
      <c r="K695" s="21"/>
      <c r="L695" s="21" t="s">
        <v>86</v>
      </c>
      <c r="M695" s="28" t="str">
        <f>VLOOKUP($L695,怪物模板!$A:$N,MATCH(角色!M$1,模板表头,0),0)</f>
        <v>无对应英雄</v>
      </c>
      <c r="N695" s="28" t="str">
        <f>VLOOKUP($L695,怪物模板!$A:$N,MATCH(角色!N$1,模板表头,0),0)</f>
        <v>新增突袭小招，大招改为引导</v>
      </c>
      <c r="O695" s="21" t="str">
        <f>VLOOKUP($L695,怪物模板!$A:$N,MATCH(角色!O$1,模板表头,0),0)</f>
        <v>male</v>
      </c>
      <c r="P695" s="22">
        <v>3</v>
      </c>
      <c r="Q695" s="21">
        <v>2</v>
      </c>
      <c r="R695" s="21">
        <v>2</v>
      </c>
      <c r="S695" s="28" t="str">
        <f>VLOOKUP($L695,怪物模板!$A:$N,MATCH(角色!S$1,模板表头,0),0)</f>
        <v>horde</v>
      </c>
      <c r="T695" s="21" t="s">
        <v>85</v>
      </c>
      <c r="U695" s="21"/>
      <c r="V695" s="21"/>
      <c r="W695" s="21"/>
      <c r="X695" s="21"/>
      <c r="Y695" s="21"/>
      <c r="Z695" s="21"/>
      <c r="AA695" s="21"/>
      <c r="AB695" s="21">
        <v>4</v>
      </c>
      <c r="AC695" s="21">
        <v>6</v>
      </c>
      <c r="AD695" s="21"/>
      <c r="AE695" s="21">
        <f t="shared" si="142"/>
        <v>10</v>
      </c>
      <c r="AF695" s="21">
        <f t="shared" si="143"/>
        <v>25</v>
      </c>
      <c r="AG695" s="28" t="str">
        <f>VLOOKUP($L695,怪物模板!$A:$N,MATCH(角色!AG$1,模板表头,0),0)</f>
        <v>misc.5skills</v>
      </c>
      <c r="AH695" s="28">
        <f>VLOOKUP($L695,怪物模板!$A:$N,MATCH(角色!AH$1,模板表头,0),0)</f>
        <v>11980101</v>
      </c>
      <c r="AI695" s="28">
        <f>VLOOKUP($L695,怪物模板!$A:$N,MATCH(角色!AI$1,模板表头,0),0)</f>
        <v>11999536</v>
      </c>
      <c r="AJ695" s="28">
        <f>VLOOKUP($L695,怪物模板!$A:$N,MATCH(角色!AJ$1,模板表头,0),0)</f>
        <v>11999537</v>
      </c>
      <c r="AK695" s="28" t="str">
        <f>VLOOKUP($L695,怪物模板!$A:$N,MATCH(角色!AK$1,模板表头,0),0)</f>
        <v/>
      </c>
      <c r="AL695" s="28" t="str">
        <f>IF(VLOOKUP($L695,[1]怪物模板!$A:$N,MATCH([1]角色!AL$1,模板表头,0),0)=0,"",VLOOKUP($L695,[1]怪物模板!$A:$N,MATCH([1]角色!AL$1,模板表头,0),0))</f>
        <v/>
      </c>
      <c r="AM695" s="28" t="str">
        <f>VLOOKUP($L695,怪物模板!$A:$N,MATCH(角色!AM$1,模板表头,0),0)</f>
        <v>rogue</v>
      </c>
      <c r="AN695" s="21">
        <v>1</v>
      </c>
      <c r="AO695" s="21">
        <v>1</v>
      </c>
      <c r="AP695" s="21"/>
      <c r="AQ695" s="21"/>
      <c r="AR695" s="21"/>
      <c r="AS695" s="21"/>
      <c r="AT695" s="21"/>
      <c r="AU695" s="21">
        <v>230011</v>
      </c>
      <c r="AV695" s="21"/>
      <c r="AW695" s="21"/>
      <c r="AX695" s="21"/>
      <c r="AY695" s="21"/>
      <c r="AZ695" s="21"/>
      <c r="BA695" s="21"/>
      <c r="BB695" s="22"/>
      <c r="BC695" s="22"/>
      <c r="BD695" s="22"/>
      <c r="BE695" s="22"/>
      <c r="BF695" s="22"/>
      <c r="BG695" s="22"/>
      <c r="BH695" s="22"/>
      <c r="BI695" s="22">
        <f t="shared" si="144"/>
        <v>10000</v>
      </c>
      <c r="BJ695" s="22">
        <f t="shared" si="147"/>
        <v>4000</v>
      </c>
      <c r="BK695" s="22">
        <f t="shared" si="147"/>
        <v>4000</v>
      </c>
      <c r="BL695" s="21"/>
      <c r="BM695" s="21"/>
      <c r="BN695" s="21"/>
      <c r="BO695" s="21"/>
      <c r="BP695" s="21"/>
      <c r="BQ695" s="21"/>
      <c r="BR695" s="21"/>
      <c r="BS695" s="21"/>
      <c r="BT695" s="21"/>
      <c r="BU695" s="23" t="s">
        <v>200</v>
      </c>
      <c r="BV695" s="21"/>
      <c r="BW695" s="21"/>
      <c r="BX695" s="21"/>
      <c r="BY695" s="21"/>
      <c r="BZ695" s="21"/>
      <c r="CA695" s="21"/>
      <c r="CB695" s="21"/>
      <c r="CC695" s="21"/>
      <c r="CD695" s="21"/>
      <c r="CE695" s="21"/>
      <c r="CF695" s="21"/>
      <c r="CG695" s="21" t="s">
        <v>200</v>
      </c>
      <c r="CH695" s="21" t="s">
        <v>200</v>
      </c>
      <c r="CI695" s="21" t="s">
        <v>200</v>
      </c>
      <c r="CJ695" s="21" t="s">
        <v>200</v>
      </c>
      <c r="CK695" s="21" t="s">
        <v>200</v>
      </c>
      <c r="CL695" s="21" t="s">
        <v>200</v>
      </c>
      <c r="CM695" s="21" t="s">
        <v>200</v>
      </c>
      <c r="CN695" s="21" t="s">
        <v>200</v>
      </c>
      <c r="CO695" s="21" t="s">
        <v>200</v>
      </c>
    </row>
    <row r="696" spans="1:93" s="5" customFormat="1" x14ac:dyDescent="0.3">
      <c r="A696" s="62">
        <v>31040694</v>
      </c>
      <c r="B696" s="62" t="s">
        <v>204</v>
      </c>
      <c r="C696" s="21"/>
      <c r="D696" s="21">
        <f t="shared" si="146"/>
        <v>59</v>
      </c>
      <c r="E696" s="21" t="s">
        <v>106</v>
      </c>
      <c r="F696" s="21">
        <v>19</v>
      </c>
      <c r="G696" s="21" t="s">
        <v>111</v>
      </c>
      <c r="H696" s="21">
        <f>VLOOKUP($L696,怪物模板!$A:$N,MATCH(角色!H$1,模板表头,0),0)</f>
        <v>3</v>
      </c>
      <c r="I696" s="28" t="str">
        <f>VLOOKUP($L696,怪物模板!$A:$N,MATCH(角色!I$1,模板表头,0),0)</f>
        <v>phy</v>
      </c>
      <c r="J696" s="22"/>
      <c r="K696" s="21"/>
      <c r="L696" s="21" t="s">
        <v>204</v>
      </c>
      <c r="M696" s="28" t="str">
        <f>VLOOKUP($L696,怪物模板!$A:$N,MATCH(角色!M$1,模板表头,0),0)</f>
        <v>骷髅射手</v>
      </c>
      <c r="N696" s="28" t="str">
        <f>VLOOKUP($L696,怪物模板!$A:$N,MATCH(角色!N$1,模板表头,0),0)</f>
        <v>统一模板</v>
      </c>
      <c r="O696" s="21" t="str">
        <f>VLOOKUP($L696,怪物模板!$A:$N,MATCH(角色!O$1,模板表头,0),0)</f>
        <v>male</v>
      </c>
      <c r="P696" s="21">
        <v>1</v>
      </c>
      <c r="Q696" s="21">
        <v>1</v>
      </c>
      <c r="R696" s="21">
        <v>1</v>
      </c>
      <c r="S696" s="28" t="str">
        <f>VLOOKUP($L696,怪物模板!$A:$N,MATCH(角色!S$1,模板表头,0),0)</f>
        <v>horde</v>
      </c>
      <c r="T696" s="21" t="s">
        <v>85</v>
      </c>
      <c r="U696" s="21"/>
      <c r="V696" s="21"/>
      <c r="W696" s="21"/>
      <c r="X696" s="21"/>
      <c r="Y696" s="21"/>
      <c r="Z696" s="21"/>
      <c r="AA696" s="21"/>
      <c r="AB696" s="21">
        <v>4</v>
      </c>
      <c r="AC696" s="21">
        <v>6</v>
      </c>
      <c r="AD696" s="21"/>
      <c r="AE696" s="21">
        <f t="shared" si="142"/>
        <v>40</v>
      </c>
      <c r="AF696" s="21">
        <f t="shared" si="143"/>
        <v>100</v>
      </c>
      <c r="AG696" s="28" t="str">
        <f>VLOOKUP($L696,怪物模板!$A:$N,MATCH(角色!AG$1,模板表头,0),0)</f>
        <v>misc.5skills</v>
      </c>
      <c r="AH696" s="28">
        <f>VLOOKUP($L696,怪物模板!$A:$N,MATCH(角色!AH$1,模板表头,0),0)</f>
        <v>11690101</v>
      </c>
      <c r="AI696" s="28">
        <f>VLOOKUP($L696,怪物模板!$A:$N,MATCH(角色!AI$1,模板表头,0),0)</f>
        <v>11690102</v>
      </c>
      <c r="AJ696" s="28" t="str">
        <f>VLOOKUP($L696,怪物模板!$A:$N,MATCH(角色!AJ$1,模板表头,0),0)</f>
        <v/>
      </c>
      <c r="AK696" s="28" t="str">
        <f>VLOOKUP($L696,怪物模板!$A:$N,MATCH(角色!AK$1,模板表头,0),0)</f>
        <v/>
      </c>
      <c r="AL696" s="28" t="str">
        <f>IF(VLOOKUP($L696,[1]怪物模板!$A:$N,MATCH([1]角色!AL$1,模板表头,0),0)=0,"",VLOOKUP($L696,[1]怪物模板!$A:$N,MATCH([1]角色!AL$1,模板表头,0),0))</f>
        <v/>
      </c>
      <c r="AM696" s="28" t="str">
        <f>VLOOKUP($L696,怪物模板!$A:$N,MATCH(角色!AM$1,模板表头,0),0)</f>
        <v>skeleton_archer_npc</v>
      </c>
      <c r="AN696" s="21">
        <v>1</v>
      </c>
      <c r="AO696" s="21">
        <v>1</v>
      </c>
      <c r="AP696" s="21"/>
      <c r="AQ696" s="21"/>
      <c r="AR696" s="21"/>
      <c r="AS696" s="21"/>
      <c r="AT696" s="21"/>
      <c r="AU696" s="21">
        <v>230051</v>
      </c>
      <c r="AV696" s="21"/>
      <c r="AW696" s="21"/>
      <c r="AX696" s="21"/>
      <c r="AY696" s="21"/>
      <c r="AZ696" s="21"/>
      <c r="BA696" s="21"/>
      <c r="BB696" s="22"/>
      <c r="BC696" s="22"/>
      <c r="BD696" s="22"/>
      <c r="BE696" s="22"/>
      <c r="BF696" s="22"/>
      <c r="BG696" s="22"/>
      <c r="BH696" s="22"/>
      <c r="BI696" s="22">
        <f t="shared" si="144"/>
        <v>10000</v>
      </c>
      <c r="BJ696" s="22">
        <f t="shared" si="147"/>
        <v>4000</v>
      </c>
      <c r="BK696" s="22">
        <f t="shared" si="147"/>
        <v>4000</v>
      </c>
      <c r="BL696" s="21"/>
      <c r="BM696" s="21"/>
      <c r="BN696" s="21"/>
      <c r="BO696" s="21"/>
      <c r="BP696" s="21"/>
      <c r="BQ696" s="21"/>
      <c r="BR696" s="21"/>
      <c r="BS696" s="21"/>
      <c r="BT696" s="21"/>
      <c r="BU696" s="23" t="s">
        <v>200</v>
      </c>
      <c r="BV696" s="21"/>
      <c r="BW696" s="21"/>
      <c r="BX696" s="21"/>
      <c r="BY696" s="21"/>
      <c r="BZ696" s="21"/>
      <c r="CA696" s="21"/>
      <c r="CB696" s="21"/>
      <c r="CC696" s="21"/>
      <c r="CD696" s="21"/>
      <c r="CE696" s="21"/>
      <c r="CF696" s="21"/>
      <c r="CG696" s="21" t="s">
        <v>200</v>
      </c>
      <c r="CH696" s="21" t="s">
        <v>200</v>
      </c>
      <c r="CI696" s="21" t="s">
        <v>200</v>
      </c>
      <c r="CJ696" s="21" t="s">
        <v>200</v>
      </c>
      <c r="CK696" s="21" t="s">
        <v>200</v>
      </c>
      <c r="CL696" s="21" t="s">
        <v>200</v>
      </c>
      <c r="CM696" s="21" t="s">
        <v>200</v>
      </c>
      <c r="CN696" s="21" t="s">
        <v>200</v>
      </c>
      <c r="CO696" s="21" t="s">
        <v>200</v>
      </c>
    </row>
    <row r="697" spans="1:93" s="5" customFormat="1" x14ac:dyDescent="0.3">
      <c r="A697" s="62">
        <v>31040695</v>
      </c>
      <c r="B697" s="62" t="s">
        <v>204</v>
      </c>
      <c r="C697" s="21"/>
      <c r="D697" s="21">
        <f t="shared" si="146"/>
        <v>59</v>
      </c>
      <c r="E697" s="21" t="s">
        <v>106</v>
      </c>
      <c r="F697" s="21">
        <v>19</v>
      </c>
      <c r="G697" s="21" t="s">
        <v>110</v>
      </c>
      <c r="H697" s="21">
        <f>VLOOKUP($L697,怪物模板!$A:$N,MATCH(角色!H$1,模板表头,0),0)</f>
        <v>3</v>
      </c>
      <c r="I697" s="28" t="str">
        <f>VLOOKUP($L697,怪物模板!$A:$N,MATCH(角色!I$1,模板表头,0),0)</f>
        <v>phy</v>
      </c>
      <c r="J697" s="22"/>
      <c r="K697" s="21"/>
      <c r="L697" s="21" t="s">
        <v>204</v>
      </c>
      <c r="M697" s="28" t="str">
        <f>VLOOKUP($L697,怪物模板!$A:$N,MATCH(角色!M$1,模板表头,0),0)</f>
        <v>骷髅射手</v>
      </c>
      <c r="N697" s="28" t="str">
        <f>VLOOKUP($L697,怪物模板!$A:$N,MATCH(角色!N$1,模板表头,0),0)</f>
        <v>统一模板</v>
      </c>
      <c r="O697" s="21" t="str">
        <f>VLOOKUP($L697,怪物模板!$A:$N,MATCH(角色!O$1,模板表头,0),0)</f>
        <v>male</v>
      </c>
      <c r="P697" s="21">
        <v>1</v>
      </c>
      <c r="Q697" s="21">
        <v>1</v>
      </c>
      <c r="R697" s="21">
        <v>1</v>
      </c>
      <c r="S697" s="28" t="str">
        <f>VLOOKUP($L697,怪物模板!$A:$N,MATCH(角色!S$1,模板表头,0),0)</f>
        <v>horde</v>
      </c>
      <c r="T697" s="21" t="s">
        <v>85</v>
      </c>
      <c r="U697" s="21"/>
      <c r="V697" s="21"/>
      <c r="W697" s="21"/>
      <c r="X697" s="21"/>
      <c r="Y697" s="21"/>
      <c r="Z697" s="21"/>
      <c r="AA697" s="21"/>
      <c r="AB697" s="21">
        <v>4</v>
      </c>
      <c r="AC697" s="21">
        <v>6</v>
      </c>
      <c r="AD697" s="21"/>
      <c r="AE697" s="21">
        <f t="shared" si="142"/>
        <v>10</v>
      </c>
      <c r="AF697" s="21">
        <f t="shared" si="143"/>
        <v>25</v>
      </c>
      <c r="AG697" s="28" t="str">
        <f>VLOOKUP($L697,怪物模板!$A:$N,MATCH(角色!AG$1,模板表头,0),0)</f>
        <v>misc.5skills</v>
      </c>
      <c r="AH697" s="28">
        <f>VLOOKUP($L697,怪物模板!$A:$N,MATCH(角色!AH$1,模板表头,0),0)</f>
        <v>11690101</v>
      </c>
      <c r="AI697" s="28">
        <f>VLOOKUP($L697,怪物模板!$A:$N,MATCH(角色!AI$1,模板表头,0),0)</f>
        <v>11690102</v>
      </c>
      <c r="AJ697" s="28" t="str">
        <f>VLOOKUP($L697,怪物模板!$A:$N,MATCH(角色!AJ$1,模板表头,0),0)</f>
        <v/>
      </c>
      <c r="AK697" s="28" t="str">
        <f>VLOOKUP($L697,怪物模板!$A:$N,MATCH(角色!AK$1,模板表头,0),0)</f>
        <v/>
      </c>
      <c r="AL697" s="28" t="str">
        <f>IF(VLOOKUP($L697,[1]怪物模板!$A:$N,MATCH([1]角色!AL$1,模板表头,0),0)=0,"",VLOOKUP($L697,[1]怪物模板!$A:$N,MATCH([1]角色!AL$1,模板表头,0),0))</f>
        <v/>
      </c>
      <c r="AM697" s="28" t="str">
        <f>VLOOKUP($L697,怪物模板!$A:$N,MATCH(角色!AM$1,模板表头,0),0)</f>
        <v>skeleton_archer_npc</v>
      </c>
      <c r="AN697" s="21">
        <v>1</v>
      </c>
      <c r="AO697" s="21">
        <v>1</v>
      </c>
      <c r="AP697" s="21"/>
      <c r="AQ697" s="21"/>
      <c r="AR697" s="21"/>
      <c r="AS697" s="21"/>
      <c r="AT697" s="21"/>
      <c r="AU697" s="21">
        <v>230051</v>
      </c>
      <c r="AV697" s="21"/>
      <c r="AW697" s="21"/>
      <c r="AX697" s="21"/>
      <c r="AY697" s="21"/>
      <c r="AZ697" s="21"/>
      <c r="BA697" s="21"/>
      <c r="BB697" s="22"/>
      <c r="BC697" s="22"/>
      <c r="BD697" s="22"/>
      <c r="BE697" s="22"/>
      <c r="BF697" s="22"/>
      <c r="BG697" s="22"/>
      <c r="BH697" s="22"/>
      <c r="BI697" s="22">
        <f t="shared" si="144"/>
        <v>10000</v>
      </c>
      <c r="BJ697" s="22">
        <f t="shared" si="147"/>
        <v>4000</v>
      </c>
      <c r="BK697" s="22">
        <f t="shared" si="147"/>
        <v>4000</v>
      </c>
      <c r="BL697" s="21"/>
      <c r="BM697" s="21"/>
      <c r="BN697" s="21"/>
      <c r="BO697" s="21"/>
      <c r="BP697" s="21"/>
      <c r="BQ697" s="21"/>
      <c r="BR697" s="21"/>
      <c r="BS697" s="21"/>
      <c r="BT697" s="21"/>
      <c r="BU697" s="23" t="s">
        <v>200</v>
      </c>
      <c r="BV697" s="21"/>
      <c r="BW697" s="21"/>
      <c r="BX697" s="21"/>
      <c r="BY697" s="21"/>
      <c r="BZ697" s="21"/>
      <c r="CA697" s="21"/>
      <c r="CB697" s="21"/>
      <c r="CC697" s="21"/>
      <c r="CD697" s="21"/>
      <c r="CE697" s="21"/>
      <c r="CF697" s="21"/>
      <c r="CG697" s="21" t="s">
        <v>200</v>
      </c>
      <c r="CH697" s="21" t="s">
        <v>200</v>
      </c>
      <c r="CI697" s="21" t="s">
        <v>200</v>
      </c>
      <c r="CJ697" s="21" t="s">
        <v>200</v>
      </c>
      <c r="CK697" s="21" t="s">
        <v>200</v>
      </c>
      <c r="CL697" s="21" t="s">
        <v>200</v>
      </c>
      <c r="CM697" s="21" t="s">
        <v>200</v>
      </c>
      <c r="CN697" s="21" t="s">
        <v>200</v>
      </c>
      <c r="CO697" s="21" t="s">
        <v>200</v>
      </c>
    </row>
    <row r="698" spans="1:93" s="34" customFormat="1" x14ac:dyDescent="0.3">
      <c r="A698" s="73">
        <v>31040696</v>
      </c>
      <c r="B698" s="73" t="s">
        <v>896</v>
      </c>
      <c r="C698" s="30"/>
      <c r="D698" s="30">
        <f t="shared" si="146"/>
        <v>60</v>
      </c>
      <c r="E698" s="21" t="s">
        <v>106</v>
      </c>
      <c r="F698" s="30">
        <v>20</v>
      </c>
      <c r="G698" s="30" t="s">
        <v>101</v>
      </c>
      <c r="H698" s="21">
        <f>VLOOKUP($L698,怪物模板!$A:$N,MATCH(角色!H$1,模板表头,0),0)</f>
        <v>2</v>
      </c>
      <c r="I698" s="30" t="str">
        <f>VLOOKUP($L698,怪物模板!$A:$N,MATCH(角色!I$1,模板表头,0),0)</f>
        <v>phy</v>
      </c>
      <c r="J698" s="32"/>
      <c r="K698" s="30" t="s">
        <v>301</v>
      </c>
      <c r="L698" s="16" t="s">
        <v>880</v>
      </c>
      <c r="M698" s="30" t="str">
        <f>VLOOKUP($L698,怪物模板!$A:$N,MATCH(角色!M$1,模板表头,0),0)</f>
        <v>超能大白</v>
      </c>
      <c r="N698" s="30" t="str">
        <f>VLOOKUP($L698,怪物模板!$A:$N,MATCH(角色!N$1,模板表头,0),0)</f>
        <v>统一BOSS模板</v>
      </c>
      <c r="O698" s="21" t="str">
        <f>VLOOKUP($L698,怪物模板!$A:$N,MATCH(角色!O$1,模板表头,0),0)</f>
        <v>male</v>
      </c>
      <c r="P698" s="30">
        <v>7</v>
      </c>
      <c r="Q698" s="30">
        <v>3</v>
      </c>
      <c r="R698" s="30">
        <v>4</v>
      </c>
      <c r="S698" s="30" t="str">
        <f>VLOOKUP($L698,怪物模板!$A:$N,MATCH(角色!S$1,模板表头,0),0)</f>
        <v>alliance</v>
      </c>
      <c r="T698" s="30" t="s">
        <v>87</v>
      </c>
      <c r="U698" s="30"/>
      <c r="V698" s="30"/>
      <c r="W698" s="30"/>
      <c r="X698" s="30"/>
      <c r="Y698" s="30"/>
      <c r="Z698" s="30"/>
      <c r="AA698" s="30"/>
      <c r="AB698" s="30">
        <v>4</v>
      </c>
      <c r="AC698" s="30">
        <v>6</v>
      </c>
      <c r="AD698" s="30"/>
      <c r="AE698" s="30">
        <f t="shared" si="142"/>
        <v>100</v>
      </c>
      <c r="AF698" s="30">
        <f t="shared" si="143"/>
        <v>250</v>
      </c>
      <c r="AG698" s="30" t="str">
        <f>VLOOKUP($L698,怪物模板!$A:$N,MATCH(角色!AG$1,模板表头,0),0)</f>
        <v>misc.5skills</v>
      </c>
      <c r="AH698" s="30">
        <f>VLOOKUP($L698,怪物模板!$A:$N,MATCH(角色!AH$1,模板表头,0),0)</f>
        <v>11960601</v>
      </c>
      <c r="AI698" s="30">
        <f>VLOOKUP($L698,怪物模板!$A:$N,MATCH(角色!AI$1,模板表头,0),0)</f>
        <v>11960602</v>
      </c>
      <c r="AJ698" s="30">
        <f>VLOOKUP($L698,怪物模板!$A:$N,MATCH(角色!AJ$1,模板表头,0),0)</f>
        <v>11960603</v>
      </c>
      <c r="AK698" s="30">
        <f>VLOOKUP($L698,怪物模板!$A:$N,MATCH(角色!AK$1,模板表头,0),0)</f>
        <v>11960604</v>
      </c>
      <c r="AL698" s="28" t="str">
        <f>IF(VLOOKUP($L698,[1]怪物模板!$A:$N,MATCH([1]角色!AL$1,模板表头,0),0)=0,"",VLOOKUP($L698,[1]怪物模板!$A:$N,MATCH([1]角色!AL$1,模板表头,0),0))</f>
        <v/>
      </c>
      <c r="AM698" s="28" t="str">
        <f>VLOOKUP($L698,怪物模板!$A:$N,MATCH(角色!AM$1,模板表头,0),0)</f>
        <v>magani_copper</v>
      </c>
      <c r="AN698" s="30">
        <v>1.5</v>
      </c>
      <c r="AO698" s="30">
        <v>1</v>
      </c>
      <c r="AP698" s="30"/>
      <c r="AQ698" s="30"/>
      <c r="AR698" s="30"/>
      <c r="AS698" s="30"/>
      <c r="AT698" s="30"/>
      <c r="AU698" s="30">
        <v>230041</v>
      </c>
      <c r="AV698" s="30">
        <v>230252</v>
      </c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2">
        <v>-4000</v>
      </c>
      <c r="BJ698" s="32">
        <f t="shared" si="147"/>
        <v>0</v>
      </c>
      <c r="BK698" s="32">
        <f t="shared" si="147"/>
        <v>0</v>
      </c>
      <c r="BL698" s="30"/>
      <c r="BM698" s="30"/>
      <c r="BN698" s="30"/>
      <c r="BO698" s="30"/>
      <c r="BP698" s="30"/>
      <c r="BQ698" s="30"/>
      <c r="BR698" s="30"/>
      <c r="BS698" s="30"/>
      <c r="BT698" s="30"/>
      <c r="BU698" s="33" t="s">
        <v>200</v>
      </c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>
        <v>5000</v>
      </c>
      <c r="CH698" s="30">
        <v>5000</v>
      </c>
      <c r="CI698" s="30">
        <v>5000</v>
      </c>
      <c r="CJ698" s="30">
        <v>5000</v>
      </c>
      <c r="CK698" s="30">
        <v>5000</v>
      </c>
      <c r="CL698" s="30">
        <v>5000</v>
      </c>
      <c r="CM698" s="30">
        <v>5000</v>
      </c>
      <c r="CN698" s="30">
        <v>5000</v>
      </c>
      <c r="CO698" s="30">
        <v>5000</v>
      </c>
    </row>
    <row r="699" spans="1:93" s="35" customFormat="1" ht="16.5" customHeight="1" x14ac:dyDescent="0.3">
      <c r="A699" s="73">
        <v>31040697</v>
      </c>
      <c r="B699" s="73" t="s">
        <v>365</v>
      </c>
      <c r="C699" s="30"/>
      <c r="D699" s="30">
        <f t="shared" si="146"/>
        <v>60</v>
      </c>
      <c r="E699" s="21" t="s">
        <v>106</v>
      </c>
      <c r="F699" s="30">
        <v>20</v>
      </c>
      <c r="G699" s="30" t="s">
        <v>101</v>
      </c>
      <c r="H699" s="21">
        <f>VLOOKUP($L699,怪物模板!$A:$N,MATCH(角色!H$1,模板表头,0),0)</f>
        <v>3</v>
      </c>
      <c r="I699" s="30" t="str">
        <f>VLOOKUP($L699,怪物模板!$A:$N,MATCH(角色!I$1,模板表头,0),0)</f>
        <v>mag</v>
      </c>
      <c r="J699" s="32"/>
      <c r="K699" s="30" t="s">
        <v>301</v>
      </c>
      <c r="L699" s="36" t="s">
        <v>364</v>
      </c>
      <c r="M699" s="30" t="str">
        <f>VLOOKUP($L699,怪物模板!$A:$N,MATCH(角色!M$1,模板表头,0),0)</f>
        <v>冰雪女王</v>
      </c>
      <c r="N699" s="30" t="str">
        <f>VLOOKUP($L699,怪物模板!$A:$N,MATCH(角色!N$1,模板表头,0),0)</f>
        <v>关卡10-3，4技能BOSS版</v>
      </c>
      <c r="O699" s="21" t="str">
        <f>VLOOKUP($L699,怪物模板!$A:$N,MATCH(角色!O$1,模板表头,0),0)</f>
        <v>female</v>
      </c>
      <c r="P699" s="32">
        <v>5</v>
      </c>
      <c r="Q699" s="30">
        <v>3</v>
      </c>
      <c r="R699" s="30">
        <v>3</v>
      </c>
      <c r="S699" s="30" t="str">
        <f>VLOOKUP($L699,怪物模板!$A:$N,MATCH(角色!S$1,模板表头,0),0)</f>
        <v>alliance</v>
      </c>
      <c r="T699" s="30" t="s">
        <v>199</v>
      </c>
      <c r="U699" s="30"/>
      <c r="V699" s="30"/>
      <c r="W699" s="30"/>
      <c r="X699" s="30"/>
      <c r="Y699" s="30"/>
      <c r="Z699" s="30"/>
      <c r="AA699" s="30"/>
      <c r="AB699" s="30">
        <v>4</v>
      </c>
      <c r="AC699" s="30">
        <v>6</v>
      </c>
      <c r="AD699" s="30"/>
      <c r="AE699" s="30">
        <f t="shared" si="142"/>
        <v>100</v>
      </c>
      <c r="AF699" s="30">
        <f t="shared" si="143"/>
        <v>250</v>
      </c>
      <c r="AG699" s="30" t="str">
        <f>VLOOKUP($L699,怪物模板!$A:$N,MATCH(角色!AG$1,模板表头,0),0)</f>
        <v>misc.5skills_second_target_is_valid</v>
      </c>
      <c r="AH699" s="30">
        <f>VLOOKUP($L699,怪物模板!$A:$N,MATCH(角色!AH$1,模板表头,0),0)</f>
        <v>11960801</v>
      </c>
      <c r="AI699" s="30">
        <f>VLOOKUP($L699,怪物模板!$A:$N,MATCH(角色!AI$1,模板表头,0),0)</f>
        <v>11960802</v>
      </c>
      <c r="AJ699" s="30">
        <f>VLOOKUP($L699,怪物模板!$A:$N,MATCH(角色!AJ$1,模板表头,0),0)</f>
        <v>11960806</v>
      </c>
      <c r="AK699" s="30">
        <f>VLOOKUP($L699,怪物模板!$A:$N,MATCH(角色!AK$1,模板表头,0),0)</f>
        <v>11960804</v>
      </c>
      <c r="AL699" s="28" t="str">
        <f>IF(VLOOKUP($L699,[1]怪物模板!$A:$N,MATCH([1]角色!AL$1,模板表头,0),0)=0,"",VLOOKUP($L699,[1]怪物模板!$A:$N,MATCH([1]角色!AL$1,模板表头,0),0))</f>
        <v/>
      </c>
      <c r="AM699" s="28" t="str">
        <f>VLOOKUP($L699,怪物模板!$A:$N,MATCH(角色!AM$1,模板表头,0),0)</f>
        <v>ice_queen</v>
      </c>
      <c r="AN699" s="30">
        <v>1.5</v>
      </c>
      <c r="AO699" s="30">
        <v>1</v>
      </c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2"/>
      <c r="BC699" s="32"/>
      <c r="BD699" s="32"/>
      <c r="BE699" s="32"/>
      <c r="BF699" s="32"/>
      <c r="BG699" s="32"/>
      <c r="BH699" s="32"/>
      <c r="BI699" s="32">
        <v>-4000</v>
      </c>
      <c r="BJ699" s="32">
        <f t="shared" si="147"/>
        <v>0</v>
      </c>
      <c r="BK699" s="32">
        <f t="shared" si="147"/>
        <v>0</v>
      </c>
      <c r="BL699" s="30"/>
      <c r="BM699" s="30"/>
      <c r="BN699" s="30"/>
      <c r="BO699" s="30"/>
      <c r="BP699" s="30"/>
      <c r="BQ699" s="30"/>
      <c r="BR699" s="30"/>
      <c r="BS699" s="30"/>
      <c r="BT699" s="30"/>
      <c r="BU699" s="33" t="s">
        <v>200</v>
      </c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 t="s">
        <v>200</v>
      </c>
      <c r="CH699" s="30" t="s">
        <v>200</v>
      </c>
      <c r="CI699" s="30" t="s">
        <v>200</v>
      </c>
      <c r="CJ699" s="30" t="s">
        <v>200</v>
      </c>
      <c r="CK699" s="30" t="s">
        <v>200</v>
      </c>
      <c r="CL699" s="30" t="s">
        <v>200</v>
      </c>
      <c r="CM699" s="30" t="s">
        <v>200</v>
      </c>
      <c r="CN699" s="30" t="s">
        <v>200</v>
      </c>
      <c r="CO699" s="30" t="s">
        <v>200</v>
      </c>
    </row>
    <row r="700" spans="1:93" s="3" customFormat="1" ht="16.5" customHeight="1" x14ac:dyDescent="0.3">
      <c r="A700" s="62">
        <v>31040698</v>
      </c>
      <c r="B700" s="62" t="s">
        <v>97</v>
      </c>
      <c r="C700" s="21"/>
      <c r="D700" s="21">
        <f t="shared" si="146"/>
        <v>60</v>
      </c>
      <c r="E700" s="21" t="s">
        <v>106</v>
      </c>
      <c r="F700" s="21">
        <v>20</v>
      </c>
      <c r="G700" s="21" t="s">
        <v>111</v>
      </c>
      <c r="H700" s="21">
        <f>VLOOKUP($L700,怪物模板!$A:$N,MATCH(角色!H$1,模板表头,0),0)</f>
        <v>2</v>
      </c>
      <c r="I700" s="28" t="str">
        <f>VLOOKUP($L700,怪物模板!$A:$N,MATCH(角色!I$1,模板表头,0),0)</f>
        <v>phy</v>
      </c>
      <c r="J700" s="22"/>
      <c r="K700" s="21"/>
      <c r="L700" s="21" t="s">
        <v>97</v>
      </c>
      <c r="M700" s="28" t="str">
        <f>VLOOKUP($L700,怪物模板!$A:$N,MATCH(角色!M$1,模板表头,0),0)</f>
        <v>无对应英雄</v>
      </c>
      <c r="N700" s="28" t="str">
        <f>VLOOKUP($L700,怪物模板!$A:$N,MATCH(角色!N$1,模板表头,0),0)</f>
        <v>统一模板</v>
      </c>
      <c r="O700" s="21" t="str">
        <f>VLOOKUP($L700,怪物模板!$A:$N,MATCH(角色!O$1,模板表头,0),0)</f>
        <v>male</v>
      </c>
      <c r="P700" s="22">
        <v>5</v>
      </c>
      <c r="Q700" s="21">
        <v>3</v>
      </c>
      <c r="R700" s="21">
        <v>3</v>
      </c>
      <c r="S700" s="28" t="str">
        <f>VLOOKUP($L700,怪物模板!$A:$N,MATCH(角色!S$1,模板表头,0),0)</f>
        <v>chaos</v>
      </c>
      <c r="T700" s="21" t="s">
        <v>199</v>
      </c>
      <c r="U700" s="21"/>
      <c r="V700" s="21"/>
      <c r="W700" s="21"/>
      <c r="X700" s="21"/>
      <c r="Y700" s="21"/>
      <c r="Z700" s="21"/>
      <c r="AA700" s="21"/>
      <c r="AB700" s="21">
        <v>4</v>
      </c>
      <c r="AC700" s="21">
        <v>6</v>
      </c>
      <c r="AD700" s="21"/>
      <c r="AE700" s="21">
        <f t="shared" si="142"/>
        <v>40</v>
      </c>
      <c r="AF700" s="21">
        <f t="shared" si="143"/>
        <v>100</v>
      </c>
      <c r="AG700" s="28" t="str">
        <f>VLOOKUP($L700,怪物模板!$A:$N,MATCH(角色!AG$1,模板表头,0),0)</f>
        <v>misc.5skills</v>
      </c>
      <c r="AH700" s="28">
        <f>VLOOKUP($L700,怪物模板!$A:$N,MATCH(角色!AH$1,模板表头,0),0)</f>
        <v>11980601</v>
      </c>
      <c r="AI700" s="28">
        <f>VLOOKUP($L700,怪物模板!$A:$N,MATCH(角色!AI$1,模板表头,0),0)</f>
        <v>11999526</v>
      </c>
      <c r="AJ700" s="28" t="str">
        <f>VLOOKUP($L700,怪物模板!$A:$N,MATCH(角色!AJ$1,模板表头,0),0)</f>
        <v/>
      </c>
      <c r="AK700" s="28" t="str">
        <f>VLOOKUP($L700,怪物模板!$A:$N,MATCH(角色!AK$1,模板表头,0),0)</f>
        <v/>
      </c>
      <c r="AL700" s="28" t="str">
        <f>IF(VLOOKUP($L700,[1]怪物模板!$A:$N,MATCH([1]角色!AL$1,模板表头,0),0)=0,"",VLOOKUP($L700,[1]怪物模板!$A:$N,MATCH([1]角色!AL$1,模板表头,0),0))</f>
        <v/>
      </c>
      <c r="AM700" s="28" t="str">
        <f>VLOOKUP($L700,怪物模板!$A:$N,MATCH(角色!AM$1,模板表头,0),0)</f>
        <v>scarlet_crusade_boss</v>
      </c>
      <c r="AN700" s="21">
        <v>1.2</v>
      </c>
      <c r="AO700" s="21">
        <v>1</v>
      </c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2"/>
      <c r="BC700" s="22"/>
      <c r="BD700" s="22"/>
      <c r="BE700" s="22"/>
      <c r="BF700" s="22"/>
      <c r="BG700" s="22"/>
      <c r="BH700" s="22"/>
      <c r="BI700" s="22">
        <f t="shared" si="144"/>
        <v>10000</v>
      </c>
      <c r="BJ700" s="22">
        <f t="shared" si="147"/>
        <v>4000</v>
      </c>
      <c r="BK700" s="22">
        <f t="shared" si="147"/>
        <v>4000</v>
      </c>
      <c r="BL700" s="21"/>
      <c r="BM700" s="21"/>
      <c r="BN700" s="21"/>
      <c r="BO700" s="21"/>
      <c r="BP700" s="21"/>
      <c r="BQ700" s="21"/>
      <c r="BR700" s="21"/>
      <c r="BS700" s="21"/>
      <c r="BT700" s="21"/>
      <c r="BU700" s="23" t="s">
        <v>200</v>
      </c>
      <c r="BV700" s="21"/>
      <c r="BW700" s="21"/>
      <c r="BX700" s="21"/>
      <c r="BY700" s="21"/>
      <c r="BZ700" s="21"/>
      <c r="CA700" s="21"/>
      <c r="CB700" s="21"/>
      <c r="CC700" s="21"/>
      <c r="CD700" s="21"/>
      <c r="CE700" s="21"/>
      <c r="CF700" s="21"/>
      <c r="CG700" s="21" t="s">
        <v>200</v>
      </c>
      <c r="CH700" s="21" t="s">
        <v>200</v>
      </c>
      <c r="CI700" s="21" t="s">
        <v>200</v>
      </c>
      <c r="CJ700" s="21" t="s">
        <v>200</v>
      </c>
      <c r="CK700" s="21" t="s">
        <v>200</v>
      </c>
      <c r="CL700" s="21" t="s">
        <v>200</v>
      </c>
      <c r="CM700" s="21" t="s">
        <v>200</v>
      </c>
      <c r="CN700" s="21" t="s">
        <v>200</v>
      </c>
      <c r="CO700" s="21" t="s">
        <v>200</v>
      </c>
    </row>
    <row r="701" spans="1:93" ht="16.5" customHeight="1" x14ac:dyDescent="0.3">
      <c r="A701" s="62">
        <v>31040699</v>
      </c>
      <c r="B701" s="62" t="s">
        <v>251</v>
      </c>
      <c r="C701" s="21"/>
      <c r="D701" s="21">
        <f t="shared" si="146"/>
        <v>60</v>
      </c>
      <c r="E701" s="21" t="s">
        <v>106</v>
      </c>
      <c r="F701" s="21">
        <v>20</v>
      </c>
      <c r="G701" s="21" t="s">
        <v>111</v>
      </c>
      <c r="H701" s="21">
        <f>VLOOKUP($L701,怪物模板!$A:$N,MATCH(角色!H$1,模板表头,0),0)</f>
        <v>4</v>
      </c>
      <c r="I701" s="28" t="str">
        <f>VLOOKUP($L701,怪物模板!$A:$N,MATCH(角色!I$1,模板表头,0),0)</f>
        <v>mag</v>
      </c>
      <c r="J701" s="22"/>
      <c r="K701" s="21"/>
      <c r="L701" s="21" t="s">
        <v>282</v>
      </c>
      <c r="M701" s="28" t="str">
        <f>VLOOKUP($L701,怪物模板!$A:$N,MATCH(角色!M$1,模板表头,0),0)</f>
        <v>先知圣者</v>
      </c>
      <c r="N701" s="28" t="str">
        <f>VLOOKUP($L701,怪物模板!$A:$N,MATCH(角色!N$1,模板表头,0),0)</f>
        <v>BOSS特别4技能版</v>
      </c>
      <c r="O701" s="21" t="str">
        <f>VLOOKUP($L701,怪物模板!$A:$N,MATCH(角色!O$1,模板表头,0),0)</f>
        <v>male</v>
      </c>
      <c r="P701" s="22">
        <v>6</v>
      </c>
      <c r="Q701" s="21">
        <v>3</v>
      </c>
      <c r="R701" s="21">
        <v>4</v>
      </c>
      <c r="S701" s="28" t="str">
        <f>VLOOKUP($L701,怪物模板!$A:$N,MATCH(角色!S$1,模板表头,0),0)</f>
        <v>alliance</v>
      </c>
      <c r="T701" s="21" t="s">
        <v>199</v>
      </c>
      <c r="U701" s="21"/>
      <c r="V701" s="21"/>
      <c r="W701" s="21"/>
      <c r="X701" s="21"/>
      <c r="Y701" s="21"/>
      <c r="Z701" s="21"/>
      <c r="AA701" s="21"/>
      <c r="AB701" s="21">
        <v>4</v>
      </c>
      <c r="AC701" s="21">
        <v>6</v>
      </c>
      <c r="AD701" s="21"/>
      <c r="AE701" s="21">
        <f t="shared" si="142"/>
        <v>40</v>
      </c>
      <c r="AF701" s="21">
        <f t="shared" si="143"/>
        <v>100</v>
      </c>
      <c r="AG701" s="28" t="str">
        <f>VLOOKUP($L701,怪物模板!$A:$N,MATCH(角色!AG$1,模板表头,0),0)</f>
        <v>healer.velen</v>
      </c>
      <c r="AH701" s="28">
        <f>VLOOKUP($L701,怪物模板!$A:$N,MATCH(角色!AH$1,模板表头,0),0)</f>
        <v>11670201</v>
      </c>
      <c r="AI701" s="28">
        <f>VLOOKUP($L701,怪物模板!$A:$N,MATCH(角色!AI$1,模板表头,0),0)</f>
        <v>11670202</v>
      </c>
      <c r="AJ701" s="28">
        <f>VLOOKUP($L701,怪物模板!$A:$N,MATCH(角色!AJ$1,模板表头,0),0)</f>
        <v>11999510</v>
      </c>
      <c r="AK701" s="28">
        <f>VLOOKUP($L701,怪物模板!$A:$N,MATCH(角色!AK$1,模板表头,0),0)</f>
        <v>11670203</v>
      </c>
      <c r="AL701" s="28" t="str">
        <f>IF(VLOOKUP($L701,[1]怪物模板!$A:$N,MATCH([1]角色!AL$1,模板表头,0),0)=0,"",VLOOKUP($L701,[1]怪物模板!$A:$N,MATCH([1]角色!AL$1,模板表头,0),0))</f>
        <v/>
      </c>
      <c r="AM701" s="28" t="str">
        <f>VLOOKUP($L701,怪物模板!$A:$N,MATCH(角色!AM$1,模板表头,0),0)</f>
        <v>velen_boss</v>
      </c>
      <c r="AN701" s="21">
        <v>1</v>
      </c>
      <c r="AO701" s="21">
        <v>1</v>
      </c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2"/>
      <c r="BC701" s="22"/>
      <c r="BD701" s="22"/>
      <c r="BE701" s="22"/>
      <c r="BF701" s="22"/>
      <c r="BG701" s="22"/>
      <c r="BH701" s="22"/>
      <c r="BI701" s="22">
        <f t="shared" si="144"/>
        <v>10000</v>
      </c>
      <c r="BJ701" s="22">
        <f t="shared" si="147"/>
        <v>4000</v>
      </c>
      <c r="BK701" s="22">
        <f t="shared" si="147"/>
        <v>4000</v>
      </c>
      <c r="BL701" s="21"/>
      <c r="BM701" s="21"/>
      <c r="BN701" s="21"/>
      <c r="BO701" s="21"/>
      <c r="BP701" s="21"/>
      <c r="BQ701" s="21"/>
      <c r="BR701" s="21"/>
      <c r="BS701" s="21"/>
      <c r="BT701" s="21"/>
      <c r="BU701" s="23" t="s">
        <v>200</v>
      </c>
      <c r="BV701" s="21"/>
      <c r="BW701" s="21"/>
      <c r="BX701" s="21"/>
      <c r="BY701" s="21"/>
      <c r="BZ701" s="21"/>
      <c r="CA701" s="21"/>
      <c r="CB701" s="21"/>
      <c r="CC701" s="21"/>
      <c r="CD701" s="21"/>
      <c r="CE701" s="21"/>
      <c r="CF701" s="21"/>
      <c r="CG701" s="21" t="s">
        <v>200</v>
      </c>
      <c r="CH701" s="21" t="s">
        <v>200</v>
      </c>
      <c r="CI701" s="21" t="s">
        <v>200</v>
      </c>
      <c r="CJ701" s="21" t="s">
        <v>200</v>
      </c>
      <c r="CK701" s="21" t="s">
        <v>200</v>
      </c>
      <c r="CL701" s="21" t="s">
        <v>200</v>
      </c>
      <c r="CM701" s="21" t="s">
        <v>200</v>
      </c>
      <c r="CN701" s="21" t="s">
        <v>200</v>
      </c>
      <c r="CO701" s="21" t="s">
        <v>200</v>
      </c>
    </row>
    <row r="702" spans="1:93" ht="16.5" customHeight="1" x14ac:dyDescent="0.3">
      <c r="A702" s="62">
        <v>31040700</v>
      </c>
      <c r="B702" s="62" t="s">
        <v>204</v>
      </c>
      <c r="C702" s="21"/>
      <c r="D702" s="21">
        <f t="shared" si="146"/>
        <v>60</v>
      </c>
      <c r="E702" s="21" t="s">
        <v>106</v>
      </c>
      <c r="F702" s="21">
        <v>20</v>
      </c>
      <c r="G702" s="21" t="s">
        <v>110</v>
      </c>
      <c r="H702" s="21">
        <f>VLOOKUP($L702,怪物模板!$A:$N,MATCH(角色!H$1,模板表头,0),0)</f>
        <v>3</v>
      </c>
      <c r="I702" s="28" t="str">
        <f>VLOOKUP($L702,怪物模板!$A:$N,MATCH(角色!I$1,模板表头,0),0)</f>
        <v>phy</v>
      </c>
      <c r="J702" s="22"/>
      <c r="K702" s="21"/>
      <c r="L702" s="21" t="s">
        <v>204</v>
      </c>
      <c r="M702" s="28" t="str">
        <f>VLOOKUP($L702,怪物模板!$A:$N,MATCH(角色!M$1,模板表头,0),0)</f>
        <v>骷髅射手</v>
      </c>
      <c r="N702" s="28" t="str">
        <f>VLOOKUP($L702,怪物模板!$A:$N,MATCH(角色!N$1,模板表头,0),0)</f>
        <v>统一模板</v>
      </c>
      <c r="O702" s="21" t="str">
        <f>VLOOKUP($L702,怪物模板!$A:$N,MATCH(角色!O$1,模板表头,0),0)</f>
        <v>male</v>
      </c>
      <c r="P702" s="22">
        <v>1</v>
      </c>
      <c r="Q702" s="21">
        <v>1</v>
      </c>
      <c r="R702" s="21">
        <v>1</v>
      </c>
      <c r="S702" s="28" t="str">
        <f>VLOOKUP($L702,怪物模板!$A:$N,MATCH(角色!S$1,模板表头,0),0)</f>
        <v>horde</v>
      </c>
      <c r="T702" s="21" t="s">
        <v>199</v>
      </c>
      <c r="U702" s="21"/>
      <c r="V702" s="21"/>
      <c r="W702" s="21"/>
      <c r="X702" s="21"/>
      <c r="Y702" s="21"/>
      <c r="Z702" s="21"/>
      <c r="AA702" s="21"/>
      <c r="AB702" s="21">
        <v>4</v>
      </c>
      <c r="AC702" s="21">
        <v>6</v>
      </c>
      <c r="AD702" s="21"/>
      <c r="AE702" s="21">
        <f t="shared" si="142"/>
        <v>10</v>
      </c>
      <c r="AF702" s="21">
        <f t="shared" si="143"/>
        <v>25</v>
      </c>
      <c r="AG702" s="28" t="str">
        <f>VLOOKUP($L702,怪物模板!$A:$N,MATCH(角色!AG$1,模板表头,0),0)</f>
        <v>misc.5skills</v>
      </c>
      <c r="AH702" s="28">
        <f>VLOOKUP($L702,怪物模板!$A:$N,MATCH(角色!AH$1,模板表头,0),0)</f>
        <v>11690101</v>
      </c>
      <c r="AI702" s="28">
        <f>VLOOKUP($L702,怪物模板!$A:$N,MATCH(角色!AI$1,模板表头,0),0)</f>
        <v>11690102</v>
      </c>
      <c r="AJ702" s="28" t="str">
        <f>VLOOKUP($L702,怪物模板!$A:$N,MATCH(角色!AJ$1,模板表头,0),0)</f>
        <v/>
      </c>
      <c r="AK702" s="28" t="str">
        <f>VLOOKUP($L702,怪物模板!$A:$N,MATCH(角色!AK$1,模板表头,0),0)</f>
        <v/>
      </c>
      <c r="AL702" s="28" t="str">
        <f>IF(VLOOKUP($L702,[1]怪物模板!$A:$N,MATCH([1]角色!AL$1,模板表头,0),0)=0,"",VLOOKUP($L702,[1]怪物模板!$A:$N,MATCH([1]角色!AL$1,模板表头,0),0))</f>
        <v/>
      </c>
      <c r="AM702" s="28" t="str">
        <f>VLOOKUP($L702,怪物模板!$A:$N,MATCH(角色!AM$1,模板表头,0),0)</f>
        <v>skeleton_archer_npc</v>
      </c>
      <c r="AN702" s="21">
        <v>1</v>
      </c>
      <c r="AO702" s="21">
        <v>1</v>
      </c>
      <c r="AP702" s="21"/>
      <c r="AQ702" s="21"/>
      <c r="AR702" s="21"/>
      <c r="AS702" s="21"/>
      <c r="AT702" s="21"/>
      <c r="AU702" s="21">
        <v>230051</v>
      </c>
      <c r="AV702" s="21"/>
      <c r="AW702" s="21"/>
      <c r="AX702" s="21"/>
      <c r="AY702" s="21"/>
      <c r="AZ702" s="21"/>
      <c r="BA702" s="21"/>
      <c r="BB702" s="22"/>
      <c r="BC702" s="22"/>
      <c r="BD702" s="22"/>
      <c r="BE702" s="22"/>
      <c r="BF702" s="22"/>
      <c r="BG702" s="22"/>
      <c r="BH702" s="22"/>
      <c r="BI702" s="22">
        <f t="shared" si="144"/>
        <v>10000</v>
      </c>
      <c r="BJ702" s="22">
        <f t="shared" si="147"/>
        <v>4000</v>
      </c>
      <c r="BK702" s="22">
        <f t="shared" si="147"/>
        <v>4000</v>
      </c>
      <c r="BL702" s="21"/>
      <c r="BM702" s="21"/>
      <c r="BN702" s="21"/>
      <c r="BO702" s="21"/>
      <c r="BP702" s="21"/>
      <c r="BQ702" s="21"/>
      <c r="BR702" s="21"/>
      <c r="BS702" s="21"/>
      <c r="BT702" s="21"/>
      <c r="BU702" s="23" t="s">
        <v>200</v>
      </c>
      <c r="BV702" s="21"/>
      <c r="BW702" s="21"/>
      <c r="BX702" s="21"/>
      <c r="BY702" s="21"/>
      <c r="BZ702" s="21"/>
      <c r="CA702" s="21"/>
      <c r="CB702" s="21"/>
      <c r="CC702" s="21"/>
      <c r="CD702" s="21"/>
      <c r="CE702" s="21"/>
      <c r="CF702" s="21"/>
      <c r="CG702" s="21" t="s">
        <v>200</v>
      </c>
      <c r="CH702" s="21" t="s">
        <v>200</v>
      </c>
      <c r="CI702" s="21" t="s">
        <v>200</v>
      </c>
      <c r="CJ702" s="21" t="s">
        <v>200</v>
      </c>
      <c r="CK702" s="21" t="s">
        <v>200</v>
      </c>
      <c r="CL702" s="21" t="s">
        <v>200</v>
      </c>
      <c r="CM702" s="21" t="s">
        <v>200</v>
      </c>
      <c r="CN702" s="21" t="s">
        <v>200</v>
      </c>
      <c r="CO702" s="21" t="s">
        <v>200</v>
      </c>
    </row>
    <row r="703" spans="1:93" s="5" customFormat="1" ht="16.5" customHeight="1" x14ac:dyDescent="0.3">
      <c r="A703" s="62">
        <v>31040701</v>
      </c>
      <c r="B703" s="62" t="s">
        <v>84</v>
      </c>
      <c r="C703" s="21"/>
      <c r="D703" s="21">
        <f t="shared" si="146"/>
        <v>61</v>
      </c>
      <c r="E703" s="21" t="s">
        <v>106</v>
      </c>
      <c r="F703" s="21">
        <v>21</v>
      </c>
      <c r="G703" s="21" t="s">
        <v>110</v>
      </c>
      <c r="H703" s="21">
        <f>VLOOKUP($L703,怪物模板!$A:$N,MATCH(角色!H$1,模板表头,0),0)</f>
        <v>2</v>
      </c>
      <c r="I703" s="28" t="str">
        <f>VLOOKUP($L703,怪物模板!$A:$N,MATCH(角色!I$1,模板表头,0),0)</f>
        <v>phy</v>
      </c>
      <c r="J703" s="22"/>
      <c r="K703" s="21"/>
      <c r="L703" s="21" t="s">
        <v>277</v>
      </c>
      <c r="M703" s="28" t="str">
        <f>VLOOKUP($L703,怪物模板!$A:$N,MATCH(角色!M$1,模板表头,0),0)</f>
        <v>无对应英雄</v>
      </c>
      <c r="N703" s="28" t="str">
        <f>VLOOKUP($L703,怪物模板!$A:$N,MATCH(角色!N$1,模板表头,0),0)</f>
        <v>统一模板</v>
      </c>
      <c r="O703" s="21" t="str">
        <f>VLOOKUP($L703,怪物模板!$A:$N,MATCH(角色!O$1,模板表头,0),0)</f>
        <v>male</v>
      </c>
      <c r="P703" s="22">
        <v>1</v>
      </c>
      <c r="Q703" s="21">
        <v>1</v>
      </c>
      <c r="R703" s="21">
        <v>1</v>
      </c>
      <c r="S703" s="28" t="str">
        <f>VLOOKUP($L703,怪物模板!$A:$N,MATCH(角色!S$1,模板表头,0),0)</f>
        <v>chaos</v>
      </c>
      <c r="T703" s="21" t="s">
        <v>85</v>
      </c>
      <c r="U703" s="21"/>
      <c r="V703" s="21"/>
      <c r="W703" s="21"/>
      <c r="X703" s="21"/>
      <c r="Y703" s="21"/>
      <c r="Z703" s="21"/>
      <c r="AA703" s="21"/>
      <c r="AB703" s="21">
        <v>4</v>
      </c>
      <c r="AC703" s="21">
        <v>6</v>
      </c>
      <c r="AD703" s="21"/>
      <c r="AE703" s="21">
        <f t="shared" si="142"/>
        <v>10</v>
      </c>
      <c r="AF703" s="21">
        <f t="shared" si="143"/>
        <v>25</v>
      </c>
      <c r="AG703" s="28" t="str">
        <f>VLOOKUP($L703,怪物模板!$A:$N,MATCH(角色!AG$1,模板表头,0),0)</f>
        <v>misc.5skills_self_hp_ratio</v>
      </c>
      <c r="AH703" s="28">
        <f>VLOOKUP($L703,怪物模板!$A:$N,MATCH(角色!AH$1,模板表头,0),0)</f>
        <v>11990101</v>
      </c>
      <c r="AI703" s="28">
        <f>VLOOKUP($L703,怪物模板!$A:$N,MATCH(角色!AI$1,模板表头,0),0)</f>
        <v>11990102</v>
      </c>
      <c r="AJ703" s="28" t="str">
        <f>VLOOKUP($L703,怪物模板!$A:$N,MATCH(角色!AJ$1,模板表头,0),0)</f>
        <v/>
      </c>
      <c r="AK703" s="28" t="str">
        <f>VLOOKUP($L703,怪物模板!$A:$N,MATCH(角色!AK$1,模板表头,0),0)</f>
        <v/>
      </c>
      <c r="AL703" s="28" t="str">
        <f>IF(VLOOKUP($L703,[1]怪物模板!$A:$N,MATCH([1]角色!AL$1,模板表头,0),0)=0,"",VLOOKUP($L703,[1]怪物模板!$A:$N,MATCH([1]角色!AL$1,模板表头,0),0))</f>
        <v/>
      </c>
      <c r="AM703" s="28" t="str">
        <f>VLOOKUP($L703,怪物模板!$A:$N,MATCH(角色!AM$1,模板表头,0),0)</f>
        <v>treant</v>
      </c>
      <c r="AN703" s="21">
        <v>1</v>
      </c>
      <c r="AO703" s="21">
        <v>1</v>
      </c>
      <c r="AP703" s="21"/>
      <c r="AQ703" s="21"/>
      <c r="AR703" s="21"/>
      <c r="AS703" s="21"/>
      <c r="AT703" s="21"/>
      <c r="AU703" s="21">
        <v>230021</v>
      </c>
      <c r="AV703" s="21">
        <v>230292</v>
      </c>
      <c r="AW703" s="21"/>
      <c r="AX703" s="21"/>
      <c r="AY703" s="21"/>
      <c r="AZ703" s="21"/>
      <c r="BA703" s="21"/>
      <c r="BB703" s="22"/>
      <c r="BC703" s="22"/>
      <c r="BD703" s="22"/>
      <c r="BE703" s="22"/>
      <c r="BF703" s="22"/>
      <c r="BG703" s="22"/>
      <c r="BH703" s="22"/>
      <c r="BI703" s="22">
        <f t="shared" si="144"/>
        <v>10000</v>
      </c>
      <c r="BJ703" s="22">
        <f t="shared" si="147"/>
        <v>4000</v>
      </c>
      <c r="BK703" s="22">
        <f t="shared" si="147"/>
        <v>4000</v>
      </c>
      <c r="BL703" s="21"/>
      <c r="BM703" s="21"/>
      <c r="BN703" s="21"/>
      <c r="BO703" s="21"/>
      <c r="BP703" s="21"/>
      <c r="BQ703" s="21"/>
      <c r="BR703" s="21"/>
      <c r="BS703" s="21"/>
      <c r="BT703" s="21"/>
      <c r="BU703" s="23" t="s">
        <v>200</v>
      </c>
      <c r="BV703" s="21"/>
      <c r="BW703" s="21"/>
      <c r="BX703" s="21"/>
      <c r="BY703" s="21"/>
      <c r="BZ703" s="21"/>
      <c r="CA703" s="21"/>
      <c r="CB703" s="21"/>
      <c r="CC703" s="21"/>
      <c r="CD703" s="21"/>
      <c r="CE703" s="21"/>
      <c r="CF703" s="21"/>
      <c r="CG703" s="21" t="s">
        <v>200</v>
      </c>
      <c r="CH703" s="21" t="s">
        <v>200</v>
      </c>
      <c r="CI703" s="21" t="s">
        <v>200</v>
      </c>
      <c r="CJ703" s="21" t="s">
        <v>200</v>
      </c>
      <c r="CK703" s="21" t="s">
        <v>200</v>
      </c>
      <c r="CL703" s="21" t="s">
        <v>200</v>
      </c>
      <c r="CM703" s="21" t="s">
        <v>200</v>
      </c>
      <c r="CN703" s="21" t="s">
        <v>200</v>
      </c>
      <c r="CO703" s="21" t="s">
        <v>200</v>
      </c>
    </row>
    <row r="704" spans="1:93" s="5" customFormat="1" ht="16.5" customHeight="1" x14ac:dyDescent="0.3">
      <c r="A704" s="62">
        <v>31040702</v>
      </c>
      <c r="B704" s="62" t="s">
        <v>84</v>
      </c>
      <c r="C704" s="21"/>
      <c r="D704" s="21">
        <f t="shared" si="146"/>
        <v>61</v>
      </c>
      <c r="E704" s="21" t="s">
        <v>106</v>
      </c>
      <c r="F704" s="21">
        <v>21</v>
      </c>
      <c r="G704" s="21" t="s">
        <v>110</v>
      </c>
      <c r="H704" s="21">
        <f>VLOOKUP($L704,怪物模板!$A:$N,MATCH(角色!H$1,模板表头,0),0)</f>
        <v>2</v>
      </c>
      <c r="I704" s="28" t="str">
        <f>VLOOKUP($L704,怪物模板!$A:$N,MATCH(角色!I$1,模板表头,0),0)</f>
        <v>phy</v>
      </c>
      <c r="J704" s="22"/>
      <c r="K704" s="21"/>
      <c r="L704" s="21" t="s">
        <v>277</v>
      </c>
      <c r="M704" s="28" t="str">
        <f>VLOOKUP($L704,怪物模板!$A:$N,MATCH(角色!M$1,模板表头,0),0)</f>
        <v>无对应英雄</v>
      </c>
      <c r="N704" s="28" t="str">
        <f>VLOOKUP($L704,怪物模板!$A:$N,MATCH(角色!N$1,模板表头,0),0)</f>
        <v>统一模板</v>
      </c>
      <c r="O704" s="21" t="str">
        <f>VLOOKUP($L704,怪物模板!$A:$N,MATCH(角色!O$1,模板表头,0),0)</f>
        <v>male</v>
      </c>
      <c r="P704" s="22">
        <v>1</v>
      </c>
      <c r="Q704" s="21">
        <v>1</v>
      </c>
      <c r="R704" s="21">
        <v>1</v>
      </c>
      <c r="S704" s="28" t="str">
        <f>VLOOKUP($L704,怪物模板!$A:$N,MATCH(角色!S$1,模板表头,0),0)</f>
        <v>chaos</v>
      </c>
      <c r="T704" s="21" t="s">
        <v>85</v>
      </c>
      <c r="U704" s="21"/>
      <c r="V704" s="21"/>
      <c r="W704" s="21"/>
      <c r="X704" s="21"/>
      <c r="Y704" s="21"/>
      <c r="Z704" s="21"/>
      <c r="AA704" s="21"/>
      <c r="AB704" s="21">
        <v>4</v>
      </c>
      <c r="AC704" s="21">
        <v>6</v>
      </c>
      <c r="AD704" s="21"/>
      <c r="AE704" s="21">
        <f t="shared" si="142"/>
        <v>10</v>
      </c>
      <c r="AF704" s="21">
        <f t="shared" si="143"/>
        <v>25</v>
      </c>
      <c r="AG704" s="28" t="str">
        <f>VLOOKUP($L704,怪物模板!$A:$N,MATCH(角色!AG$1,模板表头,0),0)</f>
        <v>misc.5skills_self_hp_ratio</v>
      </c>
      <c r="AH704" s="28">
        <f>VLOOKUP($L704,怪物模板!$A:$N,MATCH(角色!AH$1,模板表头,0),0)</f>
        <v>11990101</v>
      </c>
      <c r="AI704" s="28">
        <f>VLOOKUP($L704,怪物模板!$A:$N,MATCH(角色!AI$1,模板表头,0),0)</f>
        <v>11990102</v>
      </c>
      <c r="AJ704" s="28" t="str">
        <f>VLOOKUP($L704,怪物模板!$A:$N,MATCH(角色!AJ$1,模板表头,0),0)</f>
        <v/>
      </c>
      <c r="AK704" s="28" t="str">
        <f>VLOOKUP($L704,怪物模板!$A:$N,MATCH(角色!AK$1,模板表头,0),0)</f>
        <v/>
      </c>
      <c r="AL704" s="28" t="str">
        <f>IF(VLOOKUP($L704,[1]怪物模板!$A:$N,MATCH([1]角色!AL$1,模板表头,0),0)=0,"",VLOOKUP($L704,[1]怪物模板!$A:$N,MATCH([1]角色!AL$1,模板表头,0),0))</f>
        <v/>
      </c>
      <c r="AM704" s="28" t="str">
        <f>VLOOKUP($L704,怪物模板!$A:$N,MATCH(角色!AM$1,模板表头,0),0)</f>
        <v>treant</v>
      </c>
      <c r="AN704" s="21">
        <v>1</v>
      </c>
      <c r="AO704" s="21">
        <v>1</v>
      </c>
      <c r="AP704" s="21"/>
      <c r="AQ704" s="21"/>
      <c r="AR704" s="21"/>
      <c r="AS704" s="21"/>
      <c r="AT704" s="21"/>
      <c r="AU704" s="21">
        <v>230021</v>
      </c>
      <c r="AV704" s="21">
        <v>230292</v>
      </c>
      <c r="AW704" s="21"/>
      <c r="AX704" s="21"/>
      <c r="AY704" s="21"/>
      <c r="AZ704" s="21"/>
      <c r="BA704" s="21"/>
      <c r="BB704" s="22"/>
      <c r="BC704" s="22"/>
      <c r="BD704" s="22"/>
      <c r="BE704" s="22"/>
      <c r="BF704" s="22"/>
      <c r="BG704" s="22"/>
      <c r="BH704" s="22"/>
      <c r="BI704" s="22">
        <f t="shared" si="144"/>
        <v>10000</v>
      </c>
      <c r="BJ704" s="22">
        <f t="shared" si="147"/>
        <v>4000</v>
      </c>
      <c r="BK704" s="22">
        <f t="shared" si="147"/>
        <v>4000</v>
      </c>
      <c r="BL704" s="21"/>
      <c r="BM704" s="21"/>
      <c r="BN704" s="21"/>
      <c r="BO704" s="21"/>
      <c r="BP704" s="21"/>
      <c r="BQ704" s="21"/>
      <c r="BR704" s="21"/>
      <c r="BS704" s="21"/>
      <c r="BT704" s="21"/>
      <c r="BU704" s="23" t="s">
        <v>200</v>
      </c>
      <c r="BV704" s="21"/>
      <c r="BW704" s="21"/>
      <c r="BX704" s="21"/>
      <c r="BY704" s="21"/>
      <c r="BZ704" s="21"/>
      <c r="CA704" s="21"/>
      <c r="CB704" s="21"/>
      <c r="CC704" s="21"/>
      <c r="CD704" s="21"/>
      <c r="CE704" s="21"/>
      <c r="CF704" s="21"/>
      <c r="CG704" s="21" t="s">
        <v>200</v>
      </c>
      <c r="CH704" s="21" t="s">
        <v>200</v>
      </c>
      <c r="CI704" s="21" t="s">
        <v>200</v>
      </c>
      <c r="CJ704" s="21" t="s">
        <v>200</v>
      </c>
      <c r="CK704" s="21" t="s">
        <v>200</v>
      </c>
      <c r="CL704" s="21" t="s">
        <v>200</v>
      </c>
      <c r="CM704" s="21" t="s">
        <v>200</v>
      </c>
      <c r="CN704" s="21" t="s">
        <v>200</v>
      </c>
      <c r="CO704" s="21" t="s">
        <v>200</v>
      </c>
    </row>
    <row r="705" spans="1:93" s="5" customFormat="1" ht="16.5" customHeight="1" x14ac:dyDescent="0.3">
      <c r="A705" s="62">
        <v>31040703</v>
      </c>
      <c r="B705" s="62" t="s">
        <v>86</v>
      </c>
      <c r="C705" s="21"/>
      <c r="D705" s="21">
        <f t="shared" si="146"/>
        <v>61</v>
      </c>
      <c r="E705" s="21" t="s">
        <v>106</v>
      </c>
      <c r="F705" s="21">
        <v>21</v>
      </c>
      <c r="G705" s="21" t="s">
        <v>110</v>
      </c>
      <c r="H705" s="21">
        <f>VLOOKUP($L705,怪物模板!$A:$N,MATCH(角色!H$1,模板表头,0),0)</f>
        <v>2</v>
      </c>
      <c r="I705" s="28" t="str">
        <f>VLOOKUP($L705,怪物模板!$A:$N,MATCH(角色!I$1,模板表头,0),0)</f>
        <v>phy</v>
      </c>
      <c r="J705" s="22"/>
      <c r="K705" s="21"/>
      <c r="L705" s="21" t="s">
        <v>86</v>
      </c>
      <c r="M705" s="28" t="str">
        <f>VLOOKUP($L705,怪物模板!$A:$N,MATCH(角色!M$1,模板表头,0),0)</f>
        <v>无对应英雄</v>
      </c>
      <c r="N705" s="28" t="str">
        <f>VLOOKUP($L705,怪物模板!$A:$N,MATCH(角色!N$1,模板表头,0),0)</f>
        <v>新增突袭小招，大招改为引导</v>
      </c>
      <c r="O705" s="21" t="str">
        <f>VLOOKUP($L705,怪物模板!$A:$N,MATCH(角色!O$1,模板表头,0),0)</f>
        <v>male</v>
      </c>
      <c r="P705" s="22">
        <v>3</v>
      </c>
      <c r="Q705" s="21">
        <v>2</v>
      </c>
      <c r="R705" s="21">
        <v>2</v>
      </c>
      <c r="S705" s="28" t="str">
        <f>VLOOKUP($L705,怪物模板!$A:$N,MATCH(角色!S$1,模板表头,0),0)</f>
        <v>horde</v>
      </c>
      <c r="T705" s="21" t="s">
        <v>85</v>
      </c>
      <c r="U705" s="21"/>
      <c r="V705" s="21"/>
      <c r="W705" s="21"/>
      <c r="X705" s="21"/>
      <c r="Y705" s="21"/>
      <c r="Z705" s="21"/>
      <c r="AA705" s="21"/>
      <c r="AB705" s="21">
        <v>4</v>
      </c>
      <c r="AC705" s="21">
        <v>6</v>
      </c>
      <c r="AD705" s="21"/>
      <c r="AE705" s="21">
        <f t="shared" si="142"/>
        <v>10</v>
      </c>
      <c r="AF705" s="21">
        <f t="shared" si="143"/>
        <v>25</v>
      </c>
      <c r="AG705" s="28" t="str">
        <f>VLOOKUP($L705,怪物模板!$A:$N,MATCH(角色!AG$1,模板表头,0),0)</f>
        <v>misc.5skills</v>
      </c>
      <c r="AH705" s="28">
        <f>VLOOKUP($L705,怪物模板!$A:$N,MATCH(角色!AH$1,模板表头,0),0)</f>
        <v>11980101</v>
      </c>
      <c r="AI705" s="28">
        <f>VLOOKUP($L705,怪物模板!$A:$N,MATCH(角色!AI$1,模板表头,0),0)</f>
        <v>11999536</v>
      </c>
      <c r="AJ705" s="28">
        <f>VLOOKUP($L705,怪物模板!$A:$N,MATCH(角色!AJ$1,模板表头,0),0)</f>
        <v>11999537</v>
      </c>
      <c r="AK705" s="28" t="str">
        <f>VLOOKUP($L705,怪物模板!$A:$N,MATCH(角色!AK$1,模板表头,0),0)</f>
        <v/>
      </c>
      <c r="AL705" s="28" t="str">
        <f>IF(VLOOKUP($L705,[1]怪物模板!$A:$N,MATCH([1]角色!AL$1,模板表头,0),0)=0,"",VLOOKUP($L705,[1]怪物模板!$A:$N,MATCH([1]角色!AL$1,模板表头,0),0))</f>
        <v/>
      </c>
      <c r="AM705" s="28" t="str">
        <f>VLOOKUP($L705,怪物模板!$A:$N,MATCH(角色!AM$1,模板表头,0),0)</f>
        <v>rogue</v>
      </c>
      <c r="AN705" s="21">
        <v>1</v>
      </c>
      <c r="AO705" s="21">
        <v>1</v>
      </c>
      <c r="AP705" s="21"/>
      <c r="AQ705" s="21"/>
      <c r="AR705" s="21"/>
      <c r="AS705" s="21"/>
      <c r="AT705" s="21"/>
      <c r="AU705" s="21">
        <v>230011</v>
      </c>
      <c r="AV705" s="21">
        <v>230302</v>
      </c>
      <c r="AW705" s="21"/>
      <c r="AX705" s="21"/>
      <c r="AY705" s="21"/>
      <c r="AZ705" s="21"/>
      <c r="BA705" s="21"/>
      <c r="BB705" s="22"/>
      <c r="BC705" s="22"/>
      <c r="BD705" s="22"/>
      <c r="BE705" s="22"/>
      <c r="BF705" s="22"/>
      <c r="BG705" s="22"/>
      <c r="BH705" s="22"/>
      <c r="BI705" s="22">
        <f t="shared" si="144"/>
        <v>10000</v>
      </c>
      <c r="BJ705" s="22">
        <f t="shared" si="147"/>
        <v>4000</v>
      </c>
      <c r="BK705" s="22">
        <f t="shared" si="147"/>
        <v>4000</v>
      </c>
      <c r="BL705" s="21"/>
      <c r="BM705" s="21"/>
      <c r="BN705" s="21"/>
      <c r="BO705" s="21"/>
      <c r="BP705" s="21"/>
      <c r="BQ705" s="21"/>
      <c r="BR705" s="21"/>
      <c r="BS705" s="21"/>
      <c r="BT705" s="21"/>
      <c r="BU705" s="23" t="s">
        <v>200</v>
      </c>
      <c r="BV705" s="21"/>
      <c r="BW705" s="21"/>
      <c r="BX705" s="21"/>
      <c r="BY705" s="21"/>
      <c r="BZ705" s="21"/>
      <c r="CA705" s="21"/>
      <c r="CB705" s="21"/>
      <c r="CC705" s="21"/>
      <c r="CD705" s="21"/>
      <c r="CE705" s="21"/>
      <c r="CF705" s="21"/>
      <c r="CG705" s="21" t="s">
        <v>200</v>
      </c>
      <c r="CH705" s="21" t="s">
        <v>200</v>
      </c>
      <c r="CI705" s="21" t="s">
        <v>200</v>
      </c>
      <c r="CJ705" s="21" t="s">
        <v>200</v>
      </c>
      <c r="CK705" s="21" t="s">
        <v>200</v>
      </c>
      <c r="CL705" s="21" t="s">
        <v>200</v>
      </c>
      <c r="CM705" s="21" t="s">
        <v>200</v>
      </c>
      <c r="CN705" s="21" t="s">
        <v>200</v>
      </c>
      <c r="CO705" s="21" t="s">
        <v>200</v>
      </c>
    </row>
    <row r="706" spans="1:93" s="5" customFormat="1" ht="16.5" customHeight="1" x14ac:dyDescent="0.3">
      <c r="A706" s="62">
        <v>31040704</v>
      </c>
      <c r="B706" s="62" t="s">
        <v>202</v>
      </c>
      <c r="C706" s="21"/>
      <c r="D706" s="21">
        <f t="shared" si="146"/>
        <v>61</v>
      </c>
      <c r="E706" s="21" t="s">
        <v>106</v>
      </c>
      <c r="F706" s="21">
        <v>21</v>
      </c>
      <c r="G706" s="21" t="s">
        <v>110</v>
      </c>
      <c r="H706" s="21">
        <f>VLOOKUP($L706,怪物模板!$A:$N,MATCH(角色!H$1,模板表头,0),0)</f>
        <v>3</v>
      </c>
      <c r="I706" s="28" t="str">
        <f>VLOOKUP($L706,怪物模板!$A:$N,MATCH(角色!I$1,模板表头,0),0)</f>
        <v>mag</v>
      </c>
      <c r="J706" s="22"/>
      <c r="K706" s="21"/>
      <c r="L706" s="21" t="s">
        <v>275</v>
      </c>
      <c r="M706" s="28" t="str">
        <f>VLOOKUP($L706,怪物模板!$A:$N,MATCH(角色!M$1,模板表头,0),0)</f>
        <v>火焰术士</v>
      </c>
      <c r="N706" s="28" t="str">
        <f>VLOOKUP($L706,怪物模板!$A:$N,MATCH(角色!N$1,模板表头,0),0)</f>
        <v>大招加引导版，加酒利用</v>
      </c>
      <c r="O706" s="21" t="str">
        <f>VLOOKUP($L706,怪物模板!$A:$N,MATCH(角色!O$1,模板表头,0),0)</f>
        <v>female</v>
      </c>
      <c r="P706" s="22">
        <v>3</v>
      </c>
      <c r="Q706" s="21">
        <v>2</v>
      </c>
      <c r="R706" s="21">
        <v>2</v>
      </c>
      <c r="S706" s="28" t="str">
        <f>VLOOKUP($L706,怪物模板!$A:$N,MATCH(角色!S$1,模板表头,0),0)</f>
        <v>alliance</v>
      </c>
      <c r="T706" s="21" t="s">
        <v>85</v>
      </c>
      <c r="U706" s="21"/>
      <c r="V706" s="21"/>
      <c r="W706" s="21"/>
      <c r="X706" s="21"/>
      <c r="Y706" s="21"/>
      <c r="Z706" s="21"/>
      <c r="AA706" s="21"/>
      <c r="AB706" s="21">
        <v>4</v>
      </c>
      <c r="AC706" s="21">
        <v>6</v>
      </c>
      <c r="AD706" s="21"/>
      <c r="AE706" s="21">
        <f t="shared" si="142"/>
        <v>10</v>
      </c>
      <c r="AF706" s="21">
        <f t="shared" si="143"/>
        <v>25</v>
      </c>
      <c r="AG706" s="28" t="str">
        <f>VLOOKUP($L706,怪物模板!$A:$N,MATCH(角色!AG$1,模板表头,0),0)</f>
        <v>misc.5skills</v>
      </c>
      <c r="AH706" s="28">
        <f>VLOOKUP($L706,怪物模板!$A:$N,MATCH(角色!AH$1,模板表头,0),0)</f>
        <v>11980401</v>
      </c>
      <c r="AI706" s="28">
        <f>VLOOKUP($L706,怪物模板!$A:$N,MATCH(角色!AI$1,模板表头,0),0)</f>
        <v>11980402</v>
      </c>
      <c r="AJ706" s="28">
        <f>VLOOKUP($L706,怪物模板!$A:$N,MATCH(角色!AJ$1,模板表头,0),0)</f>
        <v>11999535</v>
      </c>
      <c r="AK706" s="28" t="str">
        <f>VLOOKUP($L706,怪物模板!$A:$N,MATCH(角色!AK$1,模板表头,0),0)</f>
        <v/>
      </c>
      <c r="AL706" s="28" t="str">
        <f>IF(VLOOKUP($L706,[1]怪物模板!$A:$N,MATCH([1]角色!AL$1,模板表头,0),0)=0,"",VLOOKUP($L706,[1]怪物模板!$A:$N,MATCH([1]角色!AL$1,模板表头,0),0))</f>
        <v/>
      </c>
      <c r="AM706" s="28" t="str">
        <f>VLOOKUP($L706,怪物模板!$A:$N,MATCH(角色!AM$1,模板表头,0),0)</f>
        <v>flame_npc</v>
      </c>
      <c r="AN706" s="21">
        <v>1</v>
      </c>
      <c r="AO706" s="21">
        <v>1</v>
      </c>
      <c r="AP706" s="21"/>
      <c r="AQ706" s="21"/>
      <c r="AR706" s="21"/>
      <c r="AS706" s="21"/>
      <c r="AT706" s="21"/>
      <c r="AU706" s="21">
        <v>230011</v>
      </c>
      <c r="AV706" s="21">
        <v>230302</v>
      </c>
      <c r="AW706" s="21"/>
      <c r="AX706" s="21"/>
      <c r="AY706" s="21"/>
      <c r="AZ706" s="21"/>
      <c r="BA706" s="21"/>
      <c r="BB706" s="22"/>
      <c r="BC706" s="22"/>
      <c r="BD706" s="22"/>
      <c r="BE706" s="22"/>
      <c r="BF706" s="22"/>
      <c r="BG706" s="22"/>
      <c r="BH706" s="22"/>
      <c r="BI706" s="22">
        <f t="shared" si="144"/>
        <v>10000</v>
      </c>
      <c r="BJ706" s="22">
        <f t="shared" si="147"/>
        <v>4000</v>
      </c>
      <c r="BK706" s="22">
        <f t="shared" si="147"/>
        <v>4000</v>
      </c>
      <c r="BL706" s="21"/>
      <c r="BM706" s="21"/>
      <c r="BN706" s="21"/>
      <c r="BO706" s="21"/>
      <c r="BP706" s="21"/>
      <c r="BQ706" s="21"/>
      <c r="BR706" s="21"/>
      <c r="BS706" s="21"/>
      <c r="BT706" s="21"/>
      <c r="BU706" s="23" t="s">
        <v>200</v>
      </c>
      <c r="BV706" s="21"/>
      <c r="BW706" s="21"/>
      <c r="BX706" s="21"/>
      <c r="BY706" s="21"/>
      <c r="BZ706" s="21"/>
      <c r="CA706" s="21"/>
      <c r="CB706" s="21"/>
      <c r="CC706" s="21"/>
      <c r="CD706" s="21"/>
      <c r="CE706" s="21"/>
      <c r="CF706" s="21"/>
      <c r="CG706" s="21" t="s">
        <v>200</v>
      </c>
      <c r="CH706" s="21" t="s">
        <v>200</v>
      </c>
      <c r="CI706" s="21" t="s">
        <v>200</v>
      </c>
      <c r="CJ706" s="21" t="s">
        <v>200</v>
      </c>
      <c r="CK706" s="21" t="s">
        <v>200</v>
      </c>
      <c r="CL706" s="21" t="s">
        <v>200</v>
      </c>
      <c r="CM706" s="21" t="s">
        <v>200</v>
      </c>
      <c r="CN706" s="21" t="s">
        <v>200</v>
      </c>
      <c r="CO706" s="21" t="s">
        <v>200</v>
      </c>
    </row>
    <row r="707" spans="1:93" s="5" customFormat="1" x14ac:dyDescent="0.3">
      <c r="A707" s="62">
        <v>31040705</v>
      </c>
      <c r="B707" s="62" t="s">
        <v>95</v>
      </c>
      <c r="C707" s="21"/>
      <c r="D707" s="21">
        <f t="shared" si="146"/>
        <v>61</v>
      </c>
      <c r="E707" s="21" t="s">
        <v>106</v>
      </c>
      <c r="F707" s="21">
        <v>21</v>
      </c>
      <c r="G707" s="21" t="s">
        <v>110</v>
      </c>
      <c r="H707" s="21">
        <f>VLOOKUP($L707,怪物模板!$A:$N,MATCH(角色!H$1,模板表头,0),0)</f>
        <v>3</v>
      </c>
      <c r="I707" s="28" t="str">
        <f>VLOOKUP($L707,怪物模板!$A:$N,MATCH(角色!I$1,模板表头,0),0)</f>
        <v>mag</v>
      </c>
      <c r="J707" s="22"/>
      <c r="K707" s="21"/>
      <c r="L707" s="21" t="s">
        <v>285</v>
      </c>
      <c r="M707" s="28" t="str">
        <f>VLOOKUP($L707,怪物模板!$A:$N,MATCH(角色!M$1,模板表头,0),0)</f>
        <v>瘟疫骑士</v>
      </c>
      <c r="N707" s="28" t="str">
        <f>VLOOKUP($L707,怪物模板!$A:$N,MATCH(角色!N$1,模板表头,0),0)</f>
        <v>同英雄技能</v>
      </c>
      <c r="O707" s="21" t="str">
        <f>VLOOKUP($L707,怪物模板!$A:$N,MATCH(角色!O$1,模板表头,0),0)</f>
        <v>female</v>
      </c>
      <c r="P707" s="21">
        <v>7</v>
      </c>
      <c r="Q707" s="21">
        <v>3</v>
      </c>
      <c r="R707" s="21">
        <v>4</v>
      </c>
      <c r="S707" s="28" t="str">
        <f>VLOOKUP($L707,怪物模板!$A:$N,MATCH(角色!S$1,模板表头,0),0)</f>
        <v>chaos</v>
      </c>
      <c r="T707" s="21" t="s">
        <v>85</v>
      </c>
      <c r="U707" s="21"/>
      <c r="V707" s="21"/>
      <c r="W707" s="21"/>
      <c r="X707" s="21"/>
      <c r="Y707" s="21"/>
      <c r="Z707" s="21"/>
      <c r="AA707" s="21"/>
      <c r="AB707" s="21">
        <v>4</v>
      </c>
      <c r="AC707" s="21">
        <v>6</v>
      </c>
      <c r="AD707" s="21"/>
      <c r="AE707" s="21">
        <f t="shared" ref="AE707:AE770" si="148">VLOOKUP(G707,命能,2,0)</f>
        <v>10</v>
      </c>
      <c r="AF707" s="21">
        <f t="shared" si="143"/>
        <v>25</v>
      </c>
      <c r="AG707" s="28" t="str">
        <f>VLOOKUP($L707,怪物模板!$A:$N,MATCH(角色!AG$1,模板表头,0),0)</f>
        <v>misc.5skills</v>
      </c>
      <c r="AH707" s="28">
        <f>VLOOKUP($L707,怪物模板!$A:$N,MATCH(角色!AH$1,模板表头,0),0)</f>
        <v>11860101</v>
      </c>
      <c r="AI707" s="28">
        <f>VLOOKUP($L707,怪物模板!$A:$N,MATCH(角色!AI$1,模板表头,0),0)</f>
        <v>11860102</v>
      </c>
      <c r="AJ707" s="28">
        <f>VLOOKUP($L707,怪物模板!$A:$N,MATCH(角色!AJ$1,模板表头,0),0)</f>
        <v>11860103</v>
      </c>
      <c r="AK707" s="28" t="str">
        <f>VLOOKUP($L707,怪物模板!$A:$N,MATCH(角色!AK$1,模板表头,0),0)</f>
        <v/>
      </c>
      <c r="AL707" s="28" t="str">
        <f>IF(VLOOKUP($L707,[1]怪物模板!$A:$N,MATCH([1]角色!AL$1,模板表头,0),0)=0,"",VLOOKUP($L707,[1]怪物模板!$A:$N,MATCH([1]角色!AL$1,模板表头,0),0))</f>
        <v/>
      </c>
      <c r="AM707" s="28" t="str">
        <f>VLOOKUP($L707,怪物模板!$A:$N,MATCH(角色!AM$1,模板表头,0),0)</f>
        <v>sylvanas</v>
      </c>
      <c r="AN707" s="21">
        <v>1</v>
      </c>
      <c r="AO707" s="21">
        <v>1</v>
      </c>
      <c r="AP707" s="21"/>
      <c r="AQ707" s="21"/>
      <c r="AR707" s="21"/>
      <c r="AS707" s="21"/>
      <c r="AT707" s="21"/>
      <c r="AU707" s="21">
        <v>230011</v>
      </c>
      <c r="AV707" s="21">
        <v>230272</v>
      </c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2">
        <f t="shared" si="144"/>
        <v>10000</v>
      </c>
      <c r="BJ707" s="22">
        <f t="shared" si="147"/>
        <v>4000</v>
      </c>
      <c r="BK707" s="22">
        <f t="shared" si="147"/>
        <v>4000</v>
      </c>
      <c r="BL707" s="21"/>
      <c r="BM707" s="21"/>
      <c r="BN707" s="21"/>
      <c r="BO707" s="21"/>
      <c r="BP707" s="21"/>
      <c r="BQ707" s="21"/>
      <c r="BR707" s="21"/>
      <c r="BS707" s="21"/>
      <c r="BT707" s="21"/>
      <c r="BU707" s="23" t="s">
        <v>200</v>
      </c>
      <c r="BV707" s="21"/>
      <c r="BW707" s="21"/>
      <c r="BX707" s="21"/>
      <c r="BY707" s="21"/>
      <c r="BZ707" s="21"/>
      <c r="CA707" s="21"/>
      <c r="CB707" s="21"/>
      <c r="CC707" s="21"/>
      <c r="CD707" s="21"/>
      <c r="CE707" s="21"/>
      <c r="CF707" s="21"/>
      <c r="CG707" s="21" t="s">
        <v>200</v>
      </c>
      <c r="CH707" s="21" t="s">
        <v>200</v>
      </c>
      <c r="CI707" s="21" t="s">
        <v>200</v>
      </c>
      <c r="CJ707" s="21" t="s">
        <v>200</v>
      </c>
      <c r="CK707" s="21" t="s">
        <v>200</v>
      </c>
      <c r="CL707" s="21" t="s">
        <v>200</v>
      </c>
      <c r="CM707" s="21" t="s">
        <v>200</v>
      </c>
      <c r="CN707" s="21" t="s">
        <v>200</v>
      </c>
      <c r="CO707" s="21" t="s">
        <v>200</v>
      </c>
    </row>
    <row r="708" spans="1:93" ht="16.5" customHeight="1" x14ac:dyDescent="0.3">
      <c r="A708" s="62">
        <v>31040706</v>
      </c>
      <c r="B708" s="62" t="s">
        <v>248</v>
      </c>
      <c r="C708" s="21"/>
      <c r="D708" s="21">
        <f t="shared" si="146"/>
        <v>62</v>
      </c>
      <c r="E708" s="21" t="s">
        <v>106</v>
      </c>
      <c r="F708" s="21">
        <v>22</v>
      </c>
      <c r="G708" s="21" t="s">
        <v>110</v>
      </c>
      <c r="H708" s="21">
        <f>VLOOKUP($L708,怪物模板!$A:$N,MATCH(角色!H$1,模板表头,0),0)</f>
        <v>1</v>
      </c>
      <c r="I708" s="28" t="str">
        <f>VLOOKUP($L708,怪物模板!$A:$N,MATCH(角色!I$1,模板表头,0),0)</f>
        <v>phy</v>
      </c>
      <c r="J708" s="22"/>
      <c r="K708" s="21"/>
      <c r="L708" s="21" t="s">
        <v>248</v>
      </c>
      <c r="M708" s="28" t="str">
        <f>VLOOKUP($L708,怪物模板!$A:$N,MATCH(角色!M$1,模板表头,0),0)</f>
        <v>顶盾步兵</v>
      </c>
      <c r="N708" s="28" t="str">
        <f>VLOOKUP($L708,怪物模板!$A:$N,MATCH(角色!N$1,模板表头,0),0)</f>
        <v>统一模板</v>
      </c>
      <c r="O708" s="21" t="str">
        <f>VLOOKUP($L708,怪物模板!$A:$N,MATCH(角色!O$1,模板表头,0),0)</f>
        <v>male</v>
      </c>
      <c r="P708" s="22">
        <v>2</v>
      </c>
      <c r="Q708" s="21">
        <v>3</v>
      </c>
      <c r="R708" s="21">
        <v>2</v>
      </c>
      <c r="S708" s="28" t="str">
        <f>VLOOKUP($L708,怪物模板!$A:$N,MATCH(角色!S$1,模板表头,0),0)</f>
        <v>alliance</v>
      </c>
      <c r="T708" s="21" t="s">
        <v>199</v>
      </c>
      <c r="U708" s="21"/>
      <c r="V708" s="21"/>
      <c r="W708" s="21"/>
      <c r="X708" s="21"/>
      <c r="Y708" s="21"/>
      <c r="Z708" s="21"/>
      <c r="AA708" s="21"/>
      <c r="AB708" s="21">
        <v>4</v>
      </c>
      <c r="AC708" s="21">
        <v>6</v>
      </c>
      <c r="AD708" s="21"/>
      <c r="AE708" s="21">
        <f t="shared" si="148"/>
        <v>10</v>
      </c>
      <c r="AF708" s="21">
        <f t="shared" si="143"/>
        <v>25</v>
      </c>
      <c r="AG708" s="28" t="str">
        <f>VLOOKUP($L708,怪物模板!$A:$N,MATCH(角色!AG$1,模板表头,0),0)</f>
        <v>misc.5skills_target_is_valid</v>
      </c>
      <c r="AH708" s="28">
        <f>VLOOKUP($L708,怪物模板!$A:$N,MATCH(角色!AH$1,模板表头,0),0)</f>
        <v>11980301</v>
      </c>
      <c r="AI708" s="28">
        <f>VLOOKUP($L708,怪物模板!$A:$N,MATCH(角色!AI$1,模板表头,0),0)</f>
        <v>11980302</v>
      </c>
      <c r="AJ708" s="28" t="str">
        <f>VLOOKUP($L708,怪物模板!$A:$N,MATCH(角色!AJ$1,模板表头,0),0)</f>
        <v/>
      </c>
      <c r="AK708" s="28" t="str">
        <f>VLOOKUP($L708,怪物模板!$A:$N,MATCH(角色!AK$1,模板表头,0),0)</f>
        <v/>
      </c>
      <c r="AL708" s="28" t="str">
        <f>IF(VLOOKUP($L708,[1]怪物模板!$A:$N,MATCH([1]角色!AL$1,模板表头,0),0)=0,"",VLOOKUP($L708,[1]怪物模板!$A:$N,MATCH([1]角色!AL$1,模板表头,0),0))</f>
        <v/>
      </c>
      <c r="AM708" s="28" t="str">
        <f>VLOOKUP($L708,怪物模板!$A:$N,MATCH(角色!AM$1,模板表头,0),0)</f>
        <v>shield_infantry_npc</v>
      </c>
      <c r="AN708" s="21">
        <v>1</v>
      </c>
      <c r="AO708" s="21">
        <v>1</v>
      </c>
      <c r="AP708" s="21"/>
      <c r="AQ708" s="21"/>
      <c r="AR708" s="21"/>
      <c r="AS708" s="21"/>
      <c r="AT708" s="21"/>
      <c r="AU708" s="21">
        <v>230041</v>
      </c>
      <c r="AV708" s="21"/>
      <c r="AW708" s="21"/>
      <c r="AX708" s="21"/>
      <c r="AY708" s="21"/>
      <c r="AZ708" s="21"/>
      <c r="BA708" s="21"/>
      <c r="BB708" s="22"/>
      <c r="BC708" s="22"/>
      <c r="BD708" s="22"/>
      <c r="BE708" s="22"/>
      <c r="BF708" s="22"/>
      <c r="BG708" s="22"/>
      <c r="BH708" s="22"/>
      <c r="BI708" s="22">
        <f t="shared" si="144"/>
        <v>10000</v>
      </c>
      <c r="BJ708" s="22">
        <f t="shared" si="147"/>
        <v>4000</v>
      </c>
      <c r="BK708" s="22">
        <f t="shared" si="147"/>
        <v>4000</v>
      </c>
      <c r="BL708" s="21"/>
      <c r="BM708" s="21"/>
      <c r="BN708" s="21"/>
      <c r="BO708" s="21"/>
      <c r="BP708" s="21"/>
      <c r="BQ708" s="21"/>
      <c r="BR708" s="21"/>
      <c r="BS708" s="21"/>
      <c r="BT708" s="21"/>
      <c r="BU708" s="23" t="s">
        <v>200</v>
      </c>
      <c r="BV708" s="21"/>
      <c r="BW708" s="21"/>
      <c r="BX708" s="21"/>
      <c r="BY708" s="21"/>
      <c r="BZ708" s="21"/>
      <c r="CA708" s="21"/>
      <c r="CB708" s="21"/>
      <c r="CC708" s="21"/>
      <c r="CD708" s="21"/>
      <c r="CE708" s="21"/>
      <c r="CF708" s="21"/>
      <c r="CG708" s="21" t="s">
        <v>200</v>
      </c>
      <c r="CH708" s="21" t="s">
        <v>200</v>
      </c>
      <c r="CI708" s="21" t="s">
        <v>200</v>
      </c>
      <c r="CJ708" s="21" t="s">
        <v>200</v>
      </c>
      <c r="CK708" s="21" t="s">
        <v>200</v>
      </c>
      <c r="CL708" s="21" t="s">
        <v>200</v>
      </c>
      <c r="CM708" s="21" t="s">
        <v>200</v>
      </c>
      <c r="CN708" s="21" t="s">
        <v>200</v>
      </c>
      <c r="CO708" s="21" t="s">
        <v>200</v>
      </c>
    </row>
    <row r="709" spans="1:93" ht="16.5" customHeight="1" x14ac:dyDescent="0.3">
      <c r="A709" s="62">
        <v>31040707</v>
      </c>
      <c r="B709" s="62" t="s">
        <v>248</v>
      </c>
      <c r="C709" s="21"/>
      <c r="D709" s="21">
        <f t="shared" si="146"/>
        <v>62</v>
      </c>
      <c r="E709" s="21" t="s">
        <v>106</v>
      </c>
      <c r="F709" s="21">
        <v>22</v>
      </c>
      <c r="G709" s="21" t="s">
        <v>110</v>
      </c>
      <c r="H709" s="21">
        <f>VLOOKUP($L709,怪物模板!$A:$N,MATCH(角色!H$1,模板表头,0),0)</f>
        <v>1</v>
      </c>
      <c r="I709" s="28" t="str">
        <f>VLOOKUP($L709,怪物模板!$A:$N,MATCH(角色!I$1,模板表头,0),0)</f>
        <v>phy</v>
      </c>
      <c r="J709" s="22"/>
      <c r="K709" s="21"/>
      <c r="L709" s="21" t="s">
        <v>248</v>
      </c>
      <c r="M709" s="28" t="str">
        <f>VLOOKUP($L709,怪物模板!$A:$N,MATCH(角色!M$1,模板表头,0),0)</f>
        <v>顶盾步兵</v>
      </c>
      <c r="N709" s="28" t="str">
        <f>VLOOKUP($L709,怪物模板!$A:$N,MATCH(角色!N$1,模板表头,0),0)</f>
        <v>统一模板</v>
      </c>
      <c r="O709" s="21" t="str">
        <f>VLOOKUP($L709,怪物模板!$A:$N,MATCH(角色!O$1,模板表头,0),0)</f>
        <v>male</v>
      </c>
      <c r="P709" s="22">
        <v>2</v>
      </c>
      <c r="Q709" s="21">
        <v>3</v>
      </c>
      <c r="R709" s="21">
        <v>2</v>
      </c>
      <c r="S709" s="28" t="str">
        <f>VLOOKUP($L709,怪物模板!$A:$N,MATCH(角色!S$1,模板表头,0),0)</f>
        <v>alliance</v>
      </c>
      <c r="T709" s="21" t="s">
        <v>199</v>
      </c>
      <c r="U709" s="21"/>
      <c r="V709" s="21"/>
      <c r="W709" s="21"/>
      <c r="X709" s="21"/>
      <c r="Y709" s="21"/>
      <c r="Z709" s="21"/>
      <c r="AA709" s="21"/>
      <c r="AB709" s="21">
        <v>4</v>
      </c>
      <c r="AC709" s="21">
        <v>6</v>
      </c>
      <c r="AD709" s="21"/>
      <c r="AE709" s="21">
        <f t="shared" si="148"/>
        <v>10</v>
      </c>
      <c r="AF709" s="21">
        <f t="shared" si="143"/>
        <v>25</v>
      </c>
      <c r="AG709" s="28" t="str">
        <f>VLOOKUP($L709,怪物模板!$A:$N,MATCH(角色!AG$1,模板表头,0),0)</f>
        <v>misc.5skills_target_is_valid</v>
      </c>
      <c r="AH709" s="28">
        <f>VLOOKUP($L709,怪物模板!$A:$N,MATCH(角色!AH$1,模板表头,0),0)</f>
        <v>11980301</v>
      </c>
      <c r="AI709" s="28">
        <f>VLOOKUP($L709,怪物模板!$A:$N,MATCH(角色!AI$1,模板表头,0),0)</f>
        <v>11980302</v>
      </c>
      <c r="AJ709" s="28" t="str">
        <f>VLOOKUP($L709,怪物模板!$A:$N,MATCH(角色!AJ$1,模板表头,0),0)</f>
        <v/>
      </c>
      <c r="AK709" s="28" t="str">
        <f>VLOOKUP($L709,怪物模板!$A:$N,MATCH(角色!AK$1,模板表头,0),0)</f>
        <v/>
      </c>
      <c r="AL709" s="28" t="str">
        <f>IF(VLOOKUP($L709,[1]怪物模板!$A:$N,MATCH([1]角色!AL$1,模板表头,0),0)=0,"",VLOOKUP($L709,[1]怪物模板!$A:$N,MATCH([1]角色!AL$1,模板表头,0),0))</f>
        <v/>
      </c>
      <c r="AM709" s="28" t="str">
        <f>VLOOKUP($L709,怪物模板!$A:$N,MATCH(角色!AM$1,模板表头,0),0)</f>
        <v>shield_infantry_npc</v>
      </c>
      <c r="AN709" s="21">
        <v>1</v>
      </c>
      <c r="AO709" s="21">
        <v>1</v>
      </c>
      <c r="AP709" s="21"/>
      <c r="AQ709" s="21"/>
      <c r="AR709" s="21"/>
      <c r="AS709" s="21"/>
      <c r="AT709" s="21"/>
      <c r="AU709" s="21">
        <v>230041</v>
      </c>
      <c r="AV709" s="21"/>
      <c r="AW709" s="21"/>
      <c r="AX709" s="21"/>
      <c r="AY709" s="21"/>
      <c r="AZ709" s="21"/>
      <c r="BA709" s="21"/>
      <c r="BB709" s="22"/>
      <c r="BC709" s="22"/>
      <c r="BD709" s="22"/>
      <c r="BE709" s="22"/>
      <c r="BF709" s="22"/>
      <c r="BG709" s="22"/>
      <c r="BH709" s="22"/>
      <c r="BI709" s="22">
        <f t="shared" si="144"/>
        <v>10000</v>
      </c>
      <c r="BJ709" s="22">
        <f t="shared" si="147"/>
        <v>4000</v>
      </c>
      <c r="BK709" s="22">
        <f t="shared" si="147"/>
        <v>4000</v>
      </c>
      <c r="BL709" s="21"/>
      <c r="BM709" s="21"/>
      <c r="BN709" s="21"/>
      <c r="BO709" s="21"/>
      <c r="BP709" s="21"/>
      <c r="BQ709" s="21"/>
      <c r="BR709" s="21"/>
      <c r="BS709" s="21"/>
      <c r="BT709" s="21"/>
      <c r="BU709" s="23" t="s">
        <v>200</v>
      </c>
      <c r="BV709" s="21"/>
      <c r="BW709" s="21"/>
      <c r="BX709" s="21"/>
      <c r="BY709" s="21"/>
      <c r="BZ709" s="21"/>
      <c r="CA709" s="21"/>
      <c r="CB709" s="21"/>
      <c r="CC709" s="21"/>
      <c r="CD709" s="21"/>
      <c r="CE709" s="21"/>
      <c r="CF709" s="21"/>
      <c r="CG709" s="21" t="s">
        <v>200</v>
      </c>
      <c r="CH709" s="21" t="s">
        <v>200</v>
      </c>
      <c r="CI709" s="21" t="s">
        <v>200</v>
      </c>
      <c r="CJ709" s="21" t="s">
        <v>200</v>
      </c>
      <c r="CK709" s="21" t="s">
        <v>200</v>
      </c>
      <c r="CL709" s="21" t="s">
        <v>200</v>
      </c>
      <c r="CM709" s="21" t="s">
        <v>200</v>
      </c>
      <c r="CN709" s="21" t="s">
        <v>200</v>
      </c>
      <c r="CO709" s="21" t="s">
        <v>200</v>
      </c>
    </row>
    <row r="710" spans="1:93" ht="16.5" customHeight="1" x14ac:dyDescent="0.3">
      <c r="A710" s="62">
        <v>31040708</v>
      </c>
      <c r="B710" s="62" t="s">
        <v>202</v>
      </c>
      <c r="C710" s="21"/>
      <c r="D710" s="21">
        <f t="shared" si="146"/>
        <v>62</v>
      </c>
      <c r="E710" s="21" t="s">
        <v>106</v>
      </c>
      <c r="F710" s="21">
        <v>22</v>
      </c>
      <c r="G710" s="21" t="s">
        <v>110</v>
      </c>
      <c r="H710" s="21">
        <f>VLOOKUP($L710,怪物模板!$A:$N,MATCH(角色!H$1,模板表头,0),0)</f>
        <v>3</v>
      </c>
      <c r="I710" s="28" t="str">
        <f>VLOOKUP($L710,怪物模板!$A:$N,MATCH(角色!I$1,模板表头,0),0)</f>
        <v>mag</v>
      </c>
      <c r="J710" s="22"/>
      <c r="K710" s="21"/>
      <c r="L710" s="21" t="s">
        <v>275</v>
      </c>
      <c r="M710" s="28" t="str">
        <f>VLOOKUP($L710,怪物模板!$A:$N,MATCH(角色!M$1,模板表头,0),0)</f>
        <v>火焰术士</v>
      </c>
      <c r="N710" s="28" t="str">
        <f>VLOOKUP($L710,怪物模板!$A:$N,MATCH(角色!N$1,模板表头,0),0)</f>
        <v>大招加引导版，加酒利用</v>
      </c>
      <c r="O710" s="21" t="str">
        <f>VLOOKUP($L710,怪物模板!$A:$N,MATCH(角色!O$1,模板表头,0),0)</f>
        <v>female</v>
      </c>
      <c r="P710" s="22">
        <v>3</v>
      </c>
      <c r="Q710" s="21">
        <v>2</v>
      </c>
      <c r="R710" s="21">
        <v>2</v>
      </c>
      <c r="S710" s="28" t="str">
        <f>VLOOKUP($L710,怪物模板!$A:$N,MATCH(角色!S$1,模板表头,0),0)</f>
        <v>alliance</v>
      </c>
      <c r="T710" s="21" t="s">
        <v>85</v>
      </c>
      <c r="U710" s="21"/>
      <c r="V710" s="21"/>
      <c r="W710" s="21"/>
      <c r="X710" s="21"/>
      <c r="Y710" s="21"/>
      <c r="Z710" s="21"/>
      <c r="AA710" s="21"/>
      <c r="AB710" s="21">
        <v>4</v>
      </c>
      <c r="AC710" s="21">
        <v>6</v>
      </c>
      <c r="AD710" s="21"/>
      <c r="AE710" s="21">
        <f t="shared" si="148"/>
        <v>10</v>
      </c>
      <c r="AF710" s="21">
        <f t="shared" si="143"/>
        <v>25</v>
      </c>
      <c r="AG710" s="28" t="str">
        <f>VLOOKUP($L710,怪物模板!$A:$N,MATCH(角色!AG$1,模板表头,0),0)</f>
        <v>misc.5skills</v>
      </c>
      <c r="AH710" s="28">
        <f>VLOOKUP($L710,怪物模板!$A:$N,MATCH(角色!AH$1,模板表头,0),0)</f>
        <v>11980401</v>
      </c>
      <c r="AI710" s="28">
        <f>VLOOKUP($L710,怪物模板!$A:$N,MATCH(角色!AI$1,模板表头,0),0)</f>
        <v>11980402</v>
      </c>
      <c r="AJ710" s="28">
        <f>VLOOKUP($L710,怪物模板!$A:$N,MATCH(角色!AJ$1,模板表头,0),0)</f>
        <v>11999535</v>
      </c>
      <c r="AK710" s="28" t="str">
        <f>VLOOKUP($L710,怪物模板!$A:$N,MATCH(角色!AK$1,模板表头,0),0)</f>
        <v/>
      </c>
      <c r="AL710" s="28" t="str">
        <f>IF(VLOOKUP($L710,[1]怪物模板!$A:$N,MATCH([1]角色!AL$1,模板表头,0),0)=0,"",VLOOKUP($L710,[1]怪物模板!$A:$N,MATCH([1]角色!AL$1,模板表头,0),0))</f>
        <v/>
      </c>
      <c r="AM710" s="28" t="str">
        <f>VLOOKUP($L710,怪物模板!$A:$N,MATCH(角色!AM$1,模板表头,0),0)</f>
        <v>flame_npc</v>
      </c>
      <c r="AN710" s="21">
        <v>1</v>
      </c>
      <c r="AO710" s="21">
        <v>1</v>
      </c>
      <c r="AP710" s="21"/>
      <c r="AQ710" s="21"/>
      <c r="AR710" s="21"/>
      <c r="AS710" s="21"/>
      <c r="AT710" s="21"/>
      <c r="AU710" s="21">
        <v>230011</v>
      </c>
      <c r="AV710" s="21">
        <v>230302</v>
      </c>
      <c r="AW710" s="21"/>
      <c r="AX710" s="21"/>
      <c r="AY710" s="21"/>
      <c r="AZ710" s="21"/>
      <c r="BA710" s="21"/>
      <c r="BB710" s="22"/>
      <c r="BC710" s="22"/>
      <c r="BD710" s="22"/>
      <c r="BE710" s="22"/>
      <c r="BF710" s="22"/>
      <c r="BG710" s="22"/>
      <c r="BH710" s="22"/>
      <c r="BI710" s="22">
        <f t="shared" si="144"/>
        <v>10000</v>
      </c>
      <c r="BJ710" s="22">
        <f t="shared" si="147"/>
        <v>4000</v>
      </c>
      <c r="BK710" s="22">
        <f t="shared" si="147"/>
        <v>4000</v>
      </c>
      <c r="BL710" s="21"/>
      <c r="BM710" s="21"/>
      <c r="BN710" s="21"/>
      <c r="BO710" s="21"/>
      <c r="BP710" s="21"/>
      <c r="BQ710" s="21"/>
      <c r="BR710" s="21"/>
      <c r="BS710" s="21"/>
      <c r="BT710" s="21"/>
      <c r="BU710" s="23" t="s">
        <v>200</v>
      </c>
      <c r="BV710" s="21"/>
      <c r="BW710" s="21"/>
      <c r="BX710" s="21"/>
      <c r="BY710" s="21"/>
      <c r="BZ710" s="21"/>
      <c r="CA710" s="21"/>
      <c r="CB710" s="21"/>
      <c r="CC710" s="21"/>
      <c r="CD710" s="21"/>
      <c r="CE710" s="21"/>
      <c r="CF710" s="21"/>
      <c r="CG710" s="21" t="s">
        <v>200</v>
      </c>
      <c r="CH710" s="21" t="s">
        <v>200</v>
      </c>
      <c r="CI710" s="21" t="s">
        <v>200</v>
      </c>
      <c r="CJ710" s="21" t="s">
        <v>200</v>
      </c>
      <c r="CK710" s="21" t="s">
        <v>200</v>
      </c>
      <c r="CL710" s="21" t="s">
        <v>200</v>
      </c>
      <c r="CM710" s="21" t="s">
        <v>200</v>
      </c>
      <c r="CN710" s="21" t="s">
        <v>200</v>
      </c>
      <c r="CO710" s="21" t="s">
        <v>200</v>
      </c>
    </row>
    <row r="711" spans="1:93" ht="16.5" customHeight="1" x14ac:dyDescent="0.3">
      <c r="A711" s="62">
        <v>31040709</v>
      </c>
      <c r="B711" s="62" t="s">
        <v>343</v>
      </c>
      <c r="C711" s="21"/>
      <c r="D711" s="21">
        <f t="shared" si="146"/>
        <v>62</v>
      </c>
      <c r="E711" s="21" t="s">
        <v>106</v>
      </c>
      <c r="F711" s="21">
        <v>22</v>
      </c>
      <c r="G711" s="21" t="s">
        <v>111</v>
      </c>
      <c r="H711" s="21">
        <f>VLOOKUP($L711,怪物模板!$A:$N,MATCH(角色!H$1,模板表头,0),0)</f>
        <v>3</v>
      </c>
      <c r="I711" s="28" t="str">
        <f>VLOOKUP($L711,怪物模板!$A:$N,MATCH(角色!I$1,模板表头,0),0)</f>
        <v>mag</v>
      </c>
      <c r="J711" s="22"/>
      <c r="K711" s="21"/>
      <c r="L711" s="21" t="s">
        <v>338</v>
      </c>
      <c r="M711" s="28" t="str">
        <f>VLOOKUP($L711,怪物模板!$A:$N,MATCH(角色!M$1,模板表头,0),0)</f>
        <v>黑魔导少女</v>
      </c>
      <c r="N711" s="28" t="str">
        <f>VLOOKUP($L711,怪物模板!$A:$N,MATCH(角色!N$1,模板表头,0),0)</f>
        <v>统一BOSS模板，同英雄技能+酒利用</v>
      </c>
      <c r="O711" s="21" t="str">
        <f>VLOOKUP($L711,怪物模板!$A:$N,MATCH(角色!O$1,模板表头,0),0)</f>
        <v>male</v>
      </c>
      <c r="P711" s="22">
        <v>7</v>
      </c>
      <c r="Q711" s="21">
        <v>4</v>
      </c>
      <c r="R711" s="21">
        <v>4</v>
      </c>
      <c r="S711" s="28" t="str">
        <f>VLOOKUP($L711,怪物模板!$A:$N,MATCH(角色!S$1,模板表头,0),0)</f>
        <v>alliance</v>
      </c>
      <c r="T711" s="21" t="s">
        <v>85</v>
      </c>
      <c r="U711" s="21"/>
      <c r="V711" s="21"/>
      <c r="W711" s="21"/>
      <c r="X711" s="21"/>
      <c r="Y711" s="21"/>
      <c r="Z711" s="21"/>
      <c r="AA711" s="21"/>
      <c r="AB711" s="21">
        <v>4</v>
      </c>
      <c r="AC711" s="21">
        <v>6</v>
      </c>
      <c r="AD711" s="21"/>
      <c r="AE711" s="21">
        <f t="shared" si="148"/>
        <v>40</v>
      </c>
      <c r="AF711" s="21">
        <f t="shared" si="143"/>
        <v>100</v>
      </c>
      <c r="AG711" s="28" t="str">
        <f>VLOOKUP($L711,怪物模板!$A:$N,MATCH(角色!AG$1,模板表头,0),0)</f>
        <v>misc.5skills_is_enemy_second</v>
      </c>
      <c r="AH711" s="28">
        <f>VLOOKUP($L711,怪物模板!$A:$N,MATCH(角色!AH$1,模板表头,0),0)</f>
        <v>11760301</v>
      </c>
      <c r="AI711" s="28">
        <f>VLOOKUP($L711,怪物模板!$A:$N,MATCH(角色!AI$1,模板表头,0),0)</f>
        <v>11760302</v>
      </c>
      <c r="AJ711" s="28">
        <f>VLOOKUP($L711,怪物模板!$A:$N,MATCH(角色!AJ$1,模板表头,0),0)</f>
        <v>11760303</v>
      </c>
      <c r="AK711" s="28">
        <f>VLOOKUP($L711,怪物模板!$A:$N,MATCH(角色!AK$1,模板表头,0),0)</f>
        <v>11760304</v>
      </c>
      <c r="AL711" s="28" t="str">
        <f>IF(VLOOKUP($L711,[1]怪物模板!$A:$N,MATCH([1]角色!AL$1,模板表头,0),0)=0,"",VLOOKUP($L711,[1]怪物模板!$A:$N,MATCH([1]角色!AL$1,模板表头,0),0))</f>
        <v/>
      </c>
      <c r="AM711" s="28" t="str">
        <f>VLOOKUP($L711,怪物模板!$A:$N,MATCH(角色!AM$1,模板表头,0),0)</f>
        <v>antonidas</v>
      </c>
      <c r="AN711" s="21">
        <v>1</v>
      </c>
      <c r="AO711" s="21">
        <v>1</v>
      </c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2">
        <f t="shared" si="144"/>
        <v>10000</v>
      </c>
      <c r="BJ711" s="22">
        <f t="shared" si="147"/>
        <v>4000</v>
      </c>
      <c r="BK711" s="22">
        <f t="shared" si="147"/>
        <v>4000</v>
      </c>
      <c r="BL711" s="21"/>
      <c r="BM711" s="21"/>
      <c r="BN711" s="21"/>
      <c r="BO711" s="21"/>
      <c r="BP711" s="21"/>
      <c r="BQ711" s="21"/>
      <c r="BR711" s="21"/>
      <c r="BS711" s="21"/>
      <c r="BT711" s="21"/>
      <c r="BU711" s="23" t="s">
        <v>200</v>
      </c>
      <c r="BV711" s="21"/>
      <c r="BW711" s="21"/>
      <c r="BX711" s="21"/>
      <c r="BY711" s="21"/>
      <c r="BZ711" s="21"/>
      <c r="CA711" s="21"/>
      <c r="CB711" s="21"/>
      <c r="CC711" s="21"/>
      <c r="CD711" s="21"/>
      <c r="CE711" s="21"/>
      <c r="CF711" s="21"/>
      <c r="CG711" s="21" t="s">
        <v>200</v>
      </c>
      <c r="CH711" s="21" t="s">
        <v>200</v>
      </c>
      <c r="CI711" s="21" t="s">
        <v>200</v>
      </c>
      <c r="CJ711" s="21" t="s">
        <v>200</v>
      </c>
      <c r="CK711" s="21" t="s">
        <v>200</v>
      </c>
      <c r="CL711" s="21" t="s">
        <v>200</v>
      </c>
      <c r="CM711" s="21" t="s">
        <v>200</v>
      </c>
      <c r="CN711" s="21" t="s">
        <v>200</v>
      </c>
      <c r="CO711" s="21" t="s">
        <v>200</v>
      </c>
    </row>
    <row r="712" spans="1:93" ht="16.5" customHeight="1" x14ac:dyDescent="0.3">
      <c r="A712" s="62">
        <v>31040710</v>
      </c>
      <c r="B712" s="62" t="s">
        <v>267</v>
      </c>
      <c r="C712" s="21"/>
      <c r="D712" s="21">
        <f t="shared" si="146"/>
        <v>62</v>
      </c>
      <c r="E712" s="21" t="s">
        <v>106</v>
      </c>
      <c r="F712" s="21">
        <v>22</v>
      </c>
      <c r="G712" s="21" t="s">
        <v>110</v>
      </c>
      <c r="H712" s="21">
        <f>VLOOKUP($L712,怪物模板!$A:$N,MATCH(角色!H$1,模板表头,0),0)</f>
        <v>3</v>
      </c>
      <c r="I712" s="28" t="str">
        <f>VLOOKUP($L712,怪物模板!$A:$N,MATCH(角色!I$1,模板表头,0),0)</f>
        <v>mag</v>
      </c>
      <c r="J712" s="22"/>
      <c r="K712" s="21"/>
      <c r="L712" s="21" t="s">
        <v>286</v>
      </c>
      <c r="M712" s="28" t="str">
        <f>VLOOKUP($L712,怪物模板!$A:$N,MATCH(角色!M$1,模板表头,0),0)</f>
        <v>无对应英雄</v>
      </c>
      <c r="N712" s="28" t="str">
        <f>VLOOKUP($L712,怪物模板!$A:$N,MATCH(角色!N$1,模板表头,0),0)</f>
        <v>统一BOSS模板</v>
      </c>
      <c r="O712" s="21" t="str">
        <f>VLOOKUP($L712,怪物模板!$A:$N,MATCH(角色!O$1,模板表头,0),0)</f>
        <v>male</v>
      </c>
      <c r="P712" s="21">
        <v>6</v>
      </c>
      <c r="Q712" s="21">
        <v>3</v>
      </c>
      <c r="R712" s="21">
        <v>4</v>
      </c>
      <c r="S712" s="28" t="str">
        <f>VLOOKUP($L712,怪物模板!$A:$N,MATCH(角色!S$1,模板表头,0),0)</f>
        <v>chaos</v>
      </c>
      <c r="T712" s="21" t="s">
        <v>85</v>
      </c>
      <c r="U712" s="21"/>
      <c r="V712" s="21"/>
      <c r="W712" s="21"/>
      <c r="X712" s="21"/>
      <c r="Y712" s="21"/>
      <c r="Z712" s="21"/>
      <c r="AA712" s="21"/>
      <c r="AB712" s="21">
        <v>4</v>
      </c>
      <c r="AC712" s="21">
        <v>6</v>
      </c>
      <c r="AD712" s="21"/>
      <c r="AE712" s="21">
        <f t="shared" si="148"/>
        <v>10</v>
      </c>
      <c r="AF712" s="21">
        <f t="shared" si="143"/>
        <v>25</v>
      </c>
      <c r="AG712" s="28" t="str">
        <f>VLOOKUP($L712,怪物模板!$A:$N,MATCH(角色!AG$1,模板表头,0),0)</f>
        <v>range.kelthuzad</v>
      </c>
      <c r="AH712" s="28">
        <f>VLOOKUP($L712,怪物模板!$A:$N,MATCH(角色!AH$1,模板表头,0),0)</f>
        <v>11660201</v>
      </c>
      <c r="AI712" s="28">
        <f>VLOOKUP($L712,怪物模板!$A:$N,MATCH(角色!AI$1,模板表头,0),0)</f>
        <v>11660202</v>
      </c>
      <c r="AJ712" s="28">
        <f>VLOOKUP($L712,怪物模板!$A:$N,MATCH(角色!AJ$1,模板表头,0),0)</f>
        <v>11999506</v>
      </c>
      <c r="AK712" s="28">
        <f>VLOOKUP($L712,怪物模板!$A:$N,MATCH(角色!AK$1,模板表头,0),0)</f>
        <v>11999504</v>
      </c>
      <c r="AL712" s="28" t="str">
        <f>IF(VLOOKUP($L712,[1]怪物模板!$A:$N,MATCH([1]角色!AL$1,模板表头,0),0)=0,"",VLOOKUP($L712,[1]怪物模板!$A:$N,MATCH([1]角色!AL$1,模板表头,0),0))</f>
        <v/>
      </c>
      <c r="AM712" s="28" t="str">
        <f>VLOOKUP($L712,怪物模板!$A:$N,MATCH(角色!AM$1,模板表头,0),0)</f>
        <v>kelthuzad</v>
      </c>
      <c r="AN712" s="21">
        <v>1</v>
      </c>
      <c r="AO712" s="21">
        <v>1</v>
      </c>
      <c r="AP712" s="21"/>
      <c r="AQ712" s="21"/>
      <c r="AR712" s="21"/>
      <c r="AS712" s="21"/>
      <c r="AT712" s="21"/>
      <c r="AU712" s="21">
        <v>230011</v>
      </c>
      <c r="AV712" s="21">
        <v>230292</v>
      </c>
      <c r="AW712" s="21"/>
      <c r="AX712" s="21"/>
      <c r="AY712" s="21"/>
      <c r="AZ712" s="21"/>
      <c r="BA712" s="21"/>
      <c r="BB712" s="22"/>
      <c r="BC712" s="22"/>
      <c r="BD712" s="22"/>
      <c r="BE712" s="22"/>
      <c r="BF712" s="22"/>
      <c r="BG712" s="22"/>
      <c r="BH712" s="22"/>
      <c r="BI712" s="22">
        <f t="shared" si="144"/>
        <v>10000</v>
      </c>
      <c r="BJ712" s="22">
        <f t="shared" si="147"/>
        <v>4000</v>
      </c>
      <c r="BK712" s="22">
        <f t="shared" si="147"/>
        <v>4000</v>
      </c>
      <c r="BL712" s="21"/>
      <c r="BM712" s="21"/>
      <c r="BN712" s="21"/>
      <c r="BO712" s="21"/>
      <c r="BP712" s="21"/>
      <c r="BQ712" s="21"/>
      <c r="BR712" s="21"/>
      <c r="BS712" s="21"/>
      <c r="BT712" s="21"/>
      <c r="BU712" s="23" t="s">
        <v>200</v>
      </c>
      <c r="BV712" s="21"/>
      <c r="BW712" s="21"/>
      <c r="BX712" s="21"/>
      <c r="BY712" s="21"/>
      <c r="BZ712" s="21"/>
      <c r="CA712" s="21"/>
      <c r="CB712" s="21"/>
      <c r="CC712" s="21"/>
      <c r="CD712" s="21"/>
      <c r="CE712" s="21"/>
      <c r="CF712" s="21"/>
      <c r="CG712" s="21" t="s">
        <v>200</v>
      </c>
      <c r="CH712" s="21" t="s">
        <v>200</v>
      </c>
      <c r="CI712" s="21" t="s">
        <v>200</v>
      </c>
      <c r="CJ712" s="21" t="s">
        <v>200</v>
      </c>
      <c r="CK712" s="21" t="s">
        <v>200</v>
      </c>
      <c r="CL712" s="21" t="s">
        <v>200</v>
      </c>
      <c r="CM712" s="21" t="s">
        <v>200</v>
      </c>
      <c r="CN712" s="21" t="s">
        <v>200</v>
      </c>
      <c r="CO712" s="21" t="s">
        <v>200</v>
      </c>
    </row>
    <row r="713" spans="1:93" s="5" customFormat="1" ht="16.5" customHeight="1" x14ac:dyDescent="0.3">
      <c r="A713" s="62">
        <v>31040711</v>
      </c>
      <c r="B713" s="62" t="s">
        <v>246</v>
      </c>
      <c r="C713" s="21"/>
      <c r="D713" s="21">
        <f t="shared" si="146"/>
        <v>63</v>
      </c>
      <c r="E713" s="21" t="s">
        <v>106</v>
      </c>
      <c r="F713" s="21">
        <v>23</v>
      </c>
      <c r="G713" s="21" t="s">
        <v>111</v>
      </c>
      <c r="H713" s="21">
        <f>VLOOKUP($L713,怪物模板!$A:$N,MATCH(角色!H$1,模板表头,0),0)</f>
        <v>3</v>
      </c>
      <c r="I713" s="28" t="str">
        <f>VLOOKUP($L713,怪物模板!$A:$N,MATCH(角色!I$1,模板表头,0),0)</f>
        <v>mag</v>
      </c>
      <c r="J713" s="22"/>
      <c r="K713" s="21"/>
      <c r="L713" s="21" t="s">
        <v>278</v>
      </c>
      <c r="M713" s="28" t="str">
        <f>VLOOKUP($L713,怪物模板!$A:$N,MATCH(角色!M$1,模板表头,0),0)</f>
        <v>无对应英雄</v>
      </c>
      <c r="N713" s="28" t="str">
        <f>VLOOKUP($L713,怪物模板!$A:$N,MATCH(角色!N$1,模板表头,0),0)</f>
        <v>统一BOSS模板</v>
      </c>
      <c r="O713" s="21" t="str">
        <f>VLOOKUP($L713,怪物模板!$A:$N,MATCH(角色!O$1,模板表头,0),0)</f>
        <v>male</v>
      </c>
      <c r="P713" s="22">
        <v>4</v>
      </c>
      <c r="Q713" s="21">
        <v>3</v>
      </c>
      <c r="R713" s="21">
        <v>3</v>
      </c>
      <c r="S713" s="28" t="str">
        <f>VLOOKUP($L713,怪物模板!$A:$N,MATCH(角色!S$1,模板表头,0),0)</f>
        <v>alliance</v>
      </c>
      <c r="T713" s="21" t="s">
        <v>85</v>
      </c>
      <c r="U713" s="21"/>
      <c r="V713" s="21"/>
      <c r="W713" s="21"/>
      <c r="X713" s="21"/>
      <c r="Y713" s="21"/>
      <c r="Z713" s="21"/>
      <c r="AA713" s="21"/>
      <c r="AB713" s="21">
        <v>4</v>
      </c>
      <c r="AC713" s="21">
        <v>6</v>
      </c>
      <c r="AD713" s="21"/>
      <c r="AE713" s="21">
        <f t="shared" si="148"/>
        <v>40</v>
      </c>
      <c r="AF713" s="21">
        <f t="shared" si="143"/>
        <v>100</v>
      </c>
      <c r="AG713" s="28" t="str">
        <f>VLOOKUP($L713,怪物模板!$A:$N,MATCH(角色!AG$1,模板表头,0),0)</f>
        <v>misc.5skills</v>
      </c>
      <c r="AH713" s="28">
        <f>VLOOKUP($L713,怪物模板!$A:$N,MATCH(角色!AH$1,模板表头,0),0)</f>
        <v>11960401</v>
      </c>
      <c r="AI713" s="28">
        <f>VLOOKUP($L713,怪物模板!$A:$N,MATCH(角色!AI$1,模板表头,0),0)</f>
        <v>11960403</v>
      </c>
      <c r="AJ713" s="28">
        <f>VLOOKUP($L713,怪物模板!$A:$N,MATCH(角色!AJ$1,模板表头,0),0)</f>
        <v>11999509</v>
      </c>
      <c r="AK713" s="28">
        <f>VLOOKUP($L713,怪物模板!$A:$N,MATCH(角色!AK$1,模板表头,0),0)</f>
        <v>11999527</v>
      </c>
      <c r="AL713" s="28" t="str">
        <f>IF(VLOOKUP($L713,[1]怪物模板!$A:$N,MATCH([1]角色!AL$1,模板表头,0),0)=0,"",VLOOKUP($L713,[1]怪物模板!$A:$N,MATCH([1]角色!AL$1,模板表头,0),0))</f>
        <v/>
      </c>
      <c r="AM713" s="28" t="str">
        <f>VLOOKUP($L713,怪物模板!$A:$N,MATCH(角色!AM$1,模板表头,0),0)</f>
        <v>mekkatorque_boss</v>
      </c>
      <c r="AN713" s="21">
        <v>1.2</v>
      </c>
      <c r="AO713" s="21">
        <v>1</v>
      </c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2"/>
      <c r="BC713" s="22"/>
      <c r="BD713" s="22"/>
      <c r="BE713" s="22"/>
      <c r="BF713" s="22"/>
      <c r="BG713" s="22"/>
      <c r="BH713" s="22"/>
      <c r="BI713" s="22">
        <f t="shared" si="144"/>
        <v>10000</v>
      </c>
      <c r="BJ713" s="22">
        <f t="shared" si="147"/>
        <v>4000</v>
      </c>
      <c r="BK713" s="22">
        <f t="shared" si="147"/>
        <v>4000</v>
      </c>
      <c r="BL713" s="21"/>
      <c r="BM713" s="21"/>
      <c r="BN713" s="21"/>
      <c r="BO713" s="21"/>
      <c r="BP713" s="21"/>
      <c r="BQ713" s="21"/>
      <c r="BR713" s="21"/>
      <c r="BS713" s="21"/>
      <c r="BT713" s="21"/>
      <c r="BU713" s="23" t="s">
        <v>200</v>
      </c>
      <c r="BV713" s="21"/>
      <c r="BW713" s="21"/>
      <c r="BX713" s="21"/>
      <c r="BY713" s="21"/>
      <c r="BZ713" s="21"/>
      <c r="CA713" s="21"/>
      <c r="CB713" s="21"/>
      <c r="CC713" s="21"/>
      <c r="CD713" s="21"/>
      <c r="CE713" s="21"/>
      <c r="CF713" s="21"/>
      <c r="CG713" s="21" t="s">
        <v>200</v>
      </c>
      <c r="CH713" s="21" t="s">
        <v>200</v>
      </c>
      <c r="CI713" s="21" t="s">
        <v>200</v>
      </c>
      <c r="CJ713" s="21" t="s">
        <v>200</v>
      </c>
      <c r="CK713" s="21" t="s">
        <v>200</v>
      </c>
      <c r="CL713" s="21" t="s">
        <v>200</v>
      </c>
      <c r="CM713" s="21" t="s">
        <v>200</v>
      </c>
      <c r="CN713" s="21" t="s">
        <v>200</v>
      </c>
      <c r="CO713" s="21" t="s">
        <v>200</v>
      </c>
    </row>
    <row r="714" spans="1:93" s="5" customFormat="1" ht="16.5" customHeight="1" x14ac:dyDescent="0.3">
      <c r="A714" s="62">
        <v>31040712</v>
      </c>
      <c r="B714" s="62" t="s">
        <v>248</v>
      </c>
      <c r="C714" s="21"/>
      <c r="D714" s="21">
        <f t="shared" si="146"/>
        <v>63</v>
      </c>
      <c r="E714" s="21" t="s">
        <v>106</v>
      </c>
      <c r="F714" s="21">
        <v>23</v>
      </c>
      <c r="G714" s="21" t="s">
        <v>110</v>
      </c>
      <c r="H714" s="21">
        <f>VLOOKUP($L714,怪物模板!$A:$N,MATCH(角色!H$1,模板表头,0),0)</f>
        <v>1</v>
      </c>
      <c r="I714" s="28" t="str">
        <f>VLOOKUP($L714,怪物模板!$A:$N,MATCH(角色!I$1,模板表头,0),0)</f>
        <v>phy</v>
      </c>
      <c r="J714" s="22"/>
      <c r="K714" s="21"/>
      <c r="L714" s="21" t="s">
        <v>248</v>
      </c>
      <c r="M714" s="28" t="str">
        <f>VLOOKUP($L714,怪物模板!$A:$N,MATCH(角色!M$1,模板表头,0),0)</f>
        <v>顶盾步兵</v>
      </c>
      <c r="N714" s="28" t="str">
        <f>VLOOKUP($L714,怪物模板!$A:$N,MATCH(角色!N$1,模板表头,0),0)</f>
        <v>统一模板</v>
      </c>
      <c r="O714" s="21" t="str">
        <f>VLOOKUP($L714,怪物模板!$A:$N,MATCH(角色!O$1,模板表头,0),0)</f>
        <v>male</v>
      </c>
      <c r="P714" s="22">
        <v>2</v>
      </c>
      <c r="Q714" s="21">
        <v>2</v>
      </c>
      <c r="R714" s="21">
        <v>2</v>
      </c>
      <c r="S714" s="28" t="str">
        <f>VLOOKUP($L714,怪物模板!$A:$N,MATCH(角色!S$1,模板表头,0),0)</f>
        <v>alliance</v>
      </c>
      <c r="T714" s="21" t="s">
        <v>85</v>
      </c>
      <c r="U714" s="21"/>
      <c r="V714" s="21"/>
      <c r="W714" s="21"/>
      <c r="X714" s="21"/>
      <c r="Y714" s="21"/>
      <c r="Z714" s="21"/>
      <c r="AA714" s="21"/>
      <c r="AB714" s="21">
        <v>4</v>
      </c>
      <c r="AC714" s="21">
        <v>6</v>
      </c>
      <c r="AD714" s="21"/>
      <c r="AE714" s="21">
        <f t="shared" si="148"/>
        <v>10</v>
      </c>
      <c r="AF714" s="21">
        <f t="shared" si="143"/>
        <v>25</v>
      </c>
      <c r="AG714" s="28" t="str">
        <f>VLOOKUP($L714,怪物模板!$A:$N,MATCH(角色!AG$1,模板表头,0),0)</f>
        <v>misc.5skills_target_is_valid</v>
      </c>
      <c r="AH714" s="28">
        <f>VLOOKUP($L714,怪物模板!$A:$N,MATCH(角色!AH$1,模板表头,0),0)</f>
        <v>11980301</v>
      </c>
      <c r="AI714" s="28">
        <f>VLOOKUP($L714,怪物模板!$A:$N,MATCH(角色!AI$1,模板表头,0),0)</f>
        <v>11980302</v>
      </c>
      <c r="AJ714" s="28" t="str">
        <f>VLOOKUP($L714,怪物模板!$A:$N,MATCH(角色!AJ$1,模板表头,0),0)</f>
        <v/>
      </c>
      <c r="AK714" s="28" t="str">
        <f>VLOOKUP($L714,怪物模板!$A:$N,MATCH(角色!AK$1,模板表头,0),0)</f>
        <v/>
      </c>
      <c r="AL714" s="28" t="str">
        <f>IF(VLOOKUP($L714,[1]怪物模板!$A:$N,MATCH([1]角色!AL$1,模板表头,0),0)=0,"",VLOOKUP($L714,[1]怪物模板!$A:$N,MATCH([1]角色!AL$1,模板表头,0),0))</f>
        <v/>
      </c>
      <c r="AM714" s="28" t="str">
        <f>VLOOKUP($L714,怪物模板!$A:$N,MATCH(角色!AM$1,模板表头,0),0)</f>
        <v>shield_infantry_npc</v>
      </c>
      <c r="AN714" s="21">
        <v>1</v>
      </c>
      <c r="AO714" s="21">
        <v>1</v>
      </c>
      <c r="AP714" s="21"/>
      <c r="AQ714" s="21"/>
      <c r="AR714" s="21"/>
      <c r="AS714" s="21"/>
      <c r="AT714" s="21"/>
      <c r="AU714" s="21">
        <v>230041</v>
      </c>
      <c r="AV714" s="21">
        <v>230242</v>
      </c>
      <c r="AW714" s="21"/>
      <c r="AX714" s="21"/>
      <c r="AY714" s="21"/>
      <c r="AZ714" s="21"/>
      <c r="BA714" s="21"/>
      <c r="BB714" s="22"/>
      <c r="BC714" s="22"/>
      <c r="BD714" s="22"/>
      <c r="BE714" s="22"/>
      <c r="BF714" s="22"/>
      <c r="BG714" s="22"/>
      <c r="BH714" s="22"/>
      <c r="BI714" s="22">
        <f t="shared" si="144"/>
        <v>10000</v>
      </c>
      <c r="BJ714" s="22">
        <f t="shared" si="147"/>
        <v>4000</v>
      </c>
      <c r="BK714" s="22">
        <f t="shared" si="147"/>
        <v>4000</v>
      </c>
      <c r="BL714" s="21"/>
      <c r="BM714" s="21"/>
      <c r="BN714" s="21"/>
      <c r="BO714" s="21"/>
      <c r="BP714" s="21"/>
      <c r="BQ714" s="21"/>
      <c r="BR714" s="21"/>
      <c r="BS714" s="21"/>
      <c r="BT714" s="21"/>
      <c r="BU714" s="23" t="s">
        <v>200</v>
      </c>
      <c r="BV714" s="21"/>
      <c r="BW714" s="21"/>
      <c r="BX714" s="21"/>
      <c r="BY714" s="21"/>
      <c r="BZ714" s="21"/>
      <c r="CA714" s="21"/>
      <c r="CB714" s="21"/>
      <c r="CC714" s="21"/>
      <c r="CD714" s="21"/>
      <c r="CE714" s="21"/>
      <c r="CF714" s="21"/>
      <c r="CG714" s="21" t="s">
        <v>200</v>
      </c>
      <c r="CH714" s="21" t="s">
        <v>200</v>
      </c>
      <c r="CI714" s="21" t="s">
        <v>200</v>
      </c>
      <c r="CJ714" s="21" t="s">
        <v>200</v>
      </c>
      <c r="CK714" s="21" t="s">
        <v>200</v>
      </c>
      <c r="CL714" s="21" t="s">
        <v>200</v>
      </c>
      <c r="CM714" s="21" t="s">
        <v>200</v>
      </c>
      <c r="CN714" s="21" t="s">
        <v>200</v>
      </c>
      <c r="CO714" s="21" t="s">
        <v>200</v>
      </c>
    </row>
    <row r="715" spans="1:93" s="5" customFormat="1" ht="16.5" customHeight="1" x14ac:dyDescent="0.3">
      <c r="A715" s="62">
        <v>31040713</v>
      </c>
      <c r="B715" s="62" t="s">
        <v>248</v>
      </c>
      <c r="C715" s="21"/>
      <c r="D715" s="21">
        <f t="shared" si="146"/>
        <v>63</v>
      </c>
      <c r="E715" s="21" t="s">
        <v>106</v>
      </c>
      <c r="F715" s="21">
        <v>23</v>
      </c>
      <c r="G715" s="21" t="s">
        <v>110</v>
      </c>
      <c r="H715" s="21">
        <f>VLOOKUP($L715,怪物模板!$A:$N,MATCH(角色!H$1,模板表头,0),0)</f>
        <v>1</v>
      </c>
      <c r="I715" s="28" t="str">
        <f>VLOOKUP($L715,怪物模板!$A:$N,MATCH(角色!I$1,模板表头,0),0)</f>
        <v>phy</v>
      </c>
      <c r="J715" s="22"/>
      <c r="K715" s="21"/>
      <c r="L715" s="21" t="s">
        <v>248</v>
      </c>
      <c r="M715" s="28" t="str">
        <f>VLOOKUP($L715,怪物模板!$A:$N,MATCH(角色!M$1,模板表头,0),0)</f>
        <v>顶盾步兵</v>
      </c>
      <c r="N715" s="28" t="str">
        <f>VLOOKUP($L715,怪物模板!$A:$N,MATCH(角色!N$1,模板表头,0),0)</f>
        <v>统一模板</v>
      </c>
      <c r="O715" s="21" t="str">
        <f>VLOOKUP($L715,怪物模板!$A:$N,MATCH(角色!O$1,模板表头,0),0)</f>
        <v>male</v>
      </c>
      <c r="P715" s="22">
        <v>2</v>
      </c>
      <c r="Q715" s="21">
        <v>2</v>
      </c>
      <c r="R715" s="21">
        <v>2</v>
      </c>
      <c r="S715" s="28" t="str">
        <f>VLOOKUP($L715,怪物模板!$A:$N,MATCH(角色!S$1,模板表头,0),0)</f>
        <v>alliance</v>
      </c>
      <c r="T715" s="21" t="s">
        <v>85</v>
      </c>
      <c r="U715" s="21"/>
      <c r="V715" s="21"/>
      <c r="W715" s="21"/>
      <c r="X715" s="21"/>
      <c r="Y715" s="21"/>
      <c r="Z715" s="21"/>
      <c r="AA715" s="21"/>
      <c r="AB715" s="21">
        <v>4</v>
      </c>
      <c r="AC715" s="21">
        <v>6</v>
      </c>
      <c r="AD715" s="21"/>
      <c r="AE715" s="21">
        <f t="shared" si="148"/>
        <v>10</v>
      </c>
      <c r="AF715" s="21">
        <f t="shared" si="143"/>
        <v>25</v>
      </c>
      <c r="AG715" s="28" t="str">
        <f>VLOOKUP($L715,怪物模板!$A:$N,MATCH(角色!AG$1,模板表头,0),0)</f>
        <v>misc.5skills_target_is_valid</v>
      </c>
      <c r="AH715" s="28">
        <f>VLOOKUP($L715,怪物模板!$A:$N,MATCH(角色!AH$1,模板表头,0),0)</f>
        <v>11980301</v>
      </c>
      <c r="AI715" s="28">
        <f>VLOOKUP($L715,怪物模板!$A:$N,MATCH(角色!AI$1,模板表头,0),0)</f>
        <v>11980302</v>
      </c>
      <c r="AJ715" s="28" t="str">
        <f>VLOOKUP($L715,怪物模板!$A:$N,MATCH(角色!AJ$1,模板表头,0),0)</f>
        <v/>
      </c>
      <c r="AK715" s="28" t="str">
        <f>VLOOKUP($L715,怪物模板!$A:$N,MATCH(角色!AK$1,模板表头,0),0)</f>
        <v/>
      </c>
      <c r="AL715" s="28" t="str">
        <f>IF(VLOOKUP($L715,[1]怪物模板!$A:$N,MATCH([1]角色!AL$1,模板表头,0),0)=0,"",VLOOKUP($L715,[1]怪物模板!$A:$N,MATCH([1]角色!AL$1,模板表头,0),0))</f>
        <v/>
      </c>
      <c r="AM715" s="28" t="str">
        <f>VLOOKUP($L715,怪物模板!$A:$N,MATCH(角色!AM$1,模板表头,0),0)</f>
        <v>shield_infantry_npc</v>
      </c>
      <c r="AN715" s="21">
        <v>1</v>
      </c>
      <c r="AO715" s="21">
        <v>1</v>
      </c>
      <c r="AP715" s="21"/>
      <c r="AQ715" s="21"/>
      <c r="AR715" s="21"/>
      <c r="AS715" s="21"/>
      <c r="AT715" s="21"/>
      <c r="AU715" s="21">
        <v>230041</v>
      </c>
      <c r="AV715" s="21">
        <v>230242</v>
      </c>
      <c r="AW715" s="21"/>
      <c r="AX715" s="21"/>
      <c r="AY715" s="21"/>
      <c r="AZ715" s="21"/>
      <c r="BA715" s="21"/>
      <c r="BB715" s="22"/>
      <c r="BC715" s="22"/>
      <c r="BD715" s="22"/>
      <c r="BE715" s="22"/>
      <c r="BF715" s="22"/>
      <c r="BG715" s="22"/>
      <c r="BH715" s="22"/>
      <c r="BI715" s="22">
        <f t="shared" si="144"/>
        <v>10000</v>
      </c>
      <c r="BJ715" s="22">
        <f t="shared" si="147"/>
        <v>4000</v>
      </c>
      <c r="BK715" s="22">
        <f t="shared" si="147"/>
        <v>4000</v>
      </c>
      <c r="BL715" s="21"/>
      <c r="BM715" s="21"/>
      <c r="BN715" s="21"/>
      <c r="BO715" s="21"/>
      <c r="BP715" s="21"/>
      <c r="BQ715" s="21"/>
      <c r="BR715" s="21"/>
      <c r="BS715" s="21"/>
      <c r="BT715" s="21"/>
      <c r="BU715" s="23" t="s">
        <v>200</v>
      </c>
      <c r="BV715" s="21"/>
      <c r="BW715" s="21"/>
      <c r="BX715" s="21"/>
      <c r="BY715" s="21"/>
      <c r="BZ715" s="21"/>
      <c r="CA715" s="21"/>
      <c r="CB715" s="21"/>
      <c r="CC715" s="21"/>
      <c r="CD715" s="21"/>
      <c r="CE715" s="21"/>
      <c r="CF715" s="21"/>
      <c r="CG715" s="21" t="s">
        <v>200</v>
      </c>
      <c r="CH715" s="21" t="s">
        <v>200</v>
      </c>
      <c r="CI715" s="21" t="s">
        <v>200</v>
      </c>
      <c r="CJ715" s="21" t="s">
        <v>200</v>
      </c>
      <c r="CK715" s="21" t="s">
        <v>200</v>
      </c>
      <c r="CL715" s="21" t="s">
        <v>200</v>
      </c>
      <c r="CM715" s="21" t="s">
        <v>200</v>
      </c>
      <c r="CN715" s="21" t="s">
        <v>200</v>
      </c>
      <c r="CO715" s="21" t="s">
        <v>200</v>
      </c>
    </row>
    <row r="716" spans="1:93" s="5" customFormat="1" ht="16.5" customHeight="1" x14ac:dyDescent="0.3">
      <c r="A716" s="62">
        <v>31040714</v>
      </c>
      <c r="B716" s="62" t="s">
        <v>202</v>
      </c>
      <c r="C716" s="21"/>
      <c r="D716" s="21">
        <f t="shared" si="146"/>
        <v>63</v>
      </c>
      <c r="E716" s="21" t="s">
        <v>106</v>
      </c>
      <c r="F716" s="21">
        <v>23</v>
      </c>
      <c r="G716" s="21" t="s">
        <v>110</v>
      </c>
      <c r="H716" s="21">
        <f>VLOOKUP($L716,怪物模板!$A:$N,MATCH(角色!H$1,模板表头,0),0)</f>
        <v>3</v>
      </c>
      <c r="I716" s="28" t="str">
        <f>VLOOKUP($L716,怪物模板!$A:$N,MATCH(角色!I$1,模板表头,0),0)</f>
        <v>mag</v>
      </c>
      <c r="J716" s="22"/>
      <c r="K716" s="21"/>
      <c r="L716" s="21" t="s">
        <v>275</v>
      </c>
      <c r="M716" s="28" t="str">
        <f>VLOOKUP($L716,怪物模板!$A:$N,MATCH(角色!M$1,模板表头,0),0)</f>
        <v>火焰术士</v>
      </c>
      <c r="N716" s="28" t="str">
        <f>VLOOKUP($L716,怪物模板!$A:$N,MATCH(角色!N$1,模板表头,0),0)</f>
        <v>大招加引导版，加酒利用</v>
      </c>
      <c r="O716" s="21" t="str">
        <f>VLOOKUP($L716,怪物模板!$A:$N,MATCH(角色!O$1,模板表头,0),0)</f>
        <v>female</v>
      </c>
      <c r="P716" s="22">
        <v>3</v>
      </c>
      <c r="Q716" s="21">
        <v>2</v>
      </c>
      <c r="R716" s="21">
        <v>2</v>
      </c>
      <c r="S716" s="28" t="str">
        <f>VLOOKUP($L716,怪物模板!$A:$N,MATCH(角色!S$1,模板表头,0),0)</f>
        <v>alliance</v>
      </c>
      <c r="T716" s="21" t="s">
        <v>85</v>
      </c>
      <c r="U716" s="21"/>
      <c r="V716" s="21"/>
      <c r="W716" s="21"/>
      <c r="X716" s="21"/>
      <c r="Y716" s="21"/>
      <c r="Z716" s="21"/>
      <c r="AA716" s="21"/>
      <c r="AB716" s="21">
        <v>4</v>
      </c>
      <c r="AC716" s="21">
        <v>6</v>
      </c>
      <c r="AD716" s="21"/>
      <c r="AE716" s="21">
        <f t="shared" si="148"/>
        <v>10</v>
      </c>
      <c r="AF716" s="21">
        <f t="shared" si="143"/>
        <v>25</v>
      </c>
      <c r="AG716" s="28" t="str">
        <f>VLOOKUP($L716,怪物模板!$A:$N,MATCH(角色!AG$1,模板表头,0),0)</f>
        <v>misc.5skills</v>
      </c>
      <c r="AH716" s="28">
        <f>VLOOKUP($L716,怪物模板!$A:$N,MATCH(角色!AH$1,模板表头,0),0)</f>
        <v>11980401</v>
      </c>
      <c r="AI716" s="28">
        <f>VLOOKUP($L716,怪物模板!$A:$N,MATCH(角色!AI$1,模板表头,0),0)</f>
        <v>11980402</v>
      </c>
      <c r="AJ716" s="28">
        <f>VLOOKUP($L716,怪物模板!$A:$N,MATCH(角色!AJ$1,模板表头,0),0)</f>
        <v>11999535</v>
      </c>
      <c r="AK716" s="28" t="str">
        <f>VLOOKUP($L716,怪物模板!$A:$N,MATCH(角色!AK$1,模板表头,0),0)</f>
        <v/>
      </c>
      <c r="AL716" s="28" t="str">
        <f>IF(VLOOKUP($L716,[1]怪物模板!$A:$N,MATCH([1]角色!AL$1,模板表头,0),0)=0,"",VLOOKUP($L716,[1]怪物模板!$A:$N,MATCH([1]角色!AL$1,模板表头,0),0))</f>
        <v/>
      </c>
      <c r="AM716" s="28" t="str">
        <f>VLOOKUP($L716,怪物模板!$A:$N,MATCH(角色!AM$1,模板表头,0),0)</f>
        <v>flame_npc</v>
      </c>
      <c r="AN716" s="21">
        <v>1</v>
      </c>
      <c r="AO716" s="21">
        <v>1</v>
      </c>
      <c r="AP716" s="21"/>
      <c r="AQ716" s="21"/>
      <c r="AR716" s="21"/>
      <c r="AS716" s="21"/>
      <c r="AT716" s="21"/>
      <c r="AU716" s="21">
        <v>230011</v>
      </c>
      <c r="AV716" s="21">
        <v>230302</v>
      </c>
      <c r="AW716" s="21"/>
      <c r="AX716" s="21"/>
      <c r="AY716" s="21"/>
      <c r="AZ716" s="21"/>
      <c r="BA716" s="21"/>
      <c r="BB716" s="22"/>
      <c r="BC716" s="22"/>
      <c r="BD716" s="22"/>
      <c r="BE716" s="22"/>
      <c r="BF716" s="22"/>
      <c r="BG716" s="22"/>
      <c r="BH716" s="22"/>
      <c r="BI716" s="22">
        <f t="shared" si="144"/>
        <v>10000</v>
      </c>
      <c r="BJ716" s="22">
        <f t="shared" si="147"/>
        <v>4000</v>
      </c>
      <c r="BK716" s="22">
        <f t="shared" si="147"/>
        <v>4000</v>
      </c>
      <c r="BL716" s="21"/>
      <c r="BM716" s="21"/>
      <c r="BN716" s="21"/>
      <c r="BO716" s="21"/>
      <c r="BP716" s="21"/>
      <c r="BQ716" s="21"/>
      <c r="BR716" s="21"/>
      <c r="BS716" s="21"/>
      <c r="BT716" s="21"/>
      <c r="BU716" s="23" t="s">
        <v>200</v>
      </c>
      <c r="BV716" s="21"/>
      <c r="BW716" s="21"/>
      <c r="BX716" s="21"/>
      <c r="BY716" s="21"/>
      <c r="BZ716" s="21"/>
      <c r="CA716" s="21"/>
      <c r="CB716" s="21"/>
      <c r="CC716" s="21"/>
      <c r="CD716" s="21"/>
      <c r="CE716" s="21"/>
      <c r="CF716" s="21"/>
      <c r="CG716" s="21" t="s">
        <v>200</v>
      </c>
      <c r="CH716" s="21" t="s">
        <v>200</v>
      </c>
      <c r="CI716" s="21" t="s">
        <v>200</v>
      </c>
      <c r="CJ716" s="21" t="s">
        <v>200</v>
      </c>
      <c r="CK716" s="21" t="s">
        <v>200</v>
      </c>
      <c r="CL716" s="21" t="s">
        <v>200</v>
      </c>
      <c r="CM716" s="21" t="s">
        <v>200</v>
      </c>
      <c r="CN716" s="21" t="s">
        <v>200</v>
      </c>
      <c r="CO716" s="21" t="s">
        <v>200</v>
      </c>
    </row>
    <row r="717" spans="1:93" s="5" customFormat="1" ht="16.5" customHeight="1" x14ac:dyDescent="0.3">
      <c r="A717" s="62">
        <v>31040715</v>
      </c>
      <c r="B717" s="62" t="s">
        <v>202</v>
      </c>
      <c r="C717" s="21"/>
      <c r="D717" s="21">
        <f t="shared" si="146"/>
        <v>63</v>
      </c>
      <c r="E717" s="21" t="s">
        <v>106</v>
      </c>
      <c r="F717" s="21">
        <v>23</v>
      </c>
      <c r="G717" s="21" t="s">
        <v>110</v>
      </c>
      <c r="H717" s="21">
        <f>VLOOKUP($L717,怪物模板!$A:$N,MATCH(角色!H$1,模板表头,0),0)</f>
        <v>3</v>
      </c>
      <c r="I717" s="28" t="str">
        <f>VLOOKUP($L717,怪物模板!$A:$N,MATCH(角色!I$1,模板表头,0),0)</f>
        <v>mag</v>
      </c>
      <c r="J717" s="22"/>
      <c r="K717" s="21"/>
      <c r="L717" s="21" t="s">
        <v>275</v>
      </c>
      <c r="M717" s="28" t="str">
        <f>VLOOKUP($L717,怪物模板!$A:$N,MATCH(角色!M$1,模板表头,0),0)</f>
        <v>火焰术士</v>
      </c>
      <c r="N717" s="28" t="str">
        <f>VLOOKUP($L717,怪物模板!$A:$N,MATCH(角色!N$1,模板表头,0),0)</f>
        <v>大招加引导版，加酒利用</v>
      </c>
      <c r="O717" s="21" t="str">
        <f>VLOOKUP($L717,怪物模板!$A:$N,MATCH(角色!O$1,模板表头,0),0)</f>
        <v>female</v>
      </c>
      <c r="P717" s="22">
        <v>3</v>
      </c>
      <c r="Q717" s="21">
        <v>3</v>
      </c>
      <c r="R717" s="21">
        <v>2</v>
      </c>
      <c r="S717" s="28" t="str">
        <f>VLOOKUP($L717,怪物模板!$A:$N,MATCH(角色!S$1,模板表头,0),0)</f>
        <v>alliance</v>
      </c>
      <c r="T717" s="21" t="s">
        <v>85</v>
      </c>
      <c r="U717" s="21"/>
      <c r="V717" s="21"/>
      <c r="W717" s="21"/>
      <c r="X717" s="21"/>
      <c r="Y717" s="21"/>
      <c r="Z717" s="21"/>
      <c r="AA717" s="21"/>
      <c r="AB717" s="21">
        <v>4</v>
      </c>
      <c r="AC717" s="21">
        <v>6</v>
      </c>
      <c r="AD717" s="21"/>
      <c r="AE717" s="21">
        <f t="shared" si="148"/>
        <v>10</v>
      </c>
      <c r="AF717" s="21">
        <f t="shared" si="143"/>
        <v>25</v>
      </c>
      <c r="AG717" s="28" t="str">
        <f>VLOOKUP($L717,怪物模板!$A:$N,MATCH(角色!AG$1,模板表头,0),0)</f>
        <v>misc.5skills</v>
      </c>
      <c r="AH717" s="28">
        <f>VLOOKUP($L717,怪物模板!$A:$N,MATCH(角色!AH$1,模板表头,0),0)</f>
        <v>11980401</v>
      </c>
      <c r="AI717" s="28">
        <f>VLOOKUP($L717,怪物模板!$A:$N,MATCH(角色!AI$1,模板表头,0),0)</f>
        <v>11980402</v>
      </c>
      <c r="AJ717" s="28">
        <f>VLOOKUP($L717,怪物模板!$A:$N,MATCH(角色!AJ$1,模板表头,0),0)</f>
        <v>11999535</v>
      </c>
      <c r="AK717" s="28" t="str">
        <f>VLOOKUP($L717,怪物模板!$A:$N,MATCH(角色!AK$1,模板表头,0),0)</f>
        <v/>
      </c>
      <c r="AL717" s="28" t="str">
        <f>IF(VLOOKUP($L717,[1]怪物模板!$A:$N,MATCH([1]角色!AL$1,模板表头,0),0)=0,"",VLOOKUP($L717,[1]怪物模板!$A:$N,MATCH([1]角色!AL$1,模板表头,0),0))</f>
        <v/>
      </c>
      <c r="AM717" s="28" t="str">
        <f>VLOOKUP($L717,怪物模板!$A:$N,MATCH(角色!AM$1,模板表头,0),0)</f>
        <v>flame_npc</v>
      </c>
      <c r="AN717" s="21">
        <v>1</v>
      </c>
      <c r="AO717" s="21">
        <v>1</v>
      </c>
      <c r="AP717" s="21"/>
      <c r="AQ717" s="21"/>
      <c r="AR717" s="21"/>
      <c r="AS717" s="21"/>
      <c r="AT717" s="21"/>
      <c r="AU717" s="21">
        <v>230011</v>
      </c>
      <c r="AV717" s="21">
        <v>230302</v>
      </c>
      <c r="AW717" s="21"/>
      <c r="AX717" s="21"/>
      <c r="AY717" s="21"/>
      <c r="AZ717" s="21"/>
      <c r="BA717" s="21"/>
      <c r="BB717" s="22"/>
      <c r="BC717" s="22"/>
      <c r="BD717" s="22"/>
      <c r="BE717" s="22"/>
      <c r="BF717" s="22"/>
      <c r="BG717" s="22"/>
      <c r="BH717" s="22"/>
      <c r="BI717" s="22">
        <f t="shared" si="144"/>
        <v>10000</v>
      </c>
      <c r="BJ717" s="22">
        <f t="shared" si="147"/>
        <v>4000</v>
      </c>
      <c r="BK717" s="22">
        <f t="shared" si="147"/>
        <v>4000</v>
      </c>
      <c r="BL717" s="21"/>
      <c r="BM717" s="21"/>
      <c r="BN717" s="21"/>
      <c r="BO717" s="21"/>
      <c r="BP717" s="21"/>
      <c r="BQ717" s="21"/>
      <c r="BR717" s="21"/>
      <c r="BS717" s="21"/>
      <c r="BT717" s="21"/>
      <c r="BU717" s="23" t="s">
        <v>200</v>
      </c>
      <c r="BV717" s="21"/>
      <c r="BW717" s="21"/>
      <c r="BX717" s="21"/>
      <c r="BY717" s="21"/>
      <c r="BZ717" s="21"/>
      <c r="CA717" s="21"/>
      <c r="CB717" s="21"/>
      <c r="CC717" s="21"/>
      <c r="CD717" s="21"/>
      <c r="CE717" s="21"/>
      <c r="CF717" s="21"/>
      <c r="CG717" s="21" t="s">
        <v>200</v>
      </c>
      <c r="CH717" s="21" t="s">
        <v>200</v>
      </c>
      <c r="CI717" s="21" t="s">
        <v>200</v>
      </c>
      <c r="CJ717" s="21" t="s">
        <v>200</v>
      </c>
      <c r="CK717" s="21" t="s">
        <v>200</v>
      </c>
      <c r="CL717" s="21" t="s">
        <v>200</v>
      </c>
      <c r="CM717" s="21" t="s">
        <v>200</v>
      </c>
      <c r="CN717" s="21" t="s">
        <v>200</v>
      </c>
      <c r="CO717" s="21" t="s">
        <v>200</v>
      </c>
    </row>
    <row r="718" spans="1:93" s="3" customFormat="1" ht="16.5" customHeight="1" x14ac:dyDescent="0.3">
      <c r="A718" s="62">
        <v>31040716</v>
      </c>
      <c r="B718" s="62" t="s">
        <v>246</v>
      </c>
      <c r="C718" s="21"/>
      <c r="D718" s="21">
        <f t="shared" si="146"/>
        <v>64</v>
      </c>
      <c r="E718" s="21" t="s">
        <v>106</v>
      </c>
      <c r="F718" s="21">
        <v>24</v>
      </c>
      <c r="G718" s="21" t="s">
        <v>111</v>
      </c>
      <c r="H718" s="21">
        <f>VLOOKUP($L718,怪物模板!$A:$N,MATCH(角色!H$1,模板表头,0),0)</f>
        <v>3</v>
      </c>
      <c r="I718" s="28" t="str">
        <f>VLOOKUP($L718,怪物模板!$A:$N,MATCH(角色!I$1,模板表头,0),0)</f>
        <v>mag</v>
      </c>
      <c r="J718" s="22"/>
      <c r="K718" s="21"/>
      <c r="L718" s="21" t="s">
        <v>278</v>
      </c>
      <c r="M718" s="28" t="str">
        <f>VLOOKUP($L718,怪物模板!$A:$N,MATCH(角色!M$1,模板表头,0),0)</f>
        <v>无对应英雄</v>
      </c>
      <c r="N718" s="28" t="str">
        <f>VLOOKUP($L718,怪物模板!$A:$N,MATCH(角色!N$1,模板表头,0),0)</f>
        <v>统一BOSS模板</v>
      </c>
      <c r="O718" s="21" t="str">
        <f>VLOOKUP($L718,怪物模板!$A:$N,MATCH(角色!O$1,模板表头,0),0)</f>
        <v>male</v>
      </c>
      <c r="P718" s="22">
        <v>4</v>
      </c>
      <c r="Q718" s="21">
        <v>3</v>
      </c>
      <c r="R718" s="21">
        <v>3</v>
      </c>
      <c r="S718" s="28" t="str">
        <f>VLOOKUP($L718,怪物模板!$A:$N,MATCH(角色!S$1,模板表头,0),0)</f>
        <v>alliance</v>
      </c>
      <c r="T718" s="21" t="s">
        <v>199</v>
      </c>
      <c r="U718" s="21"/>
      <c r="V718" s="21"/>
      <c r="W718" s="21"/>
      <c r="X718" s="21"/>
      <c r="Y718" s="21"/>
      <c r="Z718" s="21"/>
      <c r="AA718" s="21"/>
      <c r="AB718" s="21">
        <v>4</v>
      </c>
      <c r="AC718" s="21">
        <v>6</v>
      </c>
      <c r="AD718" s="21"/>
      <c r="AE718" s="21">
        <f t="shared" si="148"/>
        <v>40</v>
      </c>
      <c r="AF718" s="21">
        <f t="shared" si="143"/>
        <v>100</v>
      </c>
      <c r="AG718" s="28" t="str">
        <f>VLOOKUP($L718,怪物模板!$A:$N,MATCH(角色!AG$1,模板表头,0),0)</f>
        <v>misc.5skills</v>
      </c>
      <c r="AH718" s="28">
        <f>VLOOKUP($L718,怪物模板!$A:$N,MATCH(角色!AH$1,模板表头,0),0)</f>
        <v>11960401</v>
      </c>
      <c r="AI718" s="28">
        <f>VLOOKUP($L718,怪物模板!$A:$N,MATCH(角色!AI$1,模板表头,0),0)</f>
        <v>11960403</v>
      </c>
      <c r="AJ718" s="28">
        <f>VLOOKUP($L718,怪物模板!$A:$N,MATCH(角色!AJ$1,模板表头,0),0)</f>
        <v>11999509</v>
      </c>
      <c r="AK718" s="28">
        <f>VLOOKUP($L718,怪物模板!$A:$N,MATCH(角色!AK$1,模板表头,0),0)</f>
        <v>11999527</v>
      </c>
      <c r="AL718" s="28" t="str">
        <f>IF(VLOOKUP($L718,[1]怪物模板!$A:$N,MATCH([1]角色!AL$1,模板表头,0),0)=0,"",VLOOKUP($L718,[1]怪物模板!$A:$N,MATCH([1]角色!AL$1,模板表头,0),0))</f>
        <v/>
      </c>
      <c r="AM718" s="28" t="str">
        <f>VLOOKUP($L718,怪物模板!$A:$N,MATCH(角色!AM$1,模板表头,0),0)</f>
        <v>mekkatorque_boss</v>
      </c>
      <c r="AN718" s="21">
        <v>1.2</v>
      </c>
      <c r="AO718" s="21">
        <v>1</v>
      </c>
      <c r="AP718" s="21" t="s">
        <v>261</v>
      </c>
      <c r="AQ718" s="21"/>
      <c r="AR718" s="21" t="s">
        <v>201</v>
      </c>
      <c r="AS718" s="21"/>
      <c r="AT718" s="21"/>
      <c r="AU718" s="21"/>
      <c r="AV718" s="21"/>
      <c r="AW718" s="21"/>
      <c r="AX718" s="21"/>
      <c r="AY718" s="21"/>
      <c r="AZ718" s="21"/>
      <c r="BA718" s="21"/>
      <c r="BB718" s="22"/>
      <c r="BC718" s="22"/>
      <c r="BD718" s="22"/>
      <c r="BE718" s="22"/>
      <c r="BF718" s="22"/>
      <c r="BG718" s="22"/>
      <c r="BH718" s="22"/>
      <c r="BI718" s="22">
        <f t="shared" si="144"/>
        <v>10000</v>
      </c>
      <c r="BJ718" s="22">
        <f t="shared" si="147"/>
        <v>4000</v>
      </c>
      <c r="BK718" s="22">
        <f t="shared" si="147"/>
        <v>4000</v>
      </c>
      <c r="BL718" s="21"/>
      <c r="BM718" s="21"/>
      <c r="BN718" s="21"/>
      <c r="BO718" s="21"/>
      <c r="BP718" s="21"/>
      <c r="BQ718" s="21"/>
      <c r="BR718" s="21"/>
      <c r="BS718" s="21"/>
      <c r="BT718" s="21"/>
      <c r="BU718" s="23" t="s">
        <v>200</v>
      </c>
      <c r="BV718" s="21"/>
      <c r="BW718" s="21"/>
      <c r="BX718" s="21"/>
      <c r="BY718" s="21"/>
      <c r="BZ718" s="21"/>
      <c r="CA718" s="21"/>
      <c r="CB718" s="21"/>
      <c r="CC718" s="21"/>
      <c r="CD718" s="21"/>
      <c r="CE718" s="21"/>
      <c r="CF718" s="21"/>
      <c r="CG718" s="21" t="s">
        <v>200</v>
      </c>
      <c r="CH718" s="21" t="s">
        <v>200</v>
      </c>
      <c r="CI718" s="21" t="s">
        <v>200</v>
      </c>
      <c r="CJ718" s="21" t="s">
        <v>200</v>
      </c>
      <c r="CK718" s="21" t="s">
        <v>200</v>
      </c>
      <c r="CL718" s="21" t="s">
        <v>200</v>
      </c>
      <c r="CM718" s="21" t="s">
        <v>200</v>
      </c>
      <c r="CN718" s="21" t="s">
        <v>200</v>
      </c>
      <c r="CO718" s="21" t="s">
        <v>200</v>
      </c>
    </row>
    <row r="719" spans="1:93" ht="16.5" customHeight="1" x14ac:dyDescent="0.3">
      <c r="A719" s="62">
        <v>31040717</v>
      </c>
      <c r="B719" s="62" t="s">
        <v>207</v>
      </c>
      <c r="C719" s="21"/>
      <c r="D719" s="21">
        <f t="shared" si="146"/>
        <v>64</v>
      </c>
      <c r="E719" s="21" t="s">
        <v>106</v>
      </c>
      <c r="F719" s="21">
        <v>24</v>
      </c>
      <c r="G719" s="21" t="s">
        <v>110</v>
      </c>
      <c r="H719" s="21">
        <f>VLOOKUP($L719,怪物模板!$A:$N,MATCH(角色!H$1,模板表头,0),0)</f>
        <v>1</v>
      </c>
      <c r="I719" s="28" t="str">
        <f>VLOOKUP($L719,怪物模板!$A:$N,MATCH(角色!I$1,模板表头,0),0)</f>
        <v>mag</v>
      </c>
      <c r="J719" s="22"/>
      <c r="K719" s="21"/>
      <c r="L719" s="21" t="s">
        <v>207</v>
      </c>
      <c r="M719" s="28" t="str">
        <f>VLOOKUP($L719,怪物模板!$A:$N,MATCH(角色!M$1,模板表头,0),0)</f>
        <v>无对应英雄</v>
      </c>
      <c r="N719" s="28" t="str">
        <f>VLOOKUP($L719,怪物模板!$A:$N,MATCH(角色!N$1,模板表头,0),0)</f>
        <v>统一模板</v>
      </c>
      <c r="O719" s="21" t="str">
        <f>VLOOKUP($L719,怪物模板!$A:$N,MATCH(角色!O$1,模板表头,0),0)</f>
        <v>male</v>
      </c>
      <c r="P719" s="22">
        <v>4</v>
      </c>
      <c r="Q719" s="21">
        <v>2</v>
      </c>
      <c r="R719" s="21">
        <v>3</v>
      </c>
      <c r="S719" s="28" t="str">
        <f>VLOOKUP($L719,怪物模板!$A:$N,MATCH(角色!S$1,模板表头,0),0)</f>
        <v>horde</v>
      </c>
      <c r="T719" s="21" t="s">
        <v>199</v>
      </c>
      <c r="U719" s="21"/>
      <c r="V719" s="21"/>
      <c r="W719" s="21"/>
      <c r="X719" s="21"/>
      <c r="Y719" s="21"/>
      <c r="Z719" s="21"/>
      <c r="AA719" s="21"/>
      <c r="AB719" s="21">
        <v>4</v>
      </c>
      <c r="AC719" s="21">
        <v>6</v>
      </c>
      <c r="AD719" s="21"/>
      <c r="AE719" s="21">
        <f t="shared" si="148"/>
        <v>10</v>
      </c>
      <c r="AF719" s="21">
        <f t="shared" si="143"/>
        <v>25</v>
      </c>
      <c r="AG719" s="28" t="str">
        <f>VLOOKUP($L719,怪物模板!$A:$N,MATCH(角色!AG$1,模板表头,0),0)</f>
        <v>misc.5skills_third_target_is_valid</v>
      </c>
      <c r="AH719" s="28">
        <f>VLOOKUP($L719,怪物模板!$A:$N,MATCH(角色!AH$1,模板表头,0),0)</f>
        <v>11870101</v>
      </c>
      <c r="AI719" s="28">
        <f>VLOOKUP($L719,怪物模板!$A:$N,MATCH(角色!AI$1,模板表头,0),0)</f>
        <v>11999518</v>
      </c>
      <c r="AJ719" s="28">
        <f>VLOOKUP($L719,怪物模板!$A:$N,MATCH(角色!AJ$1,模板表头,0),0)</f>
        <v>11870103</v>
      </c>
      <c r="AK719" s="28" t="str">
        <f>VLOOKUP($L719,怪物模板!$A:$N,MATCH(角色!AK$1,模板表头,0),0)</f>
        <v/>
      </c>
      <c r="AL719" s="28" t="str">
        <f>IF(VLOOKUP($L719,[1]怪物模板!$A:$N,MATCH([1]角色!AL$1,模板表头,0),0)=0,"",VLOOKUP($L719,[1]怪物模板!$A:$N,MATCH([1]角色!AL$1,模板表头,0),0))</f>
        <v/>
      </c>
      <c r="AM719" s="28" t="str">
        <f>VLOOKUP($L719,怪物模板!$A:$N,MATCH(角色!AM$1,模板表头,0),0)</f>
        <v>senjin_shieldman_boss</v>
      </c>
      <c r="AN719" s="21">
        <v>1</v>
      </c>
      <c r="AO719" s="21">
        <v>1</v>
      </c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2"/>
      <c r="BC719" s="22"/>
      <c r="BD719" s="22"/>
      <c r="BE719" s="22"/>
      <c r="BF719" s="22"/>
      <c r="BG719" s="22"/>
      <c r="BH719" s="22"/>
      <c r="BI719" s="22">
        <f t="shared" si="144"/>
        <v>10000</v>
      </c>
      <c r="BJ719" s="22">
        <f t="shared" si="147"/>
        <v>4000</v>
      </c>
      <c r="BK719" s="22">
        <f t="shared" si="147"/>
        <v>4000</v>
      </c>
      <c r="BL719" s="21"/>
      <c r="BM719" s="21"/>
      <c r="BN719" s="21"/>
      <c r="BO719" s="21"/>
      <c r="BP719" s="21"/>
      <c r="BQ719" s="21"/>
      <c r="BR719" s="21"/>
      <c r="BS719" s="21"/>
      <c r="BT719" s="21"/>
      <c r="BU719" s="23"/>
      <c r="BV719" s="21"/>
      <c r="BW719" s="21"/>
      <c r="BX719" s="21"/>
      <c r="BY719" s="21"/>
      <c r="BZ719" s="21"/>
      <c r="CA719" s="21"/>
      <c r="CB719" s="21"/>
      <c r="CC719" s="21"/>
      <c r="CD719" s="21"/>
      <c r="CE719" s="21"/>
      <c r="CF719" s="21"/>
      <c r="CG719" s="21" t="s">
        <v>200</v>
      </c>
      <c r="CH719" s="21" t="s">
        <v>200</v>
      </c>
      <c r="CI719" s="21" t="s">
        <v>200</v>
      </c>
      <c r="CJ719" s="21" t="s">
        <v>200</v>
      </c>
      <c r="CK719" s="21" t="s">
        <v>200</v>
      </c>
      <c r="CL719" s="21" t="s">
        <v>200</v>
      </c>
      <c r="CM719" s="21" t="s">
        <v>200</v>
      </c>
      <c r="CN719" s="21" t="s">
        <v>200</v>
      </c>
      <c r="CO719" s="21" t="s">
        <v>200</v>
      </c>
    </row>
    <row r="720" spans="1:93" ht="16.5" customHeight="1" x14ac:dyDescent="0.3">
      <c r="A720" s="62">
        <v>31040718</v>
      </c>
      <c r="B720" s="62" t="s">
        <v>207</v>
      </c>
      <c r="C720" s="21"/>
      <c r="D720" s="21">
        <f t="shared" si="146"/>
        <v>64</v>
      </c>
      <c r="E720" s="21" t="s">
        <v>106</v>
      </c>
      <c r="F720" s="21">
        <v>24</v>
      </c>
      <c r="G720" s="21" t="s">
        <v>110</v>
      </c>
      <c r="H720" s="21">
        <f>VLOOKUP($L720,怪物模板!$A:$N,MATCH(角色!H$1,模板表头,0),0)</f>
        <v>1</v>
      </c>
      <c r="I720" s="28" t="str">
        <f>VLOOKUP($L720,怪物模板!$A:$N,MATCH(角色!I$1,模板表头,0),0)</f>
        <v>mag</v>
      </c>
      <c r="J720" s="22"/>
      <c r="K720" s="21"/>
      <c r="L720" s="21" t="s">
        <v>207</v>
      </c>
      <c r="M720" s="28" t="str">
        <f>VLOOKUP($L720,怪物模板!$A:$N,MATCH(角色!M$1,模板表头,0),0)</f>
        <v>无对应英雄</v>
      </c>
      <c r="N720" s="28" t="str">
        <f>VLOOKUP($L720,怪物模板!$A:$N,MATCH(角色!N$1,模板表头,0),0)</f>
        <v>统一模板</v>
      </c>
      <c r="O720" s="21" t="str">
        <f>VLOOKUP($L720,怪物模板!$A:$N,MATCH(角色!O$1,模板表头,0),0)</f>
        <v>male</v>
      </c>
      <c r="P720" s="22">
        <v>4</v>
      </c>
      <c r="Q720" s="21">
        <v>2</v>
      </c>
      <c r="R720" s="21">
        <v>3</v>
      </c>
      <c r="S720" s="28" t="str">
        <f>VLOOKUP($L720,怪物模板!$A:$N,MATCH(角色!S$1,模板表头,0),0)</f>
        <v>horde</v>
      </c>
      <c r="T720" s="21" t="s">
        <v>199</v>
      </c>
      <c r="U720" s="21"/>
      <c r="V720" s="21"/>
      <c r="W720" s="21"/>
      <c r="X720" s="21"/>
      <c r="Y720" s="21"/>
      <c r="Z720" s="21"/>
      <c r="AA720" s="21"/>
      <c r="AB720" s="21">
        <v>4</v>
      </c>
      <c r="AC720" s="21">
        <v>6</v>
      </c>
      <c r="AD720" s="21"/>
      <c r="AE720" s="21">
        <f t="shared" si="148"/>
        <v>10</v>
      </c>
      <c r="AF720" s="21">
        <f t="shared" si="143"/>
        <v>25</v>
      </c>
      <c r="AG720" s="28" t="str">
        <f>VLOOKUP($L720,怪物模板!$A:$N,MATCH(角色!AG$1,模板表头,0),0)</f>
        <v>misc.5skills_third_target_is_valid</v>
      </c>
      <c r="AH720" s="28">
        <f>VLOOKUP($L720,怪物模板!$A:$N,MATCH(角色!AH$1,模板表头,0),0)</f>
        <v>11870101</v>
      </c>
      <c r="AI720" s="28">
        <f>VLOOKUP($L720,怪物模板!$A:$N,MATCH(角色!AI$1,模板表头,0),0)</f>
        <v>11999518</v>
      </c>
      <c r="AJ720" s="28">
        <f>VLOOKUP($L720,怪物模板!$A:$N,MATCH(角色!AJ$1,模板表头,0),0)</f>
        <v>11870103</v>
      </c>
      <c r="AK720" s="28" t="str">
        <f>VLOOKUP($L720,怪物模板!$A:$N,MATCH(角色!AK$1,模板表头,0),0)</f>
        <v/>
      </c>
      <c r="AL720" s="28" t="str">
        <f>IF(VLOOKUP($L720,[1]怪物模板!$A:$N,MATCH([1]角色!AL$1,模板表头,0),0)=0,"",VLOOKUP($L720,[1]怪物模板!$A:$N,MATCH([1]角色!AL$1,模板表头,0),0))</f>
        <v/>
      </c>
      <c r="AM720" s="28" t="str">
        <f>VLOOKUP($L720,怪物模板!$A:$N,MATCH(角色!AM$1,模板表头,0),0)</f>
        <v>senjin_shieldman_boss</v>
      </c>
      <c r="AN720" s="21">
        <v>1</v>
      </c>
      <c r="AO720" s="21">
        <v>1</v>
      </c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2"/>
      <c r="BC720" s="22"/>
      <c r="BD720" s="22"/>
      <c r="BE720" s="22"/>
      <c r="BF720" s="22"/>
      <c r="BG720" s="22"/>
      <c r="BH720" s="22"/>
      <c r="BI720" s="22">
        <f t="shared" si="144"/>
        <v>10000</v>
      </c>
      <c r="BJ720" s="22">
        <f t="shared" si="147"/>
        <v>4000</v>
      </c>
      <c r="BK720" s="22">
        <f t="shared" si="147"/>
        <v>4000</v>
      </c>
      <c r="BL720" s="21"/>
      <c r="BM720" s="21"/>
      <c r="BN720" s="21"/>
      <c r="BO720" s="21"/>
      <c r="BP720" s="21"/>
      <c r="BQ720" s="21"/>
      <c r="BR720" s="21"/>
      <c r="BS720" s="21"/>
      <c r="BT720" s="21"/>
      <c r="BU720" s="23"/>
      <c r="BV720" s="21"/>
      <c r="BW720" s="21"/>
      <c r="BX720" s="21"/>
      <c r="BY720" s="21"/>
      <c r="BZ720" s="21"/>
      <c r="CA720" s="21"/>
      <c r="CB720" s="21"/>
      <c r="CC720" s="21"/>
      <c r="CD720" s="21"/>
      <c r="CE720" s="21"/>
      <c r="CF720" s="21"/>
      <c r="CG720" s="21" t="s">
        <v>200</v>
      </c>
      <c r="CH720" s="21" t="s">
        <v>200</v>
      </c>
      <c r="CI720" s="21" t="s">
        <v>200</v>
      </c>
      <c r="CJ720" s="21" t="s">
        <v>200</v>
      </c>
      <c r="CK720" s="21" t="s">
        <v>200</v>
      </c>
      <c r="CL720" s="21" t="s">
        <v>200</v>
      </c>
      <c r="CM720" s="21" t="s">
        <v>200</v>
      </c>
      <c r="CN720" s="21" t="s">
        <v>200</v>
      </c>
      <c r="CO720" s="21" t="s">
        <v>200</v>
      </c>
    </row>
    <row r="721" spans="1:93" ht="16.5" customHeight="1" x14ac:dyDescent="0.3">
      <c r="A721" s="62">
        <v>31040719</v>
      </c>
      <c r="B721" s="62" t="s">
        <v>257</v>
      </c>
      <c r="C721" s="21"/>
      <c r="D721" s="21">
        <f t="shared" si="146"/>
        <v>64</v>
      </c>
      <c r="E721" s="21" t="s">
        <v>106</v>
      </c>
      <c r="F721" s="21">
        <v>24</v>
      </c>
      <c r="G721" s="21" t="s">
        <v>110</v>
      </c>
      <c r="H721" s="21">
        <f>VLOOKUP($L721,怪物模板!$A:$N,MATCH(角色!H$1,模板表头,0),0)</f>
        <v>2</v>
      </c>
      <c r="I721" s="28" t="str">
        <f>VLOOKUP($L721,怪物模板!$A:$N,MATCH(角色!I$1,模板表头,0),0)</f>
        <v>phy</v>
      </c>
      <c r="J721" s="22"/>
      <c r="K721" s="21"/>
      <c r="L721" s="21" t="s">
        <v>257</v>
      </c>
      <c r="M721" s="28" t="str">
        <f>VLOOKUP($L721,怪物模板!$A:$N,MATCH(角色!M$1,模板表头,0),0)</f>
        <v>无对应英雄</v>
      </c>
      <c r="N721" s="28" t="str">
        <f>VLOOKUP($L721,怪物模板!$A:$N,MATCH(角色!N$1,模板表头,0),0)</f>
        <v>统一模板</v>
      </c>
      <c r="O721" s="21" t="str">
        <f>VLOOKUP($L721,怪物模板!$A:$N,MATCH(角色!O$1,模板表头,0),0)</f>
        <v>male</v>
      </c>
      <c r="P721" s="22">
        <v>3</v>
      </c>
      <c r="Q721" s="21">
        <v>3</v>
      </c>
      <c r="R721" s="21">
        <v>2</v>
      </c>
      <c r="S721" s="28" t="str">
        <f>VLOOKUP($L721,怪物模板!$A:$N,MATCH(角色!S$1,模板表头,0),0)</f>
        <v>chaos</v>
      </c>
      <c r="T721" s="21" t="s">
        <v>199</v>
      </c>
      <c r="U721" s="21"/>
      <c r="V721" s="21"/>
      <c r="W721" s="21"/>
      <c r="X721" s="21"/>
      <c r="Y721" s="21"/>
      <c r="Z721" s="21"/>
      <c r="AA721" s="21"/>
      <c r="AB721" s="21">
        <v>4</v>
      </c>
      <c r="AC721" s="21">
        <v>6</v>
      </c>
      <c r="AD721" s="21"/>
      <c r="AE721" s="21">
        <f t="shared" si="148"/>
        <v>10</v>
      </c>
      <c r="AF721" s="21">
        <f t="shared" si="143"/>
        <v>25</v>
      </c>
      <c r="AG721" s="28" t="str">
        <f>VLOOKUP($L721,怪物模板!$A:$N,MATCH(角色!AG$1,模板表头,0),0)</f>
        <v>misc.5skills</v>
      </c>
      <c r="AH721" s="28">
        <f>VLOOKUP($L721,怪物模板!$A:$N,MATCH(角色!AH$1,模板表头,0),0)</f>
        <v>11999026</v>
      </c>
      <c r="AI721" s="28">
        <f>VLOOKUP($L721,怪物模板!$A:$N,MATCH(角色!AI$1,模板表头,0),0)</f>
        <v>11999027</v>
      </c>
      <c r="AJ721" s="28" t="str">
        <f>VLOOKUP($L721,怪物模板!$A:$N,MATCH(角色!AJ$1,模板表头,0),0)</f>
        <v/>
      </c>
      <c r="AK721" s="28" t="str">
        <f>VLOOKUP($L721,怪物模板!$A:$N,MATCH(角色!AK$1,模板表头,0),0)</f>
        <v/>
      </c>
      <c r="AL721" s="28" t="str">
        <f>IF(VLOOKUP($L721,[1]怪物模板!$A:$N,MATCH([1]角色!AL$1,模板表头,0),0)=0,"",VLOOKUP($L721,[1]怪物模板!$A:$N,MATCH([1]角色!AL$1,模板表头,0),0))</f>
        <v/>
      </c>
      <c r="AM721" s="28" t="str">
        <f>VLOOKUP($L721,怪物模板!$A:$N,MATCH(角色!AM$1,模板表头,0),0)</f>
        <v>spider</v>
      </c>
      <c r="AN721" s="21">
        <v>0.8</v>
      </c>
      <c r="AO721" s="21">
        <v>1</v>
      </c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2"/>
      <c r="BC721" s="22"/>
      <c r="BD721" s="22"/>
      <c r="BE721" s="22"/>
      <c r="BF721" s="22"/>
      <c r="BG721" s="22"/>
      <c r="BH721" s="22"/>
      <c r="BI721" s="22">
        <f t="shared" si="144"/>
        <v>10000</v>
      </c>
      <c r="BJ721" s="22">
        <f t="shared" si="147"/>
        <v>4000</v>
      </c>
      <c r="BK721" s="22">
        <f t="shared" si="147"/>
        <v>4000</v>
      </c>
      <c r="BL721" s="21"/>
      <c r="BM721" s="21"/>
      <c r="BN721" s="21"/>
      <c r="BO721" s="21"/>
      <c r="BP721" s="21"/>
      <c r="BQ721" s="21"/>
      <c r="BR721" s="21"/>
      <c r="BS721" s="21"/>
      <c r="BT721" s="21"/>
      <c r="BU721" s="23"/>
      <c r="BV721" s="21"/>
      <c r="BW721" s="21"/>
      <c r="BX721" s="21"/>
      <c r="BY721" s="21"/>
      <c r="BZ721" s="21"/>
      <c r="CA721" s="21"/>
      <c r="CB721" s="21"/>
      <c r="CC721" s="21"/>
      <c r="CD721" s="21"/>
      <c r="CE721" s="21"/>
      <c r="CF721" s="21"/>
      <c r="CG721" s="21" t="s">
        <v>200</v>
      </c>
      <c r="CH721" s="21" t="s">
        <v>200</v>
      </c>
      <c r="CI721" s="21" t="s">
        <v>200</v>
      </c>
      <c r="CJ721" s="21" t="s">
        <v>200</v>
      </c>
      <c r="CK721" s="21" t="s">
        <v>200</v>
      </c>
      <c r="CL721" s="21" t="s">
        <v>200</v>
      </c>
      <c r="CM721" s="21" t="s">
        <v>200</v>
      </c>
      <c r="CN721" s="21" t="s">
        <v>200</v>
      </c>
      <c r="CO721" s="21" t="s">
        <v>200</v>
      </c>
    </row>
    <row r="722" spans="1:93" ht="16.5" customHeight="1" x14ac:dyDescent="0.3">
      <c r="A722" s="62">
        <v>31040720</v>
      </c>
      <c r="B722" s="62" t="s">
        <v>257</v>
      </c>
      <c r="C722" s="21"/>
      <c r="D722" s="21">
        <f t="shared" si="146"/>
        <v>64</v>
      </c>
      <c r="E722" s="21" t="s">
        <v>106</v>
      </c>
      <c r="F722" s="21">
        <v>24</v>
      </c>
      <c r="G722" s="21" t="s">
        <v>110</v>
      </c>
      <c r="H722" s="21">
        <f>VLOOKUP($L722,怪物模板!$A:$N,MATCH(角色!H$1,模板表头,0),0)</f>
        <v>2</v>
      </c>
      <c r="I722" s="28" t="str">
        <f>VLOOKUP($L722,怪物模板!$A:$N,MATCH(角色!I$1,模板表头,0),0)</f>
        <v>phy</v>
      </c>
      <c r="J722" s="22"/>
      <c r="K722" s="21"/>
      <c r="L722" s="21" t="s">
        <v>257</v>
      </c>
      <c r="M722" s="28" t="str">
        <f>VLOOKUP($L722,怪物模板!$A:$N,MATCH(角色!M$1,模板表头,0),0)</f>
        <v>无对应英雄</v>
      </c>
      <c r="N722" s="28" t="str">
        <f>VLOOKUP($L722,怪物模板!$A:$N,MATCH(角色!N$1,模板表头,0),0)</f>
        <v>统一模板</v>
      </c>
      <c r="O722" s="21" t="str">
        <f>VLOOKUP($L722,怪物模板!$A:$N,MATCH(角色!O$1,模板表头,0),0)</f>
        <v>male</v>
      </c>
      <c r="P722" s="22">
        <v>3</v>
      </c>
      <c r="Q722" s="21">
        <v>3</v>
      </c>
      <c r="R722" s="21">
        <v>2</v>
      </c>
      <c r="S722" s="28" t="str">
        <f>VLOOKUP($L722,怪物模板!$A:$N,MATCH(角色!S$1,模板表头,0),0)</f>
        <v>chaos</v>
      </c>
      <c r="T722" s="21" t="s">
        <v>199</v>
      </c>
      <c r="U722" s="21"/>
      <c r="V722" s="21"/>
      <c r="W722" s="21"/>
      <c r="X722" s="21"/>
      <c r="Y722" s="21"/>
      <c r="Z722" s="21"/>
      <c r="AA722" s="21"/>
      <c r="AB722" s="21">
        <v>4</v>
      </c>
      <c r="AC722" s="21">
        <v>6</v>
      </c>
      <c r="AD722" s="21"/>
      <c r="AE722" s="21">
        <f t="shared" si="148"/>
        <v>10</v>
      </c>
      <c r="AF722" s="21">
        <f t="shared" si="143"/>
        <v>25</v>
      </c>
      <c r="AG722" s="28" t="str">
        <f>VLOOKUP($L722,怪物模板!$A:$N,MATCH(角色!AG$1,模板表头,0),0)</f>
        <v>misc.5skills</v>
      </c>
      <c r="AH722" s="28">
        <f>VLOOKUP($L722,怪物模板!$A:$N,MATCH(角色!AH$1,模板表头,0),0)</f>
        <v>11999026</v>
      </c>
      <c r="AI722" s="28">
        <f>VLOOKUP($L722,怪物模板!$A:$N,MATCH(角色!AI$1,模板表头,0),0)</f>
        <v>11999027</v>
      </c>
      <c r="AJ722" s="28" t="str">
        <f>VLOOKUP($L722,怪物模板!$A:$N,MATCH(角色!AJ$1,模板表头,0),0)</f>
        <v/>
      </c>
      <c r="AK722" s="28" t="str">
        <f>VLOOKUP($L722,怪物模板!$A:$N,MATCH(角色!AK$1,模板表头,0),0)</f>
        <v/>
      </c>
      <c r="AL722" s="28" t="str">
        <f>IF(VLOOKUP($L722,[1]怪物模板!$A:$N,MATCH([1]角色!AL$1,模板表头,0),0)=0,"",VLOOKUP($L722,[1]怪物模板!$A:$N,MATCH([1]角色!AL$1,模板表头,0),0))</f>
        <v/>
      </c>
      <c r="AM722" s="28" t="str">
        <f>VLOOKUP($L722,怪物模板!$A:$N,MATCH(角色!AM$1,模板表头,0),0)</f>
        <v>spider</v>
      </c>
      <c r="AN722" s="21">
        <v>0.8</v>
      </c>
      <c r="AO722" s="21">
        <v>1</v>
      </c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2"/>
      <c r="BC722" s="22"/>
      <c r="BD722" s="22"/>
      <c r="BE722" s="22"/>
      <c r="BF722" s="22"/>
      <c r="BG722" s="22"/>
      <c r="BH722" s="22"/>
      <c r="BI722" s="22">
        <f t="shared" si="144"/>
        <v>10000</v>
      </c>
      <c r="BJ722" s="22">
        <f t="shared" si="147"/>
        <v>4000</v>
      </c>
      <c r="BK722" s="22">
        <f t="shared" si="147"/>
        <v>4000</v>
      </c>
      <c r="BL722" s="21"/>
      <c r="BM722" s="21"/>
      <c r="BN722" s="21"/>
      <c r="BO722" s="21"/>
      <c r="BP722" s="21"/>
      <c r="BQ722" s="21"/>
      <c r="BR722" s="21"/>
      <c r="BS722" s="21"/>
      <c r="BT722" s="21"/>
      <c r="BU722" s="23"/>
      <c r="BV722" s="21"/>
      <c r="BW722" s="21"/>
      <c r="BX722" s="21"/>
      <c r="BY722" s="21"/>
      <c r="BZ722" s="21"/>
      <c r="CA722" s="21"/>
      <c r="CB722" s="21"/>
      <c r="CC722" s="21"/>
      <c r="CD722" s="21"/>
      <c r="CE722" s="21"/>
      <c r="CF722" s="21"/>
      <c r="CG722" s="21" t="s">
        <v>200</v>
      </c>
      <c r="CH722" s="21" t="s">
        <v>200</v>
      </c>
      <c r="CI722" s="21" t="s">
        <v>200</v>
      </c>
      <c r="CJ722" s="21" t="s">
        <v>200</v>
      </c>
      <c r="CK722" s="21" t="s">
        <v>200</v>
      </c>
      <c r="CL722" s="21" t="s">
        <v>200</v>
      </c>
      <c r="CM722" s="21" t="s">
        <v>200</v>
      </c>
      <c r="CN722" s="21" t="s">
        <v>200</v>
      </c>
      <c r="CO722" s="21" t="s">
        <v>200</v>
      </c>
    </row>
    <row r="723" spans="1:93" s="6" customFormat="1" x14ac:dyDescent="0.3">
      <c r="A723" s="62">
        <v>31040721</v>
      </c>
      <c r="B723" s="62" t="s">
        <v>262</v>
      </c>
      <c r="C723" s="21"/>
      <c r="D723" s="21">
        <f t="shared" si="146"/>
        <v>65</v>
      </c>
      <c r="E723" s="21" t="s">
        <v>106</v>
      </c>
      <c r="F723" s="21">
        <v>25</v>
      </c>
      <c r="G723" s="21" t="s">
        <v>110</v>
      </c>
      <c r="H723" s="21">
        <f>VLOOKUP($L723,怪物模板!$A:$N,MATCH(角色!H$1,模板表头,0),0)</f>
        <v>3</v>
      </c>
      <c r="I723" s="28" t="str">
        <f>VLOOKUP($L723,怪物模板!$A:$N,MATCH(角色!I$1,模板表头,0),0)</f>
        <v>phy</v>
      </c>
      <c r="J723" s="22"/>
      <c r="K723" s="21"/>
      <c r="L723" s="21" t="s">
        <v>287</v>
      </c>
      <c r="M723" s="28" t="str">
        <f>VLOOKUP($L723,怪物模板!$A:$N,MATCH(角色!M$1,模板表头,0),0)</f>
        <v>无对应英雄</v>
      </c>
      <c r="N723" s="28" t="str">
        <f>VLOOKUP($L723,怪物模板!$A:$N,MATCH(角色!N$1,模板表头,0),0)</f>
        <v>统一模板</v>
      </c>
      <c r="O723" s="21" t="str">
        <f>VLOOKUP($L723,怪物模板!$A:$N,MATCH(角色!O$1,模板表头,0),0)</f>
        <v>male</v>
      </c>
      <c r="P723" s="21">
        <v>1</v>
      </c>
      <c r="Q723" s="21">
        <v>1</v>
      </c>
      <c r="R723" s="21">
        <v>1</v>
      </c>
      <c r="S723" s="28" t="str">
        <f>VLOOKUP($L723,怪物模板!$A:$N,MATCH(角色!S$1,模板表头,0),0)</f>
        <v>horde</v>
      </c>
      <c r="T723" s="21" t="s">
        <v>199</v>
      </c>
      <c r="U723" s="21"/>
      <c r="V723" s="21"/>
      <c r="W723" s="21"/>
      <c r="X723" s="21"/>
      <c r="Y723" s="21"/>
      <c r="Z723" s="21"/>
      <c r="AA723" s="21"/>
      <c r="AB723" s="21">
        <v>4</v>
      </c>
      <c r="AC723" s="21">
        <v>6</v>
      </c>
      <c r="AD723" s="21"/>
      <c r="AE723" s="21">
        <f t="shared" si="148"/>
        <v>10</v>
      </c>
      <c r="AF723" s="21">
        <f t="shared" si="143"/>
        <v>25</v>
      </c>
      <c r="AG723" s="28" t="str">
        <f>VLOOKUP($L723,怪物模板!$A:$N,MATCH(角色!AG$1,模板表头,0),0)</f>
        <v>misc.5skills</v>
      </c>
      <c r="AH723" s="28">
        <f>VLOOKUP($L723,怪物模板!$A:$N,MATCH(角色!AH$1,模板表头,0),0)</f>
        <v>11999024</v>
      </c>
      <c r="AI723" s="28">
        <f>VLOOKUP($L723,怪物模板!$A:$N,MATCH(角色!AI$1,模板表头,0),0)</f>
        <v>11999025</v>
      </c>
      <c r="AJ723" s="28" t="str">
        <f>VLOOKUP($L723,怪物模板!$A:$N,MATCH(角色!AJ$1,模板表头,0),0)</f>
        <v/>
      </c>
      <c r="AK723" s="28" t="str">
        <f>VLOOKUP($L723,怪物模板!$A:$N,MATCH(角色!AK$1,模板表头,0),0)</f>
        <v/>
      </c>
      <c r="AL723" s="28" t="str">
        <f>IF(VLOOKUP($L723,[1]怪物模板!$A:$N,MATCH([1]角色!AL$1,模板表头,0),0)=0,"",VLOOKUP($L723,[1]怪物模板!$A:$N,MATCH([1]角色!AL$1,模板表头,0),0))</f>
        <v/>
      </c>
      <c r="AM723" s="28" t="str">
        <f>VLOOKUP($L723,怪物模板!$A:$N,MATCH(角色!AM$1,模板表头,0),0)</f>
        <v>goblin_slaves</v>
      </c>
      <c r="AN723" s="21">
        <v>1</v>
      </c>
      <c r="AO723" s="21">
        <v>1</v>
      </c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2"/>
      <c r="BC723" s="22"/>
      <c r="BD723" s="22"/>
      <c r="BE723" s="22"/>
      <c r="BF723" s="22"/>
      <c r="BG723" s="22"/>
      <c r="BH723" s="22"/>
      <c r="BI723" s="22">
        <f t="shared" si="144"/>
        <v>10000</v>
      </c>
      <c r="BJ723" s="22">
        <f t="shared" si="147"/>
        <v>4000</v>
      </c>
      <c r="BK723" s="22">
        <f t="shared" si="147"/>
        <v>4000</v>
      </c>
      <c r="BL723" s="21"/>
      <c r="BM723" s="21"/>
      <c r="BN723" s="21"/>
      <c r="BO723" s="21"/>
      <c r="BP723" s="21"/>
      <c r="BQ723" s="21"/>
      <c r="BR723" s="21"/>
      <c r="BS723" s="21"/>
      <c r="BT723" s="21"/>
      <c r="BU723" s="23"/>
      <c r="BV723" s="21"/>
      <c r="BW723" s="21"/>
      <c r="BX723" s="21"/>
      <c r="BY723" s="21"/>
      <c r="BZ723" s="21"/>
      <c r="CA723" s="21"/>
      <c r="CB723" s="21"/>
      <c r="CC723" s="21"/>
      <c r="CD723" s="21"/>
      <c r="CE723" s="21"/>
      <c r="CF723" s="21"/>
      <c r="CG723" s="21" t="s">
        <v>200</v>
      </c>
      <c r="CH723" s="21" t="s">
        <v>200</v>
      </c>
      <c r="CI723" s="21" t="s">
        <v>200</v>
      </c>
      <c r="CJ723" s="21" t="s">
        <v>200</v>
      </c>
      <c r="CK723" s="21" t="s">
        <v>200</v>
      </c>
      <c r="CL723" s="21" t="s">
        <v>200</v>
      </c>
      <c r="CM723" s="21" t="s">
        <v>200</v>
      </c>
      <c r="CN723" s="21" t="s">
        <v>200</v>
      </c>
      <c r="CO723" s="21" t="s">
        <v>200</v>
      </c>
    </row>
    <row r="724" spans="1:93" s="5" customFormat="1" ht="16.5" customHeight="1" x14ac:dyDescent="0.3">
      <c r="A724" s="62">
        <v>31040722</v>
      </c>
      <c r="B724" s="62" t="s">
        <v>262</v>
      </c>
      <c r="C724" s="21"/>
      <c r="D724" s="21">
        <f t="shared" si="146"/>
        <v>65</v>
      </c>
      <c r="E724" s="21" t="s">
        <v>106</v>
      </c>
      <c r="F724" s="21">
        <v>25</v>
      </c>
      <c r="G724" s="21" t="s">
        <v>110</v>
      </c>
      <c r="H724" s="21">
        <f>VLOOKUP($L724,怪物模板!$A:$N,MATCH(角色!H$1,模板表头,0),0)</f>
        <v>3</v>
      </c>
      <c r="I724" s="28" t="str">
        <f>VLOOKUP($L724,怪物模板!$A:$N,MATCH(角色!I$1,模板表头,0),0)</f>
        <v>phy</v>
      </c>
      <c r="J724" s="22"/>
      <c r="K724" s="21"/>
      <c r="L724" s="21" t="s">
        <v>287</v>
      </c>
      <c r="M724" s="28" t="str">
        <f>VLOOKUP($L724,怪物模板!$A:$N,MATCH(角色!M$1,模板表头,0),0)</f>
        <v>无对应英雄</v>
      </c>
      <c r="N724" s="28" t="str">
        <f>VLOOKUP($L724,怪物模板!$A:$N,MATCH(角色!N$1,模板表头,0),0)</f>
        <v>统一模板</v>
      </c>
      <c r="O724" s="21" t="str">
        <f>VLOOKUP($L724,怪物模板!$A:$N,MATCH(角色!O$1,模板表头,0),0)</f>
        <v>male</v>
      </c>
      <c r="P724" s="22">
        <v>1</v>
      </c>
      <c r="Q724" s="21">
        <v>1</v>
      </c>
      <c r="R724" s="21">
        <v>1</v>
      </c>
      <c r="S724" s="28" t="str">
        <f>VLOOKUP($L724,怪物模板!$A:$N,MATCH(角色!S$1,模板表头,0),0)</f>
        <v>horde</v>
      </c>
      <c r="T724" s="21" t="s">
        <v>199</v>
      </c>
      <c r="U724" s="21"/>
      <c r="V724" s="21"/>
      <c r="W724" s="21"/>
      <c r="X724" s="21"/>
      <c r="Y724" s="21"/>
      <c r="Z724" s="21"/>
      <c r="AA724" s="21"/>
      <c r="AB724" s="21">
        <v>4</v>
      </c>
      <c r="AC724" s="21">
        <v>6</v>
      </c>
      <c r="AD724" s="21"/>
      <c r="AE724" s="21">
        <f t="shared" si="148"/>
        <v>10</v>
      </c>
      <c r="AF724" s="21">
        <f t="shared" ref="AF724:AF787" si="149">INT(AE724*2.5)</f>
        <v>25</v>
      </c>
      <c r="AG724" s="28" t="str">
        <f>VLOOKUP($L724,怪物模板!$A:$N,MATCH(角色!AG$1,模板表头,0),0)</f>
        <v>misc.5skills</v>
      </c>
      <c r="AH724" s="28">
        <f>VLOOKUP($L724,怪物模板!$A:$N,MATCH(角色!AH$1,模板表头,0),0)</f>
        <v>11999024</v>
      </c>
      <c r="AI724" s="28">
        <f>VLOOKUP($L724,怪物模板!$A:$N,MATCH(角色!AI$1,模板表头,0),0)</f>
        <v>11999025</v>
      </c>
      <c r="AJ724" s="28" t="str">
        <f>VLOOKUP($L724,怪物模板!$A:$N,MATCH(角色!AJ$1,模板表头,0),0)</f>
        <v/>
      </c>
      <c r="AK724" s="28" t="str">
        <f>VLOOKUP($L724,怪物模板!$A:$N,MATCH(角色!AK$1,模板表头,0),0)</f>
        <v/>
      </c>
      <c r="AL724" s="28" t="str">
        <f>IF(VLOOKUP($L724,[1]怪物模板!$A:$N,MATCH([1]角色!AL$1,模板表头,0),0)=0,"",VLOOKUP($L724,[1]怪物模板!$A:$N,MATCH([1]角色!AL$1,模板表头,0),0))</f>
        <v/>
      </c>
      <c r="AM724" s="28" t="str">
        <f>VLOOKUP($L724,怪物模板!$A:$N,MATCH(角色!AM$1,模板表头,0),0)</f>
        <v>goblin_slaves</v>
      </c>
      <c r="AN724" s="21">
        <v>1</v>
      </c>
      <c r="AO724" s="21">
        <v>1</v>
      </c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2"/>
      <c r="BC724" s="22"/>
      <c r="BD724" s="22"/>
      <c r="BE724" s="22"/>
      <c r="BF724" s="22"/>
      <c r="BG724" s="22"/>
      <c r="BH724" s="22"/>
      <c r="BI724" s="22">
        <f t="shared" ref="BI724:BI787" si="150">IF($G724="boss",0,10000)</f>
        <v>10000</v>
      </c>
      <c r="BJ724" s="22">
        <f t="shared" ref="BJ724:BK755" si="151">IF($G724="boss",0,4000)</f>
        <v>4000</v>
      </c>
      <c r="BK724" s="22">
        <f t="shared" si="151"/>
        <v>4000</v>
      </c>
      <c r="BL724" s="21"/>
      <c r="BM724" s="21"/>
      <c r="BN724" s="21"/>
      <c r="BO724" s="21"/>
      <c r="BP724" s="21"/>
      <c r="BQ724" s="21"/>
      <c r="BR724" s="21"/>
      <c r="BS724" s="21"/>
      <c r="BT724" s="21"/>
      <c r="BU724" s="23"/>
      <c r="BV724" s="21"/>
      <c r="BW724" s="21"/>
      <c r="BX724" s="21"/>
      <c r="BY724" s="21"/>
      <c r="BZ724" s="21"/>
      <c r="CA724" s="21"/>
      <c r="CB724" s="21"/>
      <c r="CC724" s="21"/>
      <c r="CD724" s="21"/>
      <c r="CE724" s="21"/>
      <c r="CF724" s="21"/>
      <c r="CG724" s="21" t="s">
        <v>200</v>
      </c>
      <c r="CH724" s="21" t="s">
        <v>200</v>
      </c>
      <c r="CI724" s="21" t="s">
        <v>200</v>
      </c>
      <c r="CJ724" s="21" t="s">
        <v>200</v>
      </c>
      <c r="CK724" s="21" t="s">
        <v>200</v>
      </c>
      <c r="CL724" s="21" t="s">
        <v>200</v>
      </c>
      <c r="CM724" s="21" t="s">
        <v>200</v>
      </c>
      <c r="CN724" s="21" t="s">
        <v>200</v>
      </c>
      <c r="CO724" s="21" t="s">
        <v>200</v>
      </c>
    </row>
    <row r="725" spans="1:93" s="5" customFormat="1" ht="16.5" customHeight="1" x14ac:dyDescent="0.3">
      <c r="A725" s="62">
        <v>31040723</v>
      </c>
      <c r="B725" s="62" t="s">
        <v>257</v>
      </c>
      <c r="C725" s="21"/>
      <c r="D725" s="21">
        <f t="shared" si="146"/>
        <v>65</v>
      </c>
      <c r="E725" s="21" t="s">
        <v>106</v>
      </c>
      <c r="F725" s="21">
        <v>25</v>
      </c>
      <c r="G725" s="21" t="s">
        <v>110</v>
      </c>
      <c r="H725" s="21">
        <f>VLOOKUP($L725,怪物模板!$A:$N,MATCH(角色!H$1,模板表头,0),0)</f>
        <v>2</v>
      </c>
      <c r="I725" s="28" t="str">
        <f>VLOOKUP($L725,怪物模板!$A:$N,MATCH(角色!I$1,模板表头,0),0)</f>
        <v>phy</v>
      </c>
      <c r="J725" s="22"/>
      <c r="K725" s="21"/>
      <c r="L725" s="21" t="s">
        <v>257</v>
      </c>
      <c r="M725" s="28" t="str">
        <f>VLOOKUP($L725,怪物模板!$A:$N,MATCH(角色!M$1,模板表头,0),0)</f>
        <v>无对应英雄</v>
      </c>
      <c r="N725" s="28" t="str">
        <f>VLOOKUP($L725,怪物模板!$A:$N,MATCH(角色!N$1,模板表头,0),0)</f>
        <v>统一模板</v>
      </c>
      <c r="O725" s="21" t="str">
        <f>VLOOKUP($L725,怪物模板!$A:$N,MATCH(角色!O$1,模板表头,0),0)</f>
        <v>male</v>
      </c>
      <c r="P725" s="22">
        <v>3</v>
      </c>
      <c r="Q725" s="21">
        <v>3</v>
      </c>
      <c r="R725" s="21">
        <v>2</v>
      </c>
      <c r="S725" s="28" t="str">
        <f>VLOOKUP($L725,怪物模板!$A:$N,MATCH(角色!S$1,模板表头,0),0)</f>
        <v>chaos</v>
      </c>
      <c r="T725" s="21" t="s">
        <v>199</v>
      </c>
      <c r="U725" s="21"/>
      <c r="V725" s="21"/>
      <c r="W725" s="21"/>
      <c r="X725" s="21"/>
      <c r="Y725" s="21"/>
      <c r="Z725" s="21"/>
      <c r="AA725" s="21"/>
      <c r="AB725" s="21">
        <v>4</v>
      </c>
      <c r="AC725" s="21">
        <v>6</v>
      </c>
      <c r="AD725" s="21"/>
      <c r="AE725" s="21">
        <f t="shared" si="148"/>
        <v>10</v>
      </c>
      <c r="AF725" s="21">
        <f t="shared" si="149"/>
        <v>25</v>
      </c>
      <c r="AG725" s="28" t="str">
        <f>VLOOKUP($L725,怪物模板!$A:$N,MATCH(角色!AG$1,模板表头,0),0)</f>
        <v>misc.5skills</v>
      </c>
      <c r="AH725" s="28">
        <f>VLOOKUP($L725,怪物模板!$A:$N,MATCH(角色!AH$1,模板表头,0),0)</f>
        <v>11999026</v>
      </c>
      <c r="AI725" s="28">
        <f>VLOOKUP($L725,怪物模板!$A:$N,MATCH(角色!AI$1,模板表头,0),0)</f>
        <v>11999027</v>
      </c>
      <c r="AJ725" s="28" t="str">
        <f>VLOOKUP($L725,怪物模板!$A:$N,MATCH(角色!AJ$1,模板表头,0),0)</f>
        <v/>
      </c>
      <c r="AK725" s="28" t="str">
        <f>VLOOKUP($L725,怪物模板!$A:$N,MATCH(角色!AK$1,模板表头,0),0)</f>
        <v/>
      </c>
      <c r="AL725" s="28" t="str">
        <f>IF(VLOOKUP($L725,[1]怪物模板!$A:$N,MATCH([1]角色!AL$1,模板表头,0),0)=0,"",VLOOKUP($L725,[1]怪物模板!$A:$N,MATCH([1]角色!AL$1,模板表头,0),0))</f>
        <v/>
      </c>
      <c r="AM725" s="28" t="str">
        <f>VLOOKUP($L725,怪物模板!$A:$N,MATCH(角色!AM$1,模板表头,0),0)</f>
        <v>spider</v>
      </c>
      <c r="AN725" s="21">
        <v>0.8</v>
      </c>
      <c r="AO725" s="21">
        <v>1</v>
      </c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2"/>
      <c r="BC725" s="22"/>
      <c r="BD725" s="22"/>
      <c r="BE725" s="22"/>
      <c r="BF725" s="22"/>
      <c r="BG725" s="22"/>
      <c r="BH725" s="22"/>
      <c r="BI725" s="22">
        <f t="shared" si="150"/>
        <v>10000</v>
      </c>
      <c r="BJ725" s="22">
        <f t="shared" si="151"/>
        <v>4000</v>
      </c>
      <c r="BK725" s="22">
        <f t="shared" si="151"/>
        <v>4000</v>
      </c>
      <c r="BL725" s="21"/>
      <c r="BM725" s="21"/>
      <c r="BN725" s="21"/>
      <c r="BO725" s="21"/>
      <c r="BP725" s="21"/>
      <c r="BQ725" s="21"/>
      <c r="BR725" s="21"/>
      <c r="BS725" s="21"/>
      <c r="BT725" s="21"/>
      <c r="BU725" s="23"/>
      <c r="BV725" s="21"/>
      <c r="BW725" s="21"/>
      <c r="BX725" s="21"/>
      <c r="BY725" s="21"/>
      <c r="BZ725" s="21"/>
      <c r="CA725" s="21"/>
      <c r="CB725" s="21"/>
      <c r="CC725" s="21"/>
      <c r="CD725" s="21"/>
      <c r="CE725" s="21"/>
      <c r="CF725" s="21"/>
      <c r="CG725" s="21" t="s">
        <v>200</v>
      </c>
      <c r="CH725" s="21" t="s">
        <v>200</v>
      </c>
      <c r="CI725" s="21" t="s">
        <v>200</v>
      </c>
      <c r="CJ725" s="21" t="s">
        <v>200</v>
      </c>
      <c r="CK725" s="21" t="s">
        <v>200</v>
      </c>
      <c r="CL725" s="21" t="s">
        <v>200</v>
      </c>
      <c r="CM725" s="21" t="s">
        <v>200</v>
      </c>
      <c r="CN725" s="21" t="s">
        <v>200</v>
      </c>
      <c r="CO725" s="21" t="s">
        <v>200</v>
      </c>
    </row>
    <row r="726" spans="1:93" s="5" customFormat="1" x14ac:dyDescent="0.3">
      <c r="A726" s="62">
        <v>31040724</v>
      </c>
      <c r="B726" s="62" t="s">
        <v>257</v>
      </c>
      <c r="C726" s="21"/>
      <c r="D726" s="21">
        <f t="shared" si="146"/>
        <v>65</v>
      </c>
      <c r="E726" s="21" t="s">
        <v>106</v>
      </c>
      <c r="F726" s="21">
        <v>25</v>
      </c>
      <c r="G726" s="21" t="s">
        <v>110</v>
      </c>
      <c r="H726" s="21">
        <f>VLOOKUP($L726,怪物模板!$A:$N,MATCH(角色!H$1,模板表头,0),0)</f>
        <v>2</v>
      </c>
      <c r="I726" s="28" t="str">
        <f>VLOOKUP($L726,怪物模板!$A:$N,MATCH(角色!I$1,模板表头,0),0)</f>
        <v>phy</v>
      </c>
      <c r="J726" s="22"/>
      <c r="K726" s="21"/>
      <c r="L726" s="21" t="s">
        <v>257</v>
      </c>
      <c r="M726" s="28" t="str">
        <f>VLOOKUP($L726,怪物模板!$A:$N,MATCH(角色!M$1,模板表头,0),0)</f>
        <v>无对应英雄</v>
      </c>
      <c r="N726" s="28" t="str">
        <f>VLOOKUP($L726,怪物模板!$A:$N,MATCH(角色!N$1,模板表头,0),0)</f>
        <v>统一模板</v>
      </c>
      <c r="O726" s="21" t="str">
        <f>VLOOKUP($L726,怪物模板!$A:$N,MATCH(角色!O$1,模板表头,0),0)</f>
        <v>male</v>
      </c>
      <c r="P726" s="21">
        <v>3</v>
      </c>
      <c r="Q726" s="21">
        <v>3</v>
      </c>
      <c r="R726" s="21">
        <v>2</v>
      </c>
      <c r="S726" s="28" t="str">
        <f>VLOOKUP($L726,怪物模板!$A:$N,MATCH(角色!S$1,模板表头,0),0)</f>
        <v>chaos</v>
      </c>
      <c r="T726" s="21" t="s">
        <v>199</v>
      </c>
      <c r="U726" s="21"/>
      <c r="V726" s="21"/>
      <c r="W726" s="21"/>
      <c r="X726" s="21"/>
      <c r="Y726" s="21"/>
      <c r="Z726" s="21"/>
      <c r="AA726" s="21"/>
      <c r="AB726" s="21">
        <v>4</v>
      </c>
      <c r="AC726" s="21">
        <v>6</v>
      </c>
      <c r="AD726" s="21"/>
      <c r="AE726" s="21">
        <f t="shared" si="148"/>
        <v>10</v>
      </c>
      <c r="AF726" s="21">
        <f t="shared" si="149"/>
        <v>25</v>
      </c>
      <c r="AG726" s="28" t="str">
        <f>VLOOKUP($L726,怪物模板!$A:$N,MATCH(角色!AG$1,模板表头,0),0)</f>
        <v>misc.5skills</v>
      </c>
      <c r="AH726" s="28">
        <f>VLOOKUP($L726,怪物模板!$A:$N,MATCH(角色!AH$1,模板表头,0),0)</f>
        <v>11999026</v>
      </c>
      <c r="AI726" s="28">
        <f>VLOOKUP($L726,怪物模板!$A:$N,MATCH(角色!AI$1,模板表头,0),0)</f>
        <v>11999027</v>
      </c>
      <c r="AJ726" s="28" t="str">
        <f>VLOOKUP($L726,怪物模板!$A:$N,MATCH(角色!AJ$1,模板表头,0),0)</f>
        <v/>
      </c>
      <c r="AK726" s="28" t="str">
        <f>VLOOKUP($L726,怪物模板!$A:$N,MATCH(角色!AK$1,模板表头,0),0)</f>
        <v/>
      </c>
      <c r="AL726" s="28" t="str">
        <f>IF(VLOOKUP($L726,[1]怪物模板!$A:$N,MATCH([1]角色!AL$1,模板表头,0),0)=0,"",VLOOKUP($L726,[1]怪物模板!$A:$N,MATCH([1]角色!AL$1,模板表头,0),0))</f>
        <v/>
      </c>
      <c r="AM726" s="28" t="str">
        <f>VLOOKUP($L726,怪物模板!$A:$N,MATCH(角色!AM$1,模板表头,0),0)</f>
        <v>spider</v>
      </c>
      <c r="AN726" s="21">
        <v>0.8</v>
      </c>
      <c r="AO726" s="21">
        <v>1</v>
      </c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2"/>
      <c r="BC726" s="22"/>
      <c r="BD726" s="22"/>
      <c r="BE726" s="22"/>
      <c r="BF726" s="22"/>
      <c r="BG726" s="22"/>
      <c r="BH726" s="22"/>
      <c r="BI726" s="22">
        <f t="shared" si="150"/>
        <v>10000</v>
      </c>
      <c r="BJ726" s="22">
        <f t="shared" si="151"/>
        <v>4000</v>
      </c>
      <c r="BK726" s="22">
        <f t="shared" si="151"/>
        <v>4000</v>
      </c>
      <c r="BL726" s="21"/>
      <c r="BM726" s="21"/>
      <c r="BN726" s="21"/>
      <c r="BO726" s="21"/>
      <c r="BP726" s="21"/>
      <c r="BQ726" s="21"/>
      <c r="BR726" s="21"/>
      <c r="BS726" s="21"/>
      <c r="BT726" s="21"/>
      <c r="BU726" s="23"/>
      <c r="BV726" s="21"/>
      <c r="BW726" s="21"/>
      <c r="BX726" s="21"/>
      <c r="BY726" s="21"/>
      <c r="BZ726" s="21"/>
      <c r="CA726" s="21"/>
      <c r="CB726" s="21"/>
      <c r="CC726" s="21"/>
      <c r="CD726" s="21"/>
      <c r="CE726" s="21"/>
      <c r="CF726" s="21"/>
      <c r="CG726" s="21" t="s">
        <v>200</v>
      </c>
      <c r="CH726" s="21" t="s">
        <v>200</v>
      </c>
      <c r="CI726" s="21" t="s">
        <v>200</v>
      </c>
      <c r="CJ726" s="21" t="s">
        <v>200</v>
      </c>
      <c r="CK726" s="21" t="s">
        <v>200</v>
      </c>
      <c r="CL726" s="21" t="s">
        <v>200</v>
      </c>
      <c r="CM726" s="21" t="s">
        <v>200</v>
      </c>
      <c r="CN726" s="21" t="s">
        <v>200</v>
      </c>
      <c r="CO726" s="21" t="s">
        <v>200</v>
      </c>
    </row>
    <row r="727" spans="1:93" s="5" customFormat="1" x14ac:dyDescent="0.3">
      <c r="A727" s="62">
        <v>31040725</v>
      </c>
      <c r="B727" s="62" t="s">
        <v>244</v>
      </c>
      <c r="C727" s="21"/>
      <c r="D727" s="21">
        <f t="shared" si="146"/>
        <v>65</v>
      </c>
      <c r="E727" s="21" t="s">
        <v>106</v>
      </c>
      <c r="F727" s="21">
        <v>25</v>
      </c>
      <c r="G727" s="21" t="s">
        <v>101</v>
      </c>
      <c r="H727" s="21">
        <f>VLOOKUP($L727,怪物模板!$A:$N,MATCH(角色!H$1,模板表头,0),0)</f>
        <v>3</v>
      </c>
      <c r="I727" s="28" t="str">
        <f>VLOOKUP($L727,怪物模板!$A:$N,MATCH(角色!I$1,模板表头,0),0)</f>
        <v>mag</v>
      </c>
      <c r="J727" s="22"/>
      <c r="K727" s="21"/>
      <c r="L727" s="21" t="s">
        <v>288</v>
      </c>
      <c r="M727" s="28" t="str">
        <f>VLOOKUP($L727,怪物模板!$A:$N,MATCH(角色!M$1,模板表头,0),0)</f>
        <v>哥布林亲王</v>
      </c>
      <c r="N727" s="28" t="str">
        <f>VLOOKUP($L727,怪物模板!$A:$N,MATCH(角色!N$1,模板表头,0),0)</f>
        <v>统一模板，boss</v>
      </c>
      <c r="O727" s="21" t="str">
        <f>VLOOKUP($L727,怪物模板!$A:$N,MATCH(角色!O$1,模板表头,0),0)</f>
        <v>male</v>
      </c>
      <c r="P727" s="21">
        <v>6</v>
      </c>
      <c r="Q727" s="21">
        <v>3</v>
      </c>
      <c r="R727" s="21">
        <v>4</v>
      </c>
      <c r="S727" s="28" t="str">
        <f>VLOOKUP($L727,怪物模板!$A:$N,MATCH(角色!S$1,模板表头,0),0)</f>
        <v>horde</v>
      </c>
      <c r="T727" s="21" t="s">
        <v>101</v>
      </c>
      <c r="U727" s="21"/>
      <c r="V727" s="21"/>
      <c r="W727" s="21"/>
      <c r="X727" s="21"/>
      <c r="Y727" s="21"/>
      <c r="Z727" s="21"/>
      <c r="AA727" s="21"/>
      <c r="AB727" s="21">
        <v>4</v>
      </c>
      <c r="AC727" s="21">
        <v>6</v>
      </c>
      <c r="AD727" s="21"/>
      <c r="AE727" s="21">
        <f t="shared" si="148"/>
        <v>100</v>
      </c>
      <c r="AF727" s="21">
        <f t="shared" si="149"/>
        <v>250</v>
      </c>
      <c r="AG727" s="28" t="str">
        <f>VLOOKUP($L727,怪物模板!$A:$N,MATCH(角色!AG$1,模板表头,0),0)</f>
        <v>range.gallywix</v>
      </c>
      <c r="AH727" s="28">
        <f>VLOOKUP($L727,怪物模板!$A:$N,MATCH(角色!AH$1,模板表头,0),0)</f>
        <v>11860401</v>
      </c>
      <c r="AI727" s="28">
        <f>VLOOKUP($L727,怪物模板!$A:$N,MATCH(角色!AI$1,模板表头,0),0)</f>
        <v>11860402</v>
      </c>
      <c r="AJ727" s="28">
        <f>VLOOKUP($L727,怪物模板!$A:$N,MATCH(角色!AJ$1,模板表头,0),0)</f>
        <v>11860403</v>
      </c>
      <c r="AK727" s="28" t="str">
        <f>VLOOKUP($L727,怪物模板!$A:$N,MATCH(角色!AK$1,模板表头,0),0)</f>
        <v/>
      </c>
      <c r="AL727" s="28" t="str">
        <f>IF(VLOOKUP($L727,[1]怪物模板!$A:$N,MATCH([1]角色!AL$1,模板表头,0),0)=0,"",VLOOKUP($L727,[1]怪物模板!$A:$N,MATCH([1]角色!AL$1,模板表头,0),0))</f>
        <v/>
      </c>
      <c r="AM727" s="28" t="str">
        <f>VLOOKUP($L727,怪物模板!$A:$N,MATCH(角色!AM$1,模板表头,0),0)</f>
        <v>gallywix_boss</v>
      </c>
      <c r="AN727" s="21">
        <v>1.5</v>
      </c>
      <c r="AO727" s="21">
        <v>1</v>
      </c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2"/>
      <c r="BC727" s="22"/>
      <c r="BD727" s="22"/>
      <c r="BE727" s="22"/>
      <c r="BF727" s="22"/>
      <c r="BG727" s="22"/>
      <c r="BH727" s="22"/>
      <c r="BI727" s="22">
        <f t="shared" si="150"/>
        <v>0</v>
      </c>
      <c r="BJ727" s="22">
        <f t="shared" si="151"/>
        <v>0</v>
      </c>
      <c r="BK727" s="22">
        <f t="shared" si="151"/>
        <v>0</v>
      </c>
      <c r="BL727" s="21"/>
      <c r="BM727" s="21"/>
      <c r="BN727" s="21"/>
      <c r="BO727" s="21"/>
      <c r="BP727" s="21"/>
      <c r="BQ727" s="21"/>
      <c r="BR727" s="21"/>
      <c r="BS727" s="21"/>
      <c r="BT727" s="21"/>
      <c r="BU727" s="23" t="s">
        <v>200</v>
      </c>
      <c r="BV727" s="21"/>
      <c r="BW727" s="21"/>
      <c r="BX727" s="21"/>
      <c r="BY727" s="21"/>
      <c r="BZ727" s="21"/>
      <c r="CA727" s="21"/>
      <c r="CB727" s="21"/>
      <c r="CC727" s="21"/>
      <c r="CD727" s="21"/>
      <c r="CE727" s="21"/>
      <c r="CF727" s="21"/>
      <c r="CG727" s="21" t="s">
        <v>200</v>
      </c>
      <c r="CH727" s="21" t="s">
        <v>200</v>
      </c>
      <c r="CI727" s="21" t="s">
        <v>200</v>
      </c>
      <c r="CJ727" s="21" t="s">
        <v>200</v>
      </c>
      <c r="CK727" s="21" t="s">
        <v>200</v>
      </c>
      <c r="CL727" s="21" t="s">
        <v>200</v>
      </c>
      <c r="CM727" s="21" t="s">
        <v>200</v>
      </c>
      <c r="CN727" s="21" t="s">
        <v>200</v>
      </c>
      <c r="CO727" s="21" t="s">
        <v>200</v>
      </c>
    </row>
    <row r="728" spans="1:93" ht="16.5" customHeight="1" x14ac:dyDescent="0.3">
      <c r="A728" s="62">
        <v>31040726</v>
      </c>
      <c r="B728" s="62" t="s">
        <v>97</v>
      </c>
      <c r="C728" s="21"/>
      <c r="D728" s="21">
        <f t="shared" si="146"/>
        <v>66</v>
      </c>
      <c r="E728" s="21" t="s">
        <v>106</v>
      </c>
      <c r="F728" s="21">
        <v>26</v>
      </c>
      <c r="G728" s="21" t="s">
        <v>111</v>
      </c>
      <c r="H728" s="21">
        <f>VLOOKUP($L728,怪物模板!$A:$N,MATCH(角色!H$1,模板表头,0),0)</f>
        <v>2</v>
      </c>
      <c r="I728" s="28" t="str">
        <f>VLOOKUP($L728,怪物模板!$A:$N,MATCH(角色!I$1,模板表头,0),0)</f>
        <v>phy</v>
      </c>
      <c r="J728" s="22"/>
      <c r="K728" s="21"/>
      <c r="L728" s="21" t="s">
        <v>97</v>
      </c>
      <c r="M728" s="28" t="str">
        <f>VLOOKUP($L728,怪物模板!$A:$N,MATCH(角色!M$1,模板表头,0),0)</f>
        <v>无对应英雄</v>
      </c>
      <c r="N728" s="28" t="str">
        <f>VLOOKUP($L728,怪物模板!$A:$N,MATCH(角色!N$1,模板表头,0),0)</f>
        <v>统一模板</v>
      </c>
      <c r="O728" s="21" t="str">
        <f>VLOOKUP($L728,怪物模板!$A:$N,MATCH(角色!O$1,模板表头,0),0)</f>
        <v>male</v>
      </c>
      <c r="P728" s="22">
        <v>5</v>
      </c>
      <c r="Q728" s="21">
        <v>3</v>
      </c>
      <c r="R728" s="21">
        <v>3</v>
      </c>
      <c r="S728" s="28" t="str">
        <f>VLOOKUP($L728,怪物模板!$A:$N,MATCH(角色!S$1,模板表头,0),0)</f>
        <v>chaos</v>
      </c>
      <c r="T728" s="21" t="s">
        <v>85</v>
      </c>
      <c r="U728" s="21"/>
      <c r="V728" s="21"/>
      <c r="W728" s="21"/>
      <c r="X728" s="21"/>
      <c r="Y728" s="21"/>
      <c r="Z728" s="21"/>
      <c r="AA728" s="21"/>
      <c r="AB728" s="21">
        <v>4</v>
      </c>
      <c r="AC728" s="21">
        <v>6</v>
      </c>
      <c r="AD728" s="21"/>
      <c r="AE728" s="21">
        <f t="shared" si="148"/>
        <v>40</v>
      </c>
      <c r="AF728" s="21">
        <f t="shared" si="149"/>
        <v>100</v>
      </c>
      <c r="AG728" s="28" t="str">
        <f>VLOOKUP($L728,怪物模板!$A:$N,MATCH(角色!AG$1,模板表头,0),0)</f>
        <v>misc.5skills</v>
      </c>
      <c r="AH728" s="28">
        <f>VLOOKUP($L728,怪物模板!$A:$N,MATCH(角色!AH$1,模板表头,0),0)</f>
        <v>11980601</v>
      </c>
      <c r="AI728" s="28">
        <f>VLOOKUP($L728,怪物模板!$A:$N,MATCH(角色!AI$1,模板表头,0),0)</f>
        <v>11999526</v>
      </c>
      <c r="AJ728" s="28" t="str">
        <f>VLOOKUP($L728,怪物模板!$A:$N,MATCH(角色!AJ$1,模板表头,0),0)</f>
        <v/>
      </c>
      <c r="AK728" s="28" t="str">
        <f>VLOOKUP($L728,怪物模板!$A:$N,MATCH(角色!AK$1,模板表头,0),0)</f>
        <v/>
      </c>
      <c r="AL728" s="28" t="str">
        <f>IF(VLOOKUP($L728,[1]怪物模板!$A:$N,MATCH([1]角色!AL$1,模板表头,0),0)=0,"",VLOOKUP($L728,[1]怪物模板!$A:$N,MATCH([1]角色!AL$1,模板表头,0),0))</f>
        <v/>
      </c>
      <c r="AM728" s="28" t="str">
        <f>VLOOKUP($L728,怪物模板!$A:$N,MATCH(角色!AM$1,模板表头,0),0)</f>
        <v>scarlet_crusade_boss</v>
      </c>
      <c r="AN728" s="21">
        <v>1.2</v>
      </c>
      <c r="AO728" s="21">
        <v>1</v>
      </c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2"/>
      <c r="BC728" s="22"/>
      <c r="BD728" s="22"/>
      <c r="BE728" s="22"/>
      <c r="BF728" s="22"/>
      <c r="BG728" s="22"/>
      <c r="BH728" s="22"/>
      <c r="BI728" s="22">
        <f t="shared" si="150"/>
        <v>10000</v>
      </c>
      <c r="BJ728" s="22">
        <f t="shared" si="151"/>
        <v>4000</v>
      </c>
      <c r="BK728" s="22">
        <f t="shared" si="151"/>
        <v>4000</v>
      </c>
      <c r="BL728" s="21"/>
      <c r="BM728" s="21"/>
      <c r="BN728" s="21"/>
      <c r="BO728" s="21"/>
      <c r="BP728" s="21"/>
      <c r="BQ728" s="21"/>
      <c r="BR728" s="21"/>
      <c r="BS728" s="21"/>
      <c r="BT728" s="21"/>
      <c r="BU728" s="23" t="s">
        <v>200</v>
      </c>
      <c r="BV728" s="21"/>
      <c r="BW728" s="21"/>
      <c r="BX728" s="21"/>
      <c r="BY728" s="21"/>
      <c r="BZ728" s="21"/>
      <c r="CA728" s="21"/>
      <c r="CB728" s="21"/>
      <c r="CC728" s="21"/>
      <c r="CD728" s="21"/>
      <c r="CE728" s="21"/>
      <c r="CF728" s="21"/>
      <c r="CG728" s="21" t="s">
        <v>200</v>
      </c>
      <c r="CH728" s="21" t="s">
        <v>200</v>
      </c>
      <c r="CI728" s="21" t="s">
        <v>200</v>
      </c>
      <c r="CJ728" s="21" t="s">
        <v>200</v>
      </c>
      <c r="CK728" s="21" t="s">
        <v>200</v>
      </c>
      <c r="CL728" s="21" t="s">
        <v>200</v>
      </c>
      <c r="CM728" s="21" t="s">
        <v>200</v>
      </c>
      <c r="CN728" s="21" t="s">
        <v>200</v>
      </c>
      <c r="CO728" s="21" t="s">
        <v>200</v>
      </c>
    </row>
    <row r="729" spans="1:93" ht="16.5" customHeight="1" x14ac:dyDescent="0.3">
      <c r="A729" s="62">
        <v>31040727</v>
      </c>
      <c r="B729" s="62" t="s">
        <v>248</v>
      </c>
      <c r="C729" s="21"/>
      <c r="D729" s="21">
        <f t="shared" si="146"/>
        <v>66</v>
      </c>
      <c r="E729" s="21" t="s">
        <v>106</v>
      </c>
      <c r="F729" s="21">
        <v>26</v>
      </c>
      <c r="G729" s="21" t="s">
        <v>110</v>
      </c>
      <c r="H729" s="21">
        <f>VLOOKUP($L729,怪物模板!$A:$N,MATCH(角色!H$1,模板表头,0),0)</f>
        <v>1</v>
      </c>
      <c r="I729" s="28" t="str">
        <f>VLOOKUP($L729,怪物模板!$A:$N,MATCH(角色!I$1,模板表头,0),0)</f>
        <v>phy</v>
      </c>
      <c r="J729" s="22"/>
      <c r="K729" s="21"/>
      <c r="L729" s="21" t="s">
        <v>248</v>
      </c>
      <c r="M729" s="28" t="str">
        <f>VLOOKUP($L729,怪物模板!$A:$N,MATCH(角色!M$1,模板表头,0),0)</f>
        <v>顶盾步兵</v>
      </c>
      <c r="N729" s="28" t="str">
        <f>VLOOKUP($L729,怪物模板!$A:$N,MATCH(角色!N$1,模板表头,0),0)</f>
        <v>统一模板</v>
      </c>
      <c r="O729" s="21" t="str">
        <f>VLOOKUP($L729,怪物模板!$A:$N,MATCH(角色!O$1,模板表头,0),0)</f>
        <v>male</v>
      </c>
      <c r="P729" s="22">
        <v>2</v>
      </c>
      <c r="Q729" s="21">
        <v>3</v>
      </c>
      <c r="R729" s="21">
        <v>2</v>
      </c>
      <c r="S729" s="28" t="str">
        <f>VLOOKUP($L729,怪物模板!$A:$N,MATCH(角色!S$1,模板表头,0),0)</f>
        <v>alliance</v>
      </c>
      <c r="T729" s="21" t="s">
        <v>85</v>
      </c>
      <c r="U729" s="21"/>
      <c r="V729" s="21"/>
      <c r="W729" s="21"/>
      <c r="X729" s="21"/>
      <c r="Y729" s="21"/>
      <c r="Z729" s="21"/>
      <c r="AA729" s="21"/>
      <c r="AB729" s="21">
        <v>4</v>
      </c>
      <c r="AC729" s="21">
        <v>6</v>
      </c>
      <c r="AD729" s="21"/>
      <c r="AE729" s="21">
        <f t="shared" si="148"/>
        <v>10</v>
      </c>
      <c r="AF729" s="21">
        <f t="shared" si="149"/>
        <v>25</v>
      </c>
      <c r="AG729" s="28" t="str">
        <f>VLOOKUP($L729,怪物模板!$A:$N,MATCH(角色!AG$1,模板表头,0),0)</f>
        <v>misc.5skills_target_is_valid</v>
      </c>
      <c r="AH729" s="28">
        <f>VLOOKUP($L729,怪物模板!$A:$N,MATCH(角色!AH$1,模板表头,0),0)</f>
        <v>11980301</v>
      </c>
      <c r="AI729" s="28">
        <f>VLOOKUP($L729,怪物模板!$A:$N,MATCH(角色!AI$1,模板表头,0),0)</f>
        <v>11980302</v>
      </c>
      <c r="AJ729" s="28" t="str">
        <f>VLOOKUP($L729,怪物模板!$A:$N,MATCH(角色!AJ$1,模板表头,0),0)</f>
        <v/>
      </c>
      <c r="AK729" s="28" t="str">
        <f>VLOOKUP($L729,怪物模板!$A:$N,MATCH(角色!AK$1,模板表头,0),0)</f>
        <v/>
      </c>
      <c r="AL729" s="28" t="str">
        <f>IF(VLOOKUP($L729,[1]怪物模板!$A:$N,MATCH([1]角色!AL$1,模板表头,0),0)=0,"",VLOOKUP($L729,[1]怪物模板!$A:$N,MATCH([1]角色!AL$1,模板表头,0),0))</f>
        <v/>
      </c>
      <c r="AM729" s="28" t="str">
        <f>VLOOKUP($L729,怪物模板!$A:$N,MATCH(角色!AM$1,模板表头,0),0)</f>
        <v>shield_infantry_npc</v>
      </c>
      <c r="AN729" s="21">
        <v>1</v>
      </c>
      <c r="AO729" s="21">
        <v>1</v>
      </c>
      <c r="AP729" s="21"/>
      <c r="AQ729" s="21"/>
      <c r="AR729" s="21"/>
      <c r="AS729" s="21"/>
      <c r="AT729" s="21"/>
      <c r="AU729" s="21">
        <v>230041</v>
      </c>
      <c r="AV729" s="21">
        <v>230242</v>
      </c>
      <c r="AW729" s="21"/>
      <c r="AX729" s="21"/>
      <c r="AY729" s="21"/>
      <c r="AZ729" s="21"/>
      <c r="BA729" s="21"/>
      <c r="BB729" s="22"/>
      <c r="BC729" s="22"/>
      <c r="BD729" s="22"/>
      <c r="BE729" s="22"/>
      <c r="BF729" s="22"/>
      <c r="BG729" s="22"/>
      <c r="BH729" s="22"/>
      <c r="BI729" s="22">
        <f t="shared" si="150"/>
        <v>10000</v>
      </c>
      <c r="BJ729" s="22">
        <f t="shared" si="151"/>
        <v>4000</v>
      </c>
      <c r="BK729" s="22">
        <f t="shared" si="151"/>
        <v>4000</v>
      </c>
      <c r="BL729" s="21"/>
      <c r="BM729" s="21"/>
      <c r="BN729" s="21"/>
      <c r="BO729" s="21"/>
      <c r="BP729" s="21"/>
      <c r="BQ729" s="21"/>
      <c r="BR729" s="21"/>
      <c r="BS729" s="21"/>
      <c r="BT729" s="21"/>
      <c r="BU729" s="23" t="s">
        <v>200</v>
      </c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 t="s">
        <v>200</v>
      </c>
      <c r="CH729" s="21" t="s">
        <v>200</v>
      </c>
      <c r="CI729" s="21" t="s">
        <v>200</v>
      </c>
      <c r="CJ729" s="21" t="s">
        <v>200</v>
      </c>
      <c r="CK729" s="21" t="s">
        <v>200</v>
      </c>
      <c r="CL729" s="21" t="s">
        <v>200</v>
      </c>
      <c r="CM729" s="21" t="s">
        <v>200</v>
      </c>
      <c r="CN729" s="21" t="s">
        <v>200</v>
      </c>
      <c r="CO729" s="21" t="s">
        <v>200</v>
      </c>
    </row>
    <row r="730" spans="1:93" ht="16.5" customHeight="1" x14ac:dyDescent="0.3">
      <c r="A730" s="62">
        <v>31040728</v>
      </c>
      <c r="B730" s="62" t="s">
        <v>248</v>
      </c>
      <c r="C730" s="21"/>
      <c r="D730" s="21">
        <f t="shared" si="146"/>
        <v>66</v>
      </c>
      <c r="E730" s="21" t="s">
        <v>106</v>
      </c>
      <c r="F730" s="21">
        <v>26</v>
      </c>
      <c r="G730" s="21" t="s">
        <v>110</v>
      </c>
      <c r="H730" s="21">
        <f>VLOOKUP($L730,怪物模板!$A:$N,MATCH(角色!H$1,模板表头,0),0)</f>
        <v>1</v>
      </c>
      <c r="I730" s="28" t="str">
        <f>VLOOKUP($L730,怪物模板!$A:$N,MATCH(角色!I$1,模板表头,0),0)</f>
        <v>phy</v>
      </c>
      <c r="J730" s="22"/>
      <c r="K730" s="21"/>
      <c r="L730" s="21" t="s">
        <v>248</v>
      </c>
      <c r="M730" s="28" t="str">
        <f>VLOOKUP($L730,怪物模板!$A:$N,MATCH(角色!M$1,模板表头,0),0)</f>
        <v>顶盾步兵</v>
      </c>
      <c r="N730" s="28" t="str">
        <f>VLOOKUP($L730,怪物模板!$A:$N,MATCH(角色!N$1,模板表头,0),0)</f>
        <v>统一模板</v>
      </c>
      <c r="O730" s="21" t="str">
        <f>VLOOKUP($L730,怪物模板!$A:$N,MATCH(角色!O$1,模板表头,0),0)</f>
        <v>male</v>
      </c>
      <c r="P730" s="22">
        <v>2</v>
      </c>
      <c r="Q730" s="21">
        <v>2</v>
      </c>
      <c r="R730" s="21">
        <v>2</v>
      </c>
      <c r="S730" s="28" t="str">
        <f>VLOOKUP($L730,怪物模板!$A:$N,MATCH(角色!S$1,模板表头,0),0)</f>
        <v>alliance</v>
      </c>
      <c r="T730" s="21" t="s">
        <v>85</v>
      </c>
      <c r="U730" s="21"/>
      <c r="V730" s="21"/>
      <c r="W730" s="21"/>
      <c r="X730" s="21"/>
      <c r="Y730" s="21"/>
      <c r="Z730" s="21"/>
      <c r="AA730" s="21"/>
      <c r="AB730" s="21">
        <v>4</v>
      </c>
      <c r="AC730" s="21">
        <v>6</v>
      </c>
      <c r="AD730" s="21"/>
      <c r="AE730" s="21">
        <f t="shared" si="148"/>
        <v>10</v>
      </c>
      <c r="AF730" s="21">
        <f t="shared" si="149"/>
        <v>25</v>
      </c>
      <c r="AG730" s="28" t="str">
        <f>VLOOKUP($L730,怪物模板!$A:$N,MATCH(角色!AG$1,模板表头,0),0)</f>
        <v>misc.5skills_target_is_valid</v>
      </c>
      <c r="AH730" s="28">
        <f>VLOOKUP($L730,怪物模板!$A:$N,MATCH(角色!AH$1,模板表头,0),0)</f>
        <v>11980301</v>
      </c>
      <c r="AI730" s="28">
        <f>VLOOKUP($L730,怪物模板!$A:$N,MATCH(角色!AI$1,模板表头,0),0)</f>
        <v>11980302</v>
      </c>
      <c r="AJ730" s="28" t="str">
        <f>VLOOKUP($L730,怪物模板!$A:$N,MATCH(角色!AJ$1,模板表头,0),0)</f>
        <v/>
      </c>
      <c r="AK730" s="28" t="str">
        <f>VLOOKUP($L730,怪物模板!$A:$N,MATCH(角色!AK$1,模板表头,0),0)</f>
        <v/>
      </c>
      <c r="AL730" s="28" t="str">
        <f>IF(VLOOKUP($L730,[1]怪物模板!$A:$N,MATCH([1]角色!AL$1,模板表头,0),0)=0,"",VLOOKUP($L730,[1]怪物模板!$A:$N,MATCH([1]角色!AL$1,模板表头,0),0))</f>
        <v/>
      </c>
      <c r="AM730" s="28" t="str">
        <f>VLOOKUP($L730,怪物模板!$A:$N,MATCH(角色!AM$1,模板表头,0),0)</f>
        <v>shield_infantry_npc</v>
      </c>
      <c r="AN730" s="21">
        <v>1</v>
      </c>
      <c r="AO730" s="21">
        <v>1</v>
      </c>
      <c r="AP730" s="21"/>
      <c r="AQ730" s="21"/>
      <c r="AR730" s="21"/>
      <c r="AS730" s="21"/>
      <c r="AT730" s="21"/>
      <c r="AU730" s="21">
        <v>230041</v>
      </c>
      <c r="AV730" s="21">
        <v>230242</v>
      </c>
      <c r="AW730" s="21"/>
      <c r="AX730" s="21"/>
      <c r="AY730" s="21"/>
      <c r="AZ730" s="21"/>
      <c r="BA730" s="21"/>
      <c r="BB730" s="22"/>
      <c r="BC730" s="22"/>
      <c r="BD730" s="22"/>
      <c r="BE730" s="22"/>
      <c r="BF730" s="22"/>
      <c r="BG730" s="22"/>
      <c r="BH730" s="22"/>
      <c r="BI730" s="22">
        <f t="shared" si="150"/>
        <v>10000</v>
      </c>
      <c r="BJ730" s="22">
        <f t="shared" si="151"/>
        <v>4000</v>
      </c>
      <c r="BK730" s="22">
        <f t="shared" si="151"/>
        <v>4000</v>
      </c>
      <c r="BL730" s="21"/>
      <c r="BM730" s="21"/>
      <c r="BN730" s="21"/>
      <c r="BO730" s="21"/>
      <c r="BP730" s="21"/>
      <c r="BQ730" s="21"/>
      <c r="BR730" s="21"/>
      <c r="BS730" s="21"/>
      <c r="BT730" s="21"/>
      <c r="BU730" s="23" t="s">
        <v>200</v>
      </c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 t="s">
        <v>200</v>
      </c>
      <c r="CH730" s="21" t="s">
        <v>200</v>
      </c>
      <c r="CI730" s="21" t="s">
        <v>200</v>
      </c>
      <c r="CJ730" s="21" t="s">
        <v>200</v>
      </c>
      <c r="CK730" s="21" t="s">
        <v>200</v>
      </c>
      <c r="CL730" s="21" t="s">
        <v>200</v>
      </c>
      <c r="CM730" s="21" t="s">
        <v>200</v>
      </c>
      <c r="CN730" s="21" t="s">
        <v>200</v>
      </c>
      <c r="CO730" s="21" t="s">
        <v>200</v>
      </c>
    </row>
    <row r="731" spans="1:93" ht="16.5" customHeight="1" x14ac:dyDescent="0.3">
      <c r="A731" s="62">
        <v>31040729</v>
      </c>
      <c r="B731" s="62" t="s">
        <v>98</v>
      </c>
      <c r="C731" s="21"/>
      <c r="D731" s="21">
        <f t="shared" si="146"/>
        <v>66</v>
      </c>
      <c r="E731" s="21" t="s">
        <v>106</v>
      </c>
      <c r="F731" s="21">
        <v>26</v>
      </c>
      <c r="G731" s="21" t="s">
        <v>110</v>
      </c>
      <c r="H731" s="21">
        <f>VLOOKUP($L731,怪物模板!$A:$N,MATCH(角色!H$1,模板表头,0),0)</f>
        <v>4</v>
      </c>
      <c r="I731" s="28" t="str">
        <f>VLOOKUP($L731,怪物模板!$A:$N,MATCH(角色!I$1,模板表头,0),0)</f>
        <v>mag</v>
      </c>
      <c r="J731" s="22"/>
      <c r="K731" s="21"/>
      <c r="L731" s="21" t="s">
        <v>98</v>
      </c>
      <c r="M731" s="28" t="str">
        <f>VLOOKUP($L731,怪物模板!$A:$N,MATCH(角色!M$1,模板表头,0),0)</f>
        <v>无对应英雄</v>
      </c>
      <c r="N731" s="28" t="str">
        <f>VLOOKUP($L731,怪物模板!$A:$N,MATCH(角色!N$1,模板表头,0),0)</f>
        <v>统一模板</v>
      </c>
      <c r="O731" s="21" t="str">
        <f>VLOOKUP($L731,怪物模板!$A:$N,MATCH(角色!O$1,模板表头,0),0)</f>
        <v>female</v>
      </c>
      <c r="P731" s="21">
        <v>4</v>
      </c>
      <c r="Q731" s="21">
        <v>3</v>
      </c>
      <c r="R731" s="21">
        <v>3</v>
      </c>
      <c r="S731" s="28" t="str">
        <f>VLOOKUP($L731,怪物模板!$A:$N,MATCH(角色!S$1,模板表头,0),0)</f>
        <v>chaos</v>
      </c>
      <c r="T731" s="21" t="s">
        <v>85</v>
      </c>
      <c r="U731" s="21"/>
      <c r="V731" s="21"/>
      <c r="W731" s="21"/>
      <c r="X731" s="21"/>
      <c r="Y731" s="21"/>
      <c r="Z731" s="21"/>
      <c r="AA731" s="21"/>
      <c r="AB731" s="21">
        <v>4</v>
      </c>
      <c r="AC731" s="21">
        <v>6</v>
      </c>
      <c r="AD731" s="21"/>
      <c r="AE731" s="21">
        <f t="shared" si="148"/>
        <v>10</v>
      </c>
      <c r="AF731" s="21">
        <f t="shared" si="149"/>
        <v>25</v>
      </c>
      <c r="AG731" s="28" t="str">
        <f>VLOOKUP($L731,怪物模板!$A:$N,MATCH(角色!AG$1,模板表头,0),0)</f>
        <v>misc.5skills_friendly_ratio</v>
      </c>
      <c r="AH731" s="28">
        <f>VLOOKUP($L731,怪物模板!$A:$N,MATCH(角色!AH$1,模板表头,0),0)</f>
        <v>11670201</v>
      </c>
      <c r="AI731" s="28">
        <f>VLOOKUP($L731,怪物模板!$A:$N,MATCH(角色!AI$1,模板表头,0),0)</f>
        <v>11670202</v>
      </c>
      <c r="AJ731" s="28">
        <f>VLOOKUP($L731,怪物模板!$A:$N,MATCH(角色!AJ$1,模板表头,0),0)</f>
        <v>11670203</v>
      </c>
      <c r="AK731" s="28" t="str">
        <f>VLOOKUP($L731,怪物模板!$A:$N,MATCH(角色!AK$1,模板表头,0),0)</f>
        <v/>
      </c>
      <c r="AL731" s="28" t="str">
        <f>IF(VLOOKUP($L731,[1]怪物模板!$A:$N,MATCH([1]角色!AL$1,模板表头,0),0)=0,"",VLOOKUP($L731,[1]怪物模板!$A:$N,MATCH([1]角色!AL$1,模板表头,0),0))</f>
        <v/>
      </c>
      <c r="AM731" s="28" t="str">
        <f>VLOOKUP($L731,怪物模板!$A:$N,MATCH(角色!AM$1,模板表头,0),0)</f>
        <v>scarlet_priest</v>
      </c>
      <c r="AN731" s="21">
        <v>1</v>
      </c>
      <c r="AO731" s="21">
        <v>1</v>
      </c>
      <c r="AP731" s="21"/>
      <c r="AQ731" s="21"/>
      <c r="AR731" s="21"/>
      <c r="AS731" s="21"/>
      <c r="AT731" s="21"/>
      <c r="AU731" s="21">
        <v>230031</v>
      </c>
      <c r="AV731" s="21">
        <v>230242</v>
      </c>
      <c r="AW731" s="21"/>
      <c r="AX731" s="21"/>
      <c r="AY731" s="21"/>
      <c r="AZ731" s="21"/>
      <c r="BA731" s="21"/>
      <c r="BB731" s="22"/>
      <c r="BC731" s="22"/>
      <c r="BD731" s="22"/>
      <c r="BE731" s="22"/>
      <c r="BF731" s="22"/>
      <c r="BG731" s="22"/>
      <c r="BH731" s="22"/>
      <c r="BI731" s="22">
        <f t="shared" si="150"/>
        <v>10000</v>
      </c>
      <c r="BJ731" s="22">
        <f t="shared" si="151"/>
        <v>4000</v>
      </c>
      <c r="BK731" s="22">
        <f t="shared" si="151"/>
        <v>4000</v>
      </c>
      <c r="BL731" s="21"/>
      <c r="BM731" s="21"/>
      <c r="BN731" s="21"/>
      <c r="BO731" s="21"/>
      <c r="BP731" s="21"/>
      <c r="BQ731" s="21"/>
      <c r="BR731" s="21"/>
      <c r="BS731" s="21"/>
      <c r="BT731" s="21"/>
      <c r="BU731" s="23" t="s">
        <v>200</v>
      </c>
      <c r="BV731" s="21"/>
      <c r="BW731" s="21"/>
      <c r="BX731" s="21"/>
      <c r="BY731" s="21"/>
      <c r="BZ731" s="21"/>
      <c r="CA731" s="21"/>
      <c r="CB731" s="21"/>
      <c r="CC731" s="21"/>
      <c r="CD731" s="21"/>
      <c r="CE731" s="21"/>
      <c r="CF731" s="21"/>
      <c r="CG731" s="21" t="s">
        <v>200</v>
      </c>
      <c r="CH731" s="21" t="s">
        <v>200</v>
      </c>
      <c r="CI731" s="21" t="s">
        <v>200</v>
      </c>
      <c r="CJ731" s="21" t="s">
        <v>200</v>
      </c>
      <c r="CK731" s="21" t="s">
        <v>200</v>
      </c>
      <c r="CL731" s="21" t="s">
        <v>200</v>
      </c>
      <c r="CM731" s="21" t="s">
        <v>200</v>
      </c>
      <c r="CN731" s="21" t="s">
        <v>200</v>
      </c>
      <c r="CO731" s="21" t="s">
        <v>200</v>
      </c>
    </row>
    <row r="732" spans="1:93" ht="16.5" customHeight="1" x14ac:dyDescent="0.3">
      <c r="A732" s="62">
        <v>31040730</v>
      </c>
      <c r="B732" s="62" t="s">
        <v>202</v>
      </c>
      <c r="C732" s="21"/>
      <c r="D732" s="21">
        <f t="shared" ref="D732:D792" si="152">D727+1</f>
        <v>66</v>
      </c>
      <c r="E732" s="21" t="s">
        <v>106</v>
      </c>
      <c r="F732" s="21">
        <v>26</v>
      </c>
      <c r="G732" s="21" t="s">
        <v>110</v>
      </c>
      <c r="H732" s="21">
        <f>VLOOKUP($L732,怪物模板!$A:$N,MATCH(角色!H$1,模板表头,0),0)</f>
        <v>3</v>
      </c>
      <c r="I732" s="28" t="str">
        <f>VLOOKUP($L732,怪物模板!$A:$N,MATCH(角色!I$1,模板表头,0),0)</f>
        <v>mag</v>
      </c>
      <c r="J732" s="22"/>
      <c r="K732" s="21"/>
      <c r="L732" s="21" t="s">
        <v>275</v>
      </c>
      <c r="M732" s="28" t="str">
        <f>VLOOKUP($L732,怪物模板!$A:$N,MATCH(角色!M$1,模板表头,0),0)</f>
        <v>火焰术士</v>
      </c>
      <c r="N732" s="28" t="str">
        <f>VLOOKUP($L732,怪物模板!$A:$N,MATCH(角色!N$1,模板表头,0),0)</f>
        <v>大招加引导版，加酒利用</v>
      </c>
      <c r="O732" s="21" t="str">
        <f>VLOOKUP($L732,怪物模板!$A:$N,MATCH(角色!O$1,模板表头,0),0)</f>
        <v>female</v>
      </c>
      <c r="P732" s="22">
        <v>3</v>
      </c>
      <c r="Q732" s="21">
        <v>3</v>
      </c>
      <c r="R732" s="21">
        <v>2</v>
      </c>
      <c r="S732" s="28" t="str">
        <f>VLOOKUP($L732,怪物模板!$A:$N,MATCH(角色!S$1,模板表头,0),0)</f>
        <v>alliance</v>
      </c>
      <c r="T732" s="21" t="s">
        <v>85</v>
      </c>
      <c r="U732" s="21"/>
      <c r="V732" s="21"/>
      <c r="W732" s="21"/>
      <c r="X732" s="21"/>
      <c r="Y732" s="21"/>
      <c r="Z732" s="21"/>
      <c r="AA732" s="21"/>
      <c r="AB732" s="21">
        <v>4</v>
      </c>
      <c r="AC732" s="21">
        <v>6</v>
      </c>
      <c r="AD732" s="21"/>
      <c r="AE732" s="21">
        <f t="shared" si="148"/>
        <v>10</v>
      </c>
      <c r="AF732" s="21">
        <f t="shared" si="149"/>
        <v>25</v>
      </c>
      <c r="AG732" s="28" t="str">
        <f>VLOOKUP($L732,怪物模板!$A:$N,MATCH(角色!AG$1,模板表头,0),0)</f>
        <v>misc.5skills</v>
      </c>
      <c r="AH732" s="28">
        <f>VLOOKUP($L732,怪物模板!$A:$N,MATCH(角色!AH$1,模板表头,0),0)</f>
        <v>11980401</v>
      </c>
      <c r="AI732" s="28">
        <f>VLOOKUP($L732,怪物模板!$A:$N,MATCH(角色!AI$1,模板表头,0),0)</f>
        <v>11980402</v>
      </c>
      <c r="AJ732" s="28">
        <f>VLOOKUP($L732,怪物模板!$A:$N,MATCH(角色!AJ$1,模板表头,0),0)</f>
        <v>11999535</v>
      </c>
      <c r="AK732" s="28" t="str">
        <f>VLOOKUP($L732,怪物模板!$A:$N,MATCH(角色!AK$1,模板表头,0),0)</f>
        <v/>
      </c>
      <c r="AL732" s="28" t="str">
        <f>IF(VLOOKUP($L732,[1]怪物模板!$A:$N,MATCH([1]角色!AL$1,模板表头,0),0)=0,"",VLOOKUP($L732,[1]怪物模板!$A:$N,MATCH([1]角色!AL$1,模板表头,0),0))</f>
        <v/>
      </c>
      <c r="AM732" s="28" t="str">
        <f>VLOOKUP($L732,怪物模板!$A:$N,MATCH(角色!AM$1,模板表头,0),0)</f>
        <v>flame_npc</v>
      </c>
      <c r="AN732" s="21">
        <v>1</v>
      </c>
      <c r="AO732" s="21">
        <v>1</v>
      </c>
      <c r="AP732" s="21"/>
      <c r="AQ732" s="21"/>
      <c r="AR732" s="21"/>
      <c r="AS732" s="21"/>
      <c r="AT732" s="21"/>
      <c r="AU732" s="21">
        <v>230011</v>
      </c>
      <c r="AV732" s="21">
        <v>230302</v>
      </c>
      <c r="AW732" s="21"/>
      <c r="AX732" s="21"/>
      <c r="AY732" s="21"/>
      <c r="AZ732" s="21"/>
      <c r="BA732" s="21"/>
      <c r="BB732" s="22"/>
      <c r="BC732" s="22"/>
      <c r="BD732" s="22"/>
      <c r="BE732" s="22"/>
      <c r="BF732" s="22"/>
      <c r="BG732" s="22"/>
      <c r="BH732" s="22"/>
      <c r="BI732" s="22">
        <f t="shared" si="150"/>
        <v>10000</v>
      </c>
      <c r="BJ732" s="22">
        <f t="shared" si="151"/>
        <v>4000</v>
      </c>
      <c r="BK732" s="22">
        <f t="shared" si="151"/>
        <v>4000</v>
      </c>
      <c r="BL732" s="21"/>
      <c r="BM732" s="21"/>
      <c r="BN732" s="21"/>
      <c r="BO732" s="21"/>
      <c r="BP732" s="21"/>
      <c r="BQ732" s="21"/>
      <c r="BR732" s="21"/>
      <c r="BS732" s="21"/>
      <c r="BT732" s="21"/>
      <c r="BU732" s="23" t="s">
        <v>200</v>
      </c>
      <c r="BV732" s="21"/>
      <c r="BW732" s="21"/>
      <c r="BX732" s="21"/>
      <c r="BY732" s="21"/>
      <c r="BZ732" s="21"/>
      <c r="CA732" s="21"/>
      <c r="CB732" s="21"/>
      <c r="CC732" s="21"/>
      <c r="CD732" s="21"/>
      <c r="CE732" s="21"/>
      <c r="CF732" s="21"/>
      <c r="CG732" s="21" t="s">
        <v>200</v>
      </c>
      <c r="CH732" s="21" t="s">
        <v>200</v>
      </c>
      <c r="CI732" s="21" t="s">
        <v>200</v>
      </c>
      <c r="CJ732" s="21" t="s">
        <v>200</v>
      </c>
      <c r="CK732" s="21" t="s">
        <v>200</v>
      </c>
      <c r="CL732" s="21" t="s">
        <v>200</v>
      </c>
      <c r="CM732" s="21" t="s">
        <v>200</v>
      </c>
      <c r="CN732" s="21" t="s">
        <v>200</v>
      </c>
      <c r="CO732" s="21" t="s">
        <v>200</v>
      </c>
    </row>
    <row r="733" spans="1:93" s="5" customFormat="1" ht="16.5" customHeight="1" x14ac:dyDescent="0.3">
      <c r="A733" s="62">
        <v>31040731</v>
      </c>
      <c r="B733" s="62" t="s">
        <v>86</v>
      </c>
      <c r="C733" s="21"/>
      <c r="D733" s="21">
        <f t="shared" si="152"/>
        <v>67</v>
      </c>
      <c r="E733" s="21" t="s">
        <v>106</v>
      </c>
      <c r="F733" s="21">
        <v>27</v>
      </c>
      <c r="G733" s="21" t="s">
        <v>110</v>
      </c>
      <c r="H733" s="21">
        <f>VLOOKUP($L733,怪物模板!$A:$N,MATCH(角色!H$1,模板表头,0),0)</f>
        <v>2</v>
      </c>
      <c r="I733" s="28" t="str">
        <f>VLOOKUP($L733,怪物模板!$A:$N,MATCH(角色!I$1,模板表头,0),0)</f>
        <v>phy</v>
      </c>
      <c r="J733" s="22"/>
      <c r="K733" s="21"/>
      <c r="L733" s="21" t="s">
        <v>86</v>
      </c>
      <c r="M733" s="28" t="str">
        <f>VLOOKUP($L733,怪物模板!$A:$N,MATCH(角色!M$1,模板表头,0),0)</f>
        <v>无对应英雄</v>
      </c>
      <c r="N733" s="28" t="str">
        <f>VLOOKUP($L733,怪物模板!$A:$N,MATCH(角色!N$1,模板表头,0),0)</f>
        <v>新增突袭小招，大招改为引导</v>
      </c>
      <c r="O733" s="21" t="str">
        <f>VLOOKUP($L733,怪物模板!$A:$N,MATCH(角色!O$1,模板表头,0),0)</f>
        <v>male</v>
      </c>
      <c r="P733" s="22">
        <v>3</v>
      </c>
      <c r="Q733" s="21">
        <v>2</v>
      </c>
      <c r="R733" s="21">
        <v>2</v>
      </c>
      <c r="S733" s="28" t="str">
        <f>VLOOKUP($L733,怪物模板!$A:$N,MATCH(角色!S$1,模板表头,0),0)</f>
        <v>horde</v>
      </c>
      <c r="T733" s="21" t="s">
        <v>85</v>
      </c>
      <c r="U733" s="21"/>
      <c r="V733" s="21"/>
      <c r="W733" s="21"/>
      <c r="X733" s="21"/>
      <c r="Y733" s="21"/>
      <c r="Z733" s="21"/>
      <c r="AA733" s="21"/>
      <c r="AB733" s="21">
        <v>4</v>
      </c>
      <c r="AC733" s="21">
        <v>6</v>
      </c>
      <c r="AD733" s="21"/>
      <c r="AE733" s="21">
        <f t="shared" si="148"/>
        <v>10</v>
      </c>
      <c r="AF733" s="21">
        <f t="shared" si="149"/>
        <v>25</v>
      </c>
      <c r="AG733" s="28" t="str">
        <f>VLOOKUP($L733,怪物模板!$A:$N,MATCH(角色!AG$1,模板表头,0),0)</f>
        <v>misc.5skills</v>
      </c>
      <c r="AH733" s="28">
        <f>VLOOKUP($L733,怪物模板!$A:$N,MATCH(角色!AH$1,模板表头,0),0)</f>
        <v>11980101</v>
      </c>
      <c r="AI733" s="28">
        <f>VLOOKUP($L733,怪物模板!$A:$N,MATCH(角色!AI$1,模板表头,0),0)</f>
        <v>11999536</v>
      </c>
      <c r="AJ733" s="28">
        <f>VLOOKUP($L733,怪物模板!$A:$N,MATCH(角色!AJ$1,模板表头,0),0)</f>
        <v>11999537</v>
      </c>
      <c r="AK733" s="28" t="str">
        <f>VLOOKUP($L733,怪物模板!$A:$N,MATCH(角色!AK$1,模板表头,0),0)</f>
        <v/>
      </c>
      <c r="AL733" s="28" t="str">
        <f>IF(VLOOKUP($L733,[1]怪物模板!$A:$N,MATCH([1]角色!AL$1,模板表头,0),0)=0,"",VLOOKUP($L733,[1]怪物模板!$A:$N,MATCH([1]角色!AL$1,模板表头,0),0))</f>
        <v/>
      </c>
      <c r="AM733" s="28" t="str">
        <f>VLOOKUP($L733,怪物模板!$A:$N,MATCH(角色!AM$1,模板表头,0),0)</f>
        <v>rogue</v>
      </c>
      <c r="AN733" s="21">
        <v>1</v>
      </c>
      <c r="AO733" s="21">
        <v>1</v>
      </c>
      <c r="AP733" s="21"/>
      <c r="AQ733" s="21"/>
      <c r="AR733" s="21"/>
      <c r="AS733" s="21"/>
      <c r="AT733" s="21"/>
      <c r="AU733" s="21">
        <v>230011</v>
      </c>
      <c r="AV733" s="21">
        <v>230302</v>
      </c>
      <c r="AW733" s="21"/>
      <c r="AX733" s="21"/>
      <c r="AY733" s="21"/>
      <c r="AZ733" s="21"/>
      <c r="BA733" s="21"/>
      <c r="BB733" s="22"/>
      <c r="BC733" s="22"/>
      <c r="BD733" s="22"/>
      <c r="BE733" s="22"/>
      <c r="BF733" s="22"/>
      <c r="BG733" s="22"/>
      <c r="BH733" s="22"/>
      <c r="BI733" s="22">
        <f t="shared" si="150"/>
        <v>10000</v>
      </c>
      <c r="BJ733" s="22">
        <f t="shared" si="151"/>
        <v>4000</v>
      </c>
      <c r="BK733" s="22">
        <f t="shared" si="151"/>
        <v>4000</v>
      </c>
      <c r="BL733" s="21"/>
      <c r="BM733" s="21"/>
      <c r="BN733" s="21"/>
      <c r="BO733" s="21"/>
      <c r="BP733" s="21"/>
      <c r="BQ733" s="21"/>
      <c r="BR733" s="21"/>
      <c r="BS733" s="21"/>
      <c r="BT733" s="21"/>
      <c r="BU733" s="23" t="s">
        <v>200</v>
      </c>
      <c r="BV733" s="21"/>
      <c r="BW733" s="21"/>
      <c r="BX733" s="21"/>
      <c r="BY733" s="21"/>
      <c r="BZ733" s="21"/>
      <c r="CA733" s="21"/>
      <c r="CB733" s="21"/>
      <c r="CC733" s="21"/>
      <c r="CD733" s="21"/>
      <c r="CE733" s="21"/>
      <c r="CF733" s="21"/>
      <c r="CG733" s="21" t="s">
        <v>200</v>
      </c>
      <c r="CH733" s="21" t="s">
        <v>200</v>
      </c>
      <c r="CI733" s="21" t="s">
        <v>200</v>
      </c>
      <c r="CJ733" s="21" t="s">
        <v>200</v>
      </c>
      <c r="CK733" s="21" t="s">
        <v>200</v>
      </c>
      <c r="CL733" s="21" t="s">
        <v>200</v>
      </c>
      <c r="CM733" s="21" t="s">
        <v>200</v>
      </c>
      <c r="CN733" s="21" t="s">
        <v>200</v>
      </c>
      <c r="CO733" s="21" t="s">
        <v>200</v>
      </c>
    </row>
    <row r="734" spans="1:93" s="5" customFormat="1" ht="16.5" customHeight="1" x14ac:dyDescent="0.3">
      <c r="A734" s="62">
        <v>31040732</v>
      </c>
      <c r="B734" s="62" t="s">
        <v>93</v>
      </c>
      <c r="C734" s="21"/>
      <c r="D734" s="21">
        <f t="shared" si="152"/>
        <v>67</v>
      </c>
      <c r="E734" s="21" t="s">
        <v>106</v>
      </c>
      <c r="F734" s="21">
        <v>27</v>
      </c>
      <c r="G734" s="21" t="s">
        <v>110</v>
      </c>
      <c r="H734" s="21">
        <f>VLOOKUP($L734,怪物模板!$A:$N,MATCH(角色!H$1,模板表头,0),0)</f>
        <v>2</v>
      </c>
      <c r="I734" s="28" t="str">
        <f>VLOOKUP($L734,怪物模板!$A:$N,MATCH(角色!I$1,模板表头,0),0)</f>
        <v>phy</v>
      </c>
      <c r="J734" s="22"/>
      <c r="K734" s="21"/>
      <c r="L734" s="21" t="s">
        <v>93</v>
      </c>
      <c r="M734" s="28" t="str">
        <f>VLOOKUP($L734,怪物模板!$A:$N,MATCH(角色!M$1,模板表头,0),0)</f>
        <v>狂战士</v>
      </c>
      <c r="N734" s="28" t="str">
        <f>VLOOKUP($L734,怪物模板!$A:$N,MATCH(角色!N$1,模板表头,0),0)</f>
        <v>同英雄技能</v>
      </c>
      <c r="O734" s="21" t="str">
        <f>VLOOKUP($L734,怪物模板!$A:$N,MATCH(角色!O$1,模板表头,0),0)</f>
        <v>male</v>
      </c>
      <c r="P734" s="22">
        <v>5</v>
      </c>
      <c r="Q734" s="21">
        <v>3</v>
      </c>
      <c r="R734" s="21">
        <v>3</v>
      </c>
      <c r="S734" s="28" t="str">
        <f>VLOOKUP($L734,怪物模板!$A:$N,MATCH(角色!S$1,模板表头,0),0)</f>
        <v>horde</v>
      </c>
      <c r="T734" s="21" t="s">
        <v>85</v>
      </c>
      <c r="U734" s="21"/>
      <c r="V734" s="21"/>
      <c r="W734" s="21"/>
      <c r="X734" s="21"/>
      <c r="Y734" s="21"/>
      <c r="Z734" s="21"/>
      <c r="AA734" s="21"/>
      <c r="AB734" s="21">
        <v>4</v>
      </c>
      <c r="AC734" s="21">
        <v>6</v>
      </c>
      <c r="AD734" s="21"/>
      <c r="AE734" s="21">
        <f t="shared" si="148"/>
        <v>10</v>
      </c>
      <c r="AF734" s="21">
        <f t="shared" si="149"/>
        <v>25</v>
      </c>
      <c r="AG734" s="28" t="str">
        <f>VLOOKUP($L734,怪物模板!$A:$N,MATCH(角色!AG$1,模板表头,0),0)</f>
        <v>misc.5skills_target_is_valid</v>
      </c>
      <c r="AH734" s="28">
        <f>VLOOKUP($L734,怪物模板!$A:$N,MATCH(角色!AH$1,模板表头,0),0)</f>
        <v>11970101</v>
      </c>
      <c r="AI734" s="28">
        <f>VLOOKUP($L734,怪物模板!$A:$N,MATCH(角色!AI$1,模板表头,0),0)</f>
        <v>11970102</v>
      </c>
      <c r="AJ734" s="28" t="str">
        <f>VLOOKUP($L734,怪物模板!$A:$N,MATCH(角色!AJ$1,模板表头,0),0)</f>
        <v/>
      </c>
      <c r="AK734" s="28" t="str">
        <f>VLOOKUP($L734,怪物模板!$A:$N,MATCH(角色!AK$1,模板表头,0),0)</f>
        <v/>
      </c>
      <c r="AL734" s="28" t="str">
        <f>IF(VLOOKUP($L734,[1]怪物模板!$A:$N,MATCH([1]角色!AL$1,模板表头,0),0)=0,"",VLOOKUP($L734,[1]怪物模板!$A:$N,MATCH([1]角色!AL$1,模板表头,0),0))</f>
        <v/>
      </c>
      <c r="AM734" s="28" t="str">
        <f>VLOOKUP($L734,怪物模板!$A:$N,MATCH(角色!AM$1,模板表头,0),0)</f>
        <v>berserk_npc</v>
      </c>
      <c r="AN734" s="21">
        <v>1</v>
      </c>
      <c r="AO734" s="21">
        <v>1</v>
      </c>
      <c r="AP734" s="21"/>
      <c r="AQ734" s="21"/>
      <c r="AR734" s="21"/>
      <c r="AS734" s="21"/>
      <c r="AT734" s="21"/>
      <c r="AU734" s="21">
        <v>230051</v>
      </c>
      <c r="AV734" s="21">
        <v>230282</v>
      </c>
      <c r="AW734" s="21"/>
      <c r="AX734" s="21"/>
      <c r="AY734" s="21"/>
      <c r="AZ734" s="21"/>
      <c r="BA734" s="21"/>
      <c r="BB734" s="22"/>
      <c r="BC734" s="22"/>
      <c r="BD734" s="22"/>
      <c r="BE734" s="22"/>
      <c r="BF734" s="22"/>
      <c r="BG734" s="22"/>
      <c r="BH734" s="22"/>
      <c r="BI734" s="22">
        <f t="shared" si="150"/>
        <v>10000</v>
      </c>
      <c r="BJ734" s="22">
        <f t="shared" si="151"/>
        <v>4000</v>
      </c>
      <c r="BK734" s="22">
        <f t="shared" si="151"/>
        <v>4000</v>
      </c>
      <c r="BL734" s="21"/>
      <c r="BM734" s="21"/>
      <c r="BN734" s="21"/>
      <c r="BO734" s="21"/>
      <c r="BP734" s="21"/>
      <c r="BQ734" s="21"/>
      <c r="BR734" s="21"/>
      <c r="BS734" s="21"/>
      <c r="BT734" s="21"/>
      <c r="BU734" s="23" t="s">
        <v>200</v>
      </c>
      <c r="BV734" s="21"/>
      <c r="BW734" s="21"/>
      <c r="BX734" s="21"/>
      <c r="BY734" s="21"/>
      <c r="BZ734" s="21"/>
      <c r="CA734" s="21"/>
      <c r="CB734" s="21"/>
      <c r="CC734" s="21"/>
      <c r="CD734" s="21"/>
      <c r="CE734" s="21"/>
      <c r="CF734" s="21"/>
      <c r="CG734" s="21" t="s">
        <v>200</v>
      </c>
      <c r="CH734" s="21" t="s">
        <v>200</v>
      </c>
      <c r="CI734" s="21" t="s">
        <v>200</v>
      </c>
      <c r="CJ734" s="21" t="s">
        <v>200</v>
      </c>
      <c r="CK734" s="21" t="s">
        <v>200</v>
      </c>
      <c r="CL734" s="21" t="s">
        <v>200</v>
      </c>
      <c r="CM734" s="21" t="s">
        <v>200</v>
      </c>
      <c r="CN734" s="21" t="s">
        <v>200</v>
      </c>
      <c r="CO734" s="21" t="s">
        <v>200</v>
      </c>
    </row>
    <row r="735" spans="1:93" s="5" customFormat="1" ht="16.5" customHeight="1" x14ac:dyDescent="0.3">
      <c r="A735" s="62">
        <v>31040733</v>
      </c>
      <c r="B735" s="62" t="s">
        <v>93</v>
      </c>
      <c r="C735" s="21"/>
      <c r="D735" s="21">
        <f t="shared" si="152"/>
        <v>67</v>
      </c>
      <c r="E735" s="21" t="s">
        <v>106</v>
      </c>
      <c r="F735" s="21">
        <v>27</v>
      </c>
      <c r="G735" s="21" t="s">
        <v>110</v>
      </c>
      <c r="H735" s="21">
        <f>VLOOKUP($L735,怪物模板!$A:$N,MATCH(角色!H$1,模板表头,0),0)</f>
        <v>2</v>
      </c>
      <c r="I735" s="28" t="str">
        <f>VLOOKUP($L735,怪物模板!$A:$N,MATCH(角色!I$1,模板表头,0),0)</f>
        <v>phy</v>
      </c>
      <c r="J735" s="22"/>
      <c r="K735" s="21"/>
      <c r="L735" s="21" t="s">
        <v>93</v>
      </c>
      <c r="M735" s="28" t="str">
        <f>VLOOKUP($L735,怪物模板!$A:$N,MATCH(角色!M$1,模板表头,0),0)</f>
        <v>狂战士</v>
      </c>
      <c r="N735" s="28" t="str">
        <f>VLOOKUP($L735,怪物模板!$A:$N,MATCH(角色!N$1,模板表头,0),0)</f>
        <v>同英雄技能</v>
      </c>
      <c r="O735" s="21" t="str">
        <f>VLOOKUP($L735,怪物模板!$A:$N,MATCH(角色!O$1,模板表头,0),0)</f>
        <v>male</v>
      </c>
      <c r="P735" s="22">
        <v>5</v>
      </c>
      <c r="Q735" s="21">
        <v>2</v>
      </c>
      <c r="R735" s="21">
        <v>3</v>
      </c>
      <c r="S735" s="28" t="str">
        <f>VLOOKUP($L735,怪物模板!$A:$N,MATCH(角色!S$1,模板表头,0),0)</f>
        <v>horde</v>
      </c>
      <c r="T735" s="21" t="s">
        <v>85</v>
      </c>
      <c r="U735" s="21"/>
      <c r="V735" s="21"/>
      <c r="W735" s="21"/>
      <c r="X735" s="21"/>
      <c r="Y735" s="21"/>
      <c r="Z735" s="21"/>
      <c r="AA735" s="21"/>
      <c r="AB735" s="21">
        <v>4</v>
      </c>
      <c r="AC735" s="21">
        <v>6</v>
      </c>
      <c r="AD735" s="21"/>
      <c r="AE735" s="21">
        <f t="shared" si="148"/>
        <v>10</v>
      </c>
      <c r="AF735" s="21">
        <f t="shared" si="149"/>
        <v>25</v>
      </c>
      <c r="AG735" s="28" t="str">
        <f>VLOOKUP($L735,怪物模板!$A:$N,MATCH(角色!AG$1,模板表头,0),0)</f>
        <v>misc.5skills_target_is_valid</v>
      </c>
      <c r="AH735" s="28">
        <f>VLOOKUP($L735,怪物模板!$A:$N,MATCH(角色!AH$1,模板表头,0),0)</f>
        <v>11970101</v>
      </c>
      <c r="AI735" s="28">
        <f>VLOOKUP($L735,怪物模板!$A:$N,MATCH(角色!AI$1,模板表头,0),0)</f>
        <v>11970102</v>
      </c>
      <c r="AJ735" s="28" t="str">
        <f>VLOOKUP($L735,怪物模板!$A:$N,MATCH(角色!AJ$1,模板表头,0),0)</f>
        <v/>
      </c>
      <c r="AK735" s="28" t="str">
        <f>VLOOKUP($L735,怪物模板!$A:$N,MATCH(角色!AK$1,模板表头,0),0)</f>
        <v/>
      </c>
      <c r="AL735" s="28" t="str">
        <f>IF(VLOOKUP($L735,[1]怪物模板!$A:$N,MATCH([1]角色!AL$1,模板表头,0),0)=0,"",VLOOKUP($L735,[1]怪物模板!$A:$N,MATCH([1]角色!AL$1,模板表头,0),0))</f>
        <v/>
      </c>
      <c r="AM735" s="28" t="str">
        <f>VLOOKUP($L735,怪物模板!$A:$N,MATCH(角色!AM$1,模板表头,0),0)</f>
        <v>berserk_npc</v>
      </c>
      <c r="AN735" s="21">
        <v>1</v>
      </c>
      <c r="AO735" s="21">
        <v>1</v>
      </c>
      <c r="AP735" s="21"/>
      <c r="AQ735" s="21"/>
      <c r="AR735" s="21"/>
      <c r="AS735" s="21"/>
      <c r="AT735" s="21"/>
      <c r="AU735" s="21">
        <v>230051</v>
      </c>
      <c r="AV735" s="21">
        <v>230282</v>
      </c>
      <c r="AW735" s="21"/>
      <c r="AX735" s="21"/>
      <c r="AY735" s="21"/>
      <c r="AZ735" s="21"/>
      <c r="BA735" s="21"/>
      <c r="BB735" s="22"/>
      <c r="BC735" s="22"/>
      <c r="BD735" s="22"/>
      <c r="BE735" s="22"/>
      <c r="BF735" s="22"/>
      <c r="BG735" s="22"/>
      <c r="BH735" s="22"/>
      <c r="BI735" s="22">
        <f t="shared" si="150"/>
        <v>10000</v>
      </c>
      <c r="BJ735" s="22">
        <f t="shared" si="151"/>
        <v>4000</v>
      </c>
      <c r="BK735" s="22">
        <f t="shared" si="151"/>
        <v>4000</v>
      </c>
      <c r="BL735" s="21"/>
      <c r="BM735" s="21"/>
      <c r="BN735" s="21"/>
      <c r="BO735" s="21"/>
      <c r="BP735" s="21"/>
      <c r="BQ735" s="21"/>
      <c r="BR735" s="21"/>
      <c r="BS735" s="21"/>
      <c r="BT735" s="21"/>
      <c r="BU735" s="23" t="s">
        <v>200</v>
      </c>
      <c r="BV735" s="21"/>
      <c r="BW735" s="21"/>
      <c r="BX735" s="21"/>
      <c r="BY735" s="21"/>
      <c r="BZ735" s="21"/>
      <c r="CA735" s="21"/>
      <c r="CB735" s="21"/>
      <c r="CC735" s="21"/>
      <c r="CD735" s="21"/>
      <c r="CE735" s="21"/>
      <c r="CF735" s="21"/>
      <c r="CG735" s="21" t="s">
        <v>200</v>
      </c>
      <c r="CH735" s="21" t="s">
        <v>200</v>
      </c>
      <c r="CI735" s="21" t="s">
        <v>200</v>
      </c>
      <c r="CJ735" s="21" t="s">
        <v>200</v>
      </c>
      <c r="CK735" s="21" t="s">
        <v>200</v>
      </c>
      <c r="CL735" s="21" t="s">
        <v>200</v>
      </c>
      <c r="CM735" s="21" t="s">
        <v>200</v>
      </c>
      <c r="CN735" s="21" t="s">
        <v>200</v>
      </c>
      <c r="CO735" s="21" t="s">
        <v>200</v>
      </c>
    </row>
    <row r="736" spans="1:93" s="5" customFormat="1" ht="16.5" customHeight="1" x14ac:dyDescent="0.3">
      <c r="A736" s="62">
        <v>31040734</v>
      </c>
      <c r="B736" s="62" t="s">
        <v>202</v>
      </c>
      <c r="C736" s="21"/>
      <c r="D736" s="21">
        <f t="shared" si="152"/>
        <v>67</v>
      </c>
      <c r="E736" s="21" t="s">
        <v>106</v>
      </c>
      <c r="F736" s="21">
        <v>27</v>
      </c>
      <c r="G736" s="21" t="s">
        <v>110</v>
      </c>
      <c r="H736" s="21">
        <f>VLOOKUP($L736,怪物模板!$A:$N,MATCH(角色!H$1,模板表头,0),0)</f>
        <v>3</v>
      </c>
      <c r="I736" s="28" t="str">
        <f>VLOOKUP($L736,怪物模板!$A:$N,MATCH(角色!I$1,模板表头,0),0)</f>
        <v>mag</v>
      </c>
      <c r="J736" s="22"/>
      <c r="K736" s="21"/>
      <c r="L736" s="21" t="s">
        <v>275</v>
      </c>
      <c r="M736" s="28" t="str">
        <f>VLOOKUP($L736,怪物模板!$A:$N,MATCH(角色!M$1,模板表头,0),0)</f>
        <v>火焰术士</v>
      </c>
      <c r="N736" s="28" t="str">
        <f>VLOOKUP($L736,怪物模板!$A:$N,MATCH(角色!N$1,模板表头,0),0)</f>
        <v>大招加引导版，加酒利用</v>
      </c>
      <c r="O736" s="21" t="str">
        <f>VLOOKUP($L736,怪物模板!$A:$N,MATCH(角色!O$1,模板表头,0),0)</f>
        <v>female</v>
      </c>
      <c r="P736" s="22">
        <v>3</v>
      </c>
      <c r="Q736" s="21">
        <v>3</v>
      </c>
      <c r="R736" s="21">
        <v>2</v>
      </c>
      <c r="S736" s="28" t="str">
        <f>VLOOKUP($L736,怪物模板!$A:$N,MATCH(角色!S$1,模板表头,0),0)</f>
        <v>alliance</v>
      </c>
      <c r="T736" s="21" t="s">
        <v>85</v>
      </c>
      <c r="U736" s="21"/>
      <c r="V736" s="21"/>
      <c r="W736" s="21"/>
      <c r="X736" s="21"/>
      <c r="Y736" s="21"/>
      <c r="Z736" s="21"/>
      <c r="AA736" s="21"/>
      <c r="AB736" s="21">
        <v>4</v>
      </c>
      <c r="AC736" s="21">
        <v>6</v>
      </c>
      <c r="AD736" s="21"/>
      <c r="AE736" s="21">
        <f t="shared" si="148"/>
        <v>10</v>
      </c>
      <c r="AF736" s="21">
        <f t="shared" si="149"/>
        <v>25</v>
      </c>
      <c r="AG736" s="28" t="str">
        <f>VLOOKUP($L736,怪物模板!$A:$N,MATCH(角色!AG$1,模板表头,0),0)</f>
        <v>misc.5skills</v>
      </c>
      <c r="AH736" s="28">
        <f>VLOOKUP($L736,怪物模板!$A:$N,MATCH(角色!AH$1,模板表头,0),0)</f>
        <v>11980401</v>
      </c>
      <c r="AI736" s="28">
        <f>VLOOKUP($L736,怪物模板!$A:$N,MATCH(角色!AI$1,模板表头,0),0)</f>
        <v>11980402</v>
      </c>
      <c r="AJ736" s="28">
        <f>VLOOKUP($L736,怪物模板!$A:$N,MATCH(角色!AJ$1,模板表头,0),0)</f>
        <v>11999535</v>
      </c>
      <c r="AK736" s="28" t="str">
        <f>VLOOKUP($L736,怪物模板!$A:$N,MATCH(角色!AK$1,模板表头,0),0)</f>
        <v/>
      </c>
      <c r="AL736" s="28" t="str">
        <f>IF(VLOOKUP($L736,[1]怪物模板!$A:$N,MATCH([1]角色!AL$1,模板表头,0),0)=0,"",VLOOKUP($L736,[1]怪物模板!$A:$N,MATCH([1]角色!AL$1,模板表头,0),0))</f>
        <v/>
      </c>
      <c r="AM736" s="28" t="str">
        <f>VLOOKUP($L736,怪物模板!$A:$N,MATCH(角色!AM$1,模板表头,0),0)</f>
        <v>flame_npc</v>
      </c>
      <c r="AN736" s="21">
        <v>1</v>
      </c>
      <c r="AO736" s="21">
        <v>1</v>
      </c>
      <c r="AP736" s="21"/>
      <c r="AQ736" s="21"/>
      <c r="AR736" s="21"/>
      <c r="AS736" s="21"/>
      <c r="AT736" s="21"/>
      <c r="AU736" s="21">
        <v>230011</v>
      </c>
      <c r="AV736" s="21">
        <v>230302</v>
      </c>
      <c r="AW736" s="21"/>
      <c r="AX736" s="21"/>
      <c r="AY736" s="21"/>
      <c r="AZ736" s="21"/>
      <c r="BA736" s="21"/>
      <c r="BB736" s="22"/>
      <c r="BC736" s="22"/>
      <c r="BD736" s="22"/>
      <c r="BE736" s="22"/>
      <c r="BF736" s="22"/>
      <c r="BG736" s="22"/>
      <c r="BH736" s="22"/>
      <c r="BI736" s="22">
        <f t="shared" si="150"/>
        <v>10000</v>
      </c>
      <c r="BJ736" s="22">
        <f t="shared" si="151"/>
        <v>4000</v>
      </c>
      <c r="BK736" s="22">
        <f t="shared" si="151"/>
        <v>4000</v>
      </c>
      <c r="BL736" s="21"/>
      <c r="BM736" s="21"/>
      <c r="BN736" s="21"/>
      <c r="BO736" s="21"/>
      <c r="BP736" s="21"/>
      <c r="BQ736" s="21"/>
      <c r="BR736" s="21"/>
      <c r="BS736" s="21"/>
      <c r="BT736" s="21"/>
      <c r="BU736" s="23" t="s">
        <v>200</v>
      </c>
      <c r="BV736" s="21"/>
      <c r="BW736" s="21"/>
      <c r="BX736" s="21"/>
      <c r="BY736" s="21"/>
      <c r="BZ736" s="21"/>
      <c r="CA736" s="21"/>
      <c r="CB736" s="21"/>
      <c r="CC736" s="21"/>
      <c r="CD736" s="21"/>
      <c r="CE736" s="21"/>
      <c r="CF736" s="21"/>
      <c r="CG736" s="21" t="s">
        <v>200</v>
      </c>
      <c r="CH736" s="21" t="s">
        <v>200</v>
      </c>
      <c r="CI736" s="21" t="s">
        <v>200</v>
      </c>
      <c r="CJ736" s="21" t="s">
        <v>200</v>
      </c>
      <c r="CK736" s="21" t="s">
        <v>200</v>
      </c>
      <c r="CL736" s="21" t="s">
        <v>200</v>
      </c>
      <c r="CM736" s="21" t="s">
        <v>200</v>
      </c>
      <c r="CN736" s="21" t="s">
        <v>200</v>
      </c>
      <c r="CO736" s="21" t="s">
        <v>200</v>
      </c>
    </row>
    <row r="737" spans="1:93" s="5" customFormat="1" x14ac:dyDescent="0.3">
      <c r="A737" s="62">
        <v>31040735</v>
      </c>
      <c r="B737" s="62" t="s">
        <v>204</v>
      </c>
      <c r="C737" s="21"/>
      <c r="D737" s="21">
        <f t="shared" si="152"/>
        <v>67</v>
      </c>
      <c r="E737" s="21" t="s">
        <v>106</v>
      </c>
      <c r="F737" s="21">
        <v>27</v>
      </c>
      <c r="G737" s="21" t="s">
        <v>110</v>
      </c>
      <c r="H737" s="21">
        <f>VLOOKUP($L737,怪物模板!$A:$N,MATCH(角色!H$1,模板表头,0),0)</f>
        <v>3</v>
      </c>
      <c r="I737" s="28" t="str">
        <f>VLOOKUP($L737,怪物模板!$A:$N,MATCH(角色!I$1,模板表头,0),0)</f>
        <v>phy</v>
      </c>
      <c r="J737" s="22"/>
      <c r="K737" s="21"/>
      <c r="L737" s="21" t="s">
        <v>204</v>
      </c>
      <c r="M737" s="28" t="str">
        <f>VLOOKUP($L737,怪物模板!$A:$N,MATCH(角色!M$1,模板表头,0),0)</f>
        <v>骷髅射手</v>
      </c>
      <c r="N737" s="28" t="str">
        <f>VLOOKUP($L737,怪物模板!$A:$N,MATCH(角色!N$1,模板表头,0),0)</f>
        <v>统一模板</v>
      </c>
      <c r="O737" s="21" t="str">
        <f>VLOOKUP($L737,怪物模板!$A:$N,MATCH(角色!O$1,模板表头,0),0)</f>
        <v>male</v>
      </c>
      <c r="P737" s="21">
        <v>1</v>
      </c>
      <c r="Q737" s="21">
        <v>1</v>
      </c>
      <c r="R737" s="21">
        <v>1</v>
      </c>
      <c r="S737" s="28" t="str">
        <f>VLOOKUP($L737,怪物模板!$A:$N,MATCH(角色!S$1,模板表头,0),0)</f>
        <v>horde</v>
      </c>
      <c r="T737" s="21" t="s">
        <v>85</v>
      </c>
      <c r="U737" s="21"/>
      <c r="V737" s="21"/>
      <c r="W737" s="21"/>
      <c r="X737" s="21"/>
      <c r="Y737" s="21"/>
      <c r="Z737" s="21"/>
      <c r="AA737" s="21"/>
      <c r="AB737" s="21">
        <v>4</v>
      </c>
      <c r="AC737" s="21">
        <v>6</v>
      </c>
      <c r="AD737" s="21"/>
      <c r="AE737" s="21">
        <f t="shared" si="148"/>
        <v>10</v>
      </c>
      <c r="AF737" s="21">
        <f t="shared" si="149"/>
        <v>25</v>
      </c>
      <c r="AG737" s="28" t="str">
        <f>VLOOKUP($L737,怪物模板!$A:$N,MATCH(角色!AG$1,模板表头,0),0)</f>
        <v>misc.5skills</v>
      </c>
      <c r="AH737" s="28">
        <f>VLOOKUP($L737,怪物模板!$A:$N,MATCH(角色!AH$1,模板表头,0),0)</f>
        <v>11690101</v>
      </c>
      <c r="AI737" s="28">
        <f>VLOOKUP($L737,怪物模板!$A:$N,MATCH(角色!AI$1,模板表头,0),0)</f>
        <v>11690102</v>
      </c>
      <c r="AJ737" s="28" t="str">
        <f>VLOOKUP($L737,怪物模板!$A:$N,MATCH(角色!AJ$1,模板表头,0),0)</f>
        <v/>
      </c>
      <c r="AK737" s="28" t="str">
        <f>VLOOKUP($L737,怪物模板!$A:$N,MATCH(角色!AK$1,模板表头,0),0)</f>
        <v/>
      </c>
      <c r="AL737" s="28" t="str">
        <f>IF(VLOOKUP($L737,[1]怪物模板!$A:$N,MATCH([1]角色!AL$1,模板表头,0),0)=0,"",VLOOKUP($L737,[1]怪物模板!$A:$N,MATCH([1]角色!AL$1,模板表头,0),0))</f>
        <v/>
      </c>
      <c r="AM737" s="28" t="str">
        <f>VLOOKUP($L737,怪物模板!$A:$N,MATCH(角色!AM$1,模板表头,0),0)</f>
        <v>skeleton_archer_npc</v>
      </c>
      <c r="AN737" s="21">
        <v>1</v>
      </c>
      <c r="AO737" s="21">
        <v>1</v>
      </c>
      <c r="AP737" s="21"/>
      <c r="AQ737" s="21"/>
      <c r="AR737" s="21"/>
      <c r="AS737" s="21"/>
      <c r="AT737" s="21"/>
      <c r="AU737" s="21">
        <v>230051</v>
      </c>
      <c r="AV737" s="21">
        <v>230282</v>
      </c>
      <c r="AW737" s="21"/>
      <c r="AX737" s="21"/>
      <c r="AY737" s="21"/>
      <c r="AZ737" s="21"/>
      <c r="BA737" s="21"/>
      <c r="BB737" s="22"/>
      <c r="BC737" s="22"/>
      <c r="BD737" s="22"/>
      <c r="BE737" s="22"/>
      <c r="BF737" s="22"/>
      <c r="BG737" s="22"/>
      <c r="BH737" s="22"/>
      <c r="BI737" s="22">
        <f t="shared" si="150"/>
        <v>10000</v>
      </c>
      <c r="BJ737" s="22">
        <f t="shared" si="151"/>
        <v>4000</v>
      </c>
      <c r="BK737" s="22">
        <f t="shared" si="151"/>
        <v>4000</v>
      </c>
      <c r="BL737" s="21"/>
      <c r="BM737" s="21"/>
      <c r="BN737" s="21"/>
      <c r="BO737" s="21"/>
      <c r="BP737" s="21"/>
      <c r="BQ737" s="21"/>
      <c r="BR737" s="21"/>
      <c r="BS737" s="21"/>
      <c r="BT737" s="21"/>
      <c r="BU737" s="23" t="s">
        <v>200</v>
      </c>
      <c r="BV737" s="21"/>
      <c r="BW737" s="21"/>
      <c r="BX737" s="21"/>
      <c r="BY737" s="21"/>
      <c r="BZ737" s="21"/>
      <c r="CA737" s="21"/>
      <c r="CB737" s="21"/>
      <c r="CC737" s="21"/>
      <c r="CD737" s="21"/>
      <c r="CE737" s="21"/>
      <c r="CF737" s="21"/>
      <c r="CG737" s="21" t="s">
        <v>200</v>
      </c>
      <c r="CH737" s="21" t="s">
        <v>200</v>
      </c>
      <c r="CI737" s="21" t="s">
        <v>200</v>
      </c>
      <c r="CJ737" s="21" t="s">
        <v>200</v>
      </c>
      <c r="CK737" s="21" t="s">
        <v>200</v>
      </c>
      <c r="CL737" s="21" t="s">
        <v>200</v>
      </c>
      <c r="CM737" s="21" t="s">
        <v>200</v>
      </c>
      <c r="CN737" s="21" t="s">
        <v>200</v>
      </c>
      <c r="CO737" s="21" t="s">
        <v>200</v>
      </c>
    </row>
    <row r="738" spans="1:93" s="3" customFormat="1" ht="16.5" customHeight="1" x14ac:dyDescent="0.3">
      <c r="A738" s="62">
        <v>31040736</v>
      </c>
      <c r="B738" s="62" t="s">
        <v>84</v>
      </c>
      <c r="C738" s="21"/>
      <c r="D738" s="21">
        <f t="shared" si="152"/>
        <v>68</v>
      </c>
      <c r="E738" s="21" t="s">
        <v>106</v>
      </c>
      <c r="F738" s="21">
        <v>28</v>
      </c>
      <c r="G738" s="21" t="s">
        <v>110</v>
      </c>
      <c r="H738" s="21">
        <f>VLOOKUP($L738,怪物模板!$A:$N,MATCH(角色!H$1,模板表头,0),0)</f>
        <v>2</v>
      </c>
      <c r="I738" s="28" t="str">
        <f>VLOOKUP($L738,怪物模板!$A:$N,MATCH(角色!I$1,模板表头,0),0)</f>
        <v>phy</v>
      </c>
      <c r="J738" s="22"/>
      <c r="K738" s="21"/>
      <c r="L738" s="21" t="s">
        <v>277</v>
      </c>
      <c r="M738" s="28" t="str">
        <f>VLOOKUP($L738,怪物模板!$A:$N,MATCH(角色!M$1,模板表头,0),0)</f>
        <v>无对应英雄</v>
      </c>
      <c r="N738" s="28" t="str">
        <f>VLOOKUP($L738,怪物模板!$A:$N,MATCH(角色!N$1,模板表头,0),0)</f>
        <v>统一模板</v>
      </c>
      <c r="O738" s="21" t="str">
        <f>VLOOKUP($L738,怪物模板!$A:$N,MATCH(角色!O$1,模板表头,0),0)</f>
        <v>male</v>
      </c>
      <c r="P738" s="22">
        <v>1</v>
      </c>
      <c r="Q738" s="21">
        <v>1</v>
      </c>
      <c r="R738" s="21">
        <v>1</v>
      </c>
      <c r="S738" s="28" t="str">
        <f>VLOOKUP($L738,怪物模板!$A:$N,MATCH(角色!S$1,模板表头,0),0)</f>
        <v>chaos</v>
      </c>
      <c r="T738" s="21" t="s">
        <v>85</v>
      </c>
      <c r="U738" s="21"/>
      <c r="V738" s="21"/>
      <c r="W738" s="21"/>
      <c r="X738" s="21"/>
      <c r="Y738" s="21"/>
      <c r="Z738" s="21"/>
      <c r="AA738" s="21"/>
      <c r="AB738" s="21">
        <v>4</v>
      </c>
      <c r="AC738" s="21">
        <v>6</v>
      </c>
      <c r="AD738" s="21"/>
      <c r="AE738" s="21">
        <f t="shared" si="148"/>
        <v>10</v>
      </c>
      <c r="AF738" s="21">
        <f t="shared" si="149"/>
        <v>25</v>
      </c>
      <c r="AG738" s="28" t="str">
        <f>VLOOKUP($L738,怪物模板!$A:$N,MATCH(角色!AG$1,模板表头,0),0)</f>
        <v>misc.5skills_self_hp_ratio</v>
      </c>
      <c r="AH738" s="28">
        <f>VLOOKUP($L738,怪物模板!$A:$N,MATCH(角色!AH$1,模板表头,0),0)</f>
        <v>11990101</v>
      </c>
      <c r="AI738" s="28">
        <f>VLOOKUP($L738,怪物模板!$A:$N,MATCH(角色!AI$1,模板表头,0),0)</f>
        <v>11990102</v>
      </c>
      <c r="AJ738" s="28" t="str">
        <f>VLOOKUP($L738,怪物模板!$A:$N,MATCH(角色!AJ$1,模板表头,0),0)</f>
        <v/>
      </c>
      <c r="AK738" s="28" t="str">
        <f>VLOOKUP($L738,怪物模板!$A:$N,MATCH(角色!AK$1,模板表头,0),0)</f>
        <v/>
      </c>
      <c r="AL738" s="28" t="str">
        <f>IF(VLOOKUP($L738,[1]怪物模板!$A:$N,MATCH([1]角色!AL$1,模板表头,0),0)=0,"",VLOOKUP($L738,[1]怪物模板!$A:$N,MATCH([1]角色!AL$1,模板表头,0),0))</f>
        <v/>
      </c>
      <c r="AM738" s="28" t="str">
        <f>VLOOKUP($L738,怪物模板!$A:$N,MATCH(角色!AM$1,模板表头,0),0)</f>
        <v>treant</v>
      </c>
      <c r="AN738" s="21">
        <v>1</v>
      </c>
      <c r="AO738" s="21">
        <v>1</v>
      </c>
      <c r="AP738" s="21"/>
      <c r="AQ738" s="21"/>
      <c r="AR738" s="21"/>
      <c r="AS738" s="21"/>
      <c r="AT738" s="21"/>
      <c r="AU738" s="21">
        <v>230021</v>
      </c>
      <c r="AV738" s="21">
        <v>230292</v>
      </c>
      <c r="AW738" s="21"/>
      <c r="AX738" s="21"/>
      <c r="AY738" s="21"/>
      <c r="AZ738" s="21"/>
      <c r="BA738" s="21"/>
      <c r="BB738" s="22"/>
      <c r="BC738" s="22"/>
      <c r="BD738" s="22"/>
      <c r="BE738" s="22"/>
      <c r="BF738" s="22"/>
      <c r="BG738" s="22"/>
      <c r="BH738" s="22"/>
      <c r="BI738" s="22">
        <f t="shared" si="150"/>
        <v>10000</v>
      </c>
      <c r="BJ738" s="22">
        <f t="shared" si="151"/>
        <v>4000</v>
      </c>
      <c r="BK738" s="22">
        <f t="shared" si="151"/>
        <v>4000</v>
      </c>
      <c r="BL738" s="21"/>
      <c r="BM738" s="21"/>
      <c r="BN738" s="21"/>
      <c r="BO738" s="21"/>
      <c r="BP738" s="21"/>
      <c r="BQ738" s="21"/>
      <c r="BR738" s="21"/>
      <c r="BS738" s="21"/>
      <c r="BT738" s="21"/>
      <c r="BU738" s="23" t="s">
        <v>200</v>
      </c>
      <c r="BV738" s="21"/>
      <c r="BW738" s="21"/>
      <c r="BX738" s="21"/>
      <c r="BY738" s="21"/>
      <c r="BZ738" s="21"/>
      <c r="CA738" s="21"/>
      <c r="CB738" s="21"/>
      <c r="CC738" s="21"/>
      <c r="CD738" s="21"/>
      <c r="CE738" s="21"/>
      <c r="CF738" s="21"/>
      <c r="CG738" s="21" t="s">
        <v>200</v>
      </c>
      <c r="CH738" s="21" t="s">
        <v>200</v>
      </c>
      <c r="CI738" s="21" t="s">
        <v>200</v>
      </c>
      <c r="CJ738" s="21" t="s">
        <v>200</v>
      </c>
      <c r="CK738" s="21" t="s">
        <v>200</v>
      </c>
      <c r="CL738" s="21" t="s">
        <v>200</v>
      </c>
      <c r="CM738" s="21" t="s">
        <v>200</v>
      </c>
      <c r="CN738" s="21" t="s">
        <v>200</v>
      </c>
      <c r="CO738" s="21" t="s">
        <v>200</v>
      </c>
    </row>
    <row r="739" spans="1:93" s="3" customFormat="1" ht="16.5" customHeight="1" x14ac:dyDescent="0.3">
      <c r="A739" s="62">
        <v>31040737</v>
      </c>
      <c r="B739" s="62" t="s">
        <v>93</v>
      </c>
      <c r="C739" s="21"/>
      <c r="D739" s="21">
        <f t="shared" si="152"/>
        <v>68</v>
      </c>
      <c r="E739" s="21" t="s">
        <v>106</v>
      </c>
      <c r="F739" s="21">
        <v>28</v>
      </c>
      <c r="G739" s="21" t="s">
        <v>110</v>
      </c>
      <c r="H739" s="21">
        <f>VLOOKUP($L739,怪物模板!$A:$N,MATCH(角色!H$1,模板表头,0),0)</f>
        <v>2</v>
      </c>
      <c r="I739" s="28" t="str">
        <f>VLOOKUP($L739,怪物模板!$A:$N,MATCH(角色!I$1,模板表头,0),0)</f>
        <v>phy</v>
      </c>
      <c r="J739" s="22"/>
      <c r="K739" s="21"/>
      <c r="L739" s="21" t="s">
        <v>93</v>
      </c>
      <c r="M739" s="28" t="str">
        <f>VLOOKUP($L739,怪物模板!$A:$N,MATCH(角色!M$1,模板表头,0),0)</f>
        <v>狂战士</v>
      </c>
      <c r="N739" s="28" t="str">
        <f>VLOOKUP($L739,怪物模板!$A:$N,MATCH(角色!N$1,模板表头,0),0)</f>
        <v>同英雄技能</v>
      </c>
      <c r="O739" s="21" t="str">
        <f>VLOOKUP($L739,怪物模板!$A:$N,MATCH(角色!O$1,模板表头,0),0)</f>
        <v>male</v>
      </c>
      <c r="P739" s="22">
        <v>5</v>
      </c>
      <c r="Q739" s="21">
        <v>3</v>
      </c>
      <c r="R739" s="21">
        <v>3</v>
      </c>
      <c r="S739" s="28" t="str">
        <f>VLOOKUP($L739,怪物模板!$A:$N,MATCH(角色!S$1,模板表头,0),0)</f>
        <v>horde</v>
      </c>
      <c r="T739" s="21" t="s">
        <v>85</v>
      </c>
      <c r="U739" s="21"/>
      <c r="V739" s="21"/>
      <c r="W739" s="21"/>
      <c r="X739" s="21"/>
      <c r="Y739" s="21"/>
      <c r="Z739" s="21"/>
      <c r="AA739" s="21"/>
      <c r="AB739" s="21">
        <v>4</v>
      </c>
      <c r="AC739" s="21">
        <v>6</v>
      </c>
      <c r="AD739" s="21"/>
      <c r="AE739" s="21">
        <f t="shared" si="148"/>
        <v>10</v>
      </c>
      <c r="AF739" s="21">
        <f t="shared" si="149"/>
        <v>25</v>
      </c>
      <c r="AG739" s="28" t="str">
        <f>VLOOKUP($L739,怪物模板!$A:$N,MATCH(角色!AG$1,模板表头,0),0)</f>
        <v>misc.5skills_target_is_valid</v>
      </c>
      <c r="AH739" s="28">
        <f>VLOOKUP($L739,怪物模板!$A:$N,MATCH(角色!AH$1,模板表头,0),0)</f>
        <v>11970101</v>
      </c>
      <c r="AI739" s="28">
        <f>VLOOKUP($L739,怪物模板!$A:$N,MATCH(角色!AI$1,模板表头,0),0)</f>
        <v>11970102</v>
      </c>
      <c r="AJ739" s="28" t="str">
        <f>VLOOKUP($L739,怪物模板!$A:$N,MATCH(角色!AJ$1,模板表头,0),0)</f>
        <v/>
      </c>
      <c r="AK739" s="28" t="str">
        <f>VLOOKUP($L739,怪物模板!$A:$N,MATCH(角色!AK$1,模板表头,0),0)</f>
        <v/>
      </c>
      <c r="AL739" s="28" t="str">
        <f>IF(VLOOKUP($L739,[1]怪物模板!$A:$N,MATCH([1]角色!AL$1,模板表头,0),0)=0,"",VLOOKUP($L739,[1]怪物模板!$A:$N,MATCH([1]角色!AL$1,模板表头,0),0))</f>
        <v/>
      </c>
      <c r="AM739" s="28" t="str">
        <f>VLOOKUP($L739,怪物模板!$A:$N,MATCH(角色!AM$1,模板表头,0),0)</f>
        <v>berserk_npc</v>
      </c>
      <c r="AN739" s="21">
        <v>1</v>
      </c>
      <c r="AO739" s="21">
        <v>1</v>
      </c>
      <c r="AP739" s="21"/>
      <c r="AQ739" s="21"/>
      <c r="AR739" s="21"/>
      <c r="AS739" s="21"/>
      <c r="AT739" s="21"/>
      <c r="AU739" s="21">
        <v>230051</v>
      </c>
      <c r="AV739" s="21">
        <v>230282</v>
      </c>
      <c r="AW739" s="21"/>
      <c r="AX739" s="21"/>
      <c r="AY739" s="21"/>
      <c r="AZ739" s="21"/>
      <c r="BA739" s="21"/>
      <c r="BB739" s="22"/>
      <c r="BC739" s="22"/>
      <c r="BD739" s="22"/>
      <c r="BE739" s="22"/>
      <c r="BF739" s="22"/>
      <c r="BG739" s="22"/>
      <c r="BH739" s="22"/>
      <c r="BI739" s="22">
        <f t="shared" si="150"/>
        <v>10000</v>
      </c>
      <c r="BJ739" s="22">
        <f t="shared" si="151"/>
        <v>4000</v>
      </c>
      <c r="BK739" s="22">
        <f t="shared" si="151"/>
        <v>4000</v>
      </c>
      <c r="BL739" s="21"/>
      <c r="BM739" s="21"/>
      <c r="BN739" s="21"/>
      <c r="BO739" s="21"/>
      <c r="BP739" s="21"/>
      <c r="BQ739" s="21"/>
      <c r="BR739" s="21"/>
      <c r="BS739" s="21"/>
      <c r="BT739" s="21"/>
      <c r="BU739" s="23" t="s">
        <v>200</v>
      </c>
      <c r="BV739" s="21"/>
      <c r="BW739" s="21"/>
      <c r="BX739" s="21"/>
      <c r="BY739" s="21"/>
      <c r="BZ739" s="21"/>
      <c r="CA739" s="21"/>
      <c r="CB739" s="21"/>
      <c r="CC739" s="21"/>
      <c r="CD739" s="21"/>
      <c r="CE739" s="21"/>
      <c r="CF739" s="21"/>
      <c r="CG739" s="21" t="s">
        <v>200</v>
      </c>
      <c r="CH739" s="21" t="s">
        <v>200</v>
      </c>
      <c r="CI739" s="21" t="s">
        <v>200</v>
      </c>
      <c r="CJ739" s="21" t="s">
        <v>200</v>
      </c>
      <c r="CK739" s="21" t="s">
        <v>200</v>
      </c>
      <c r="CL739" s="21" t="s">
        <v>200</v>
      </c>
      <c r="CM739" s="21" t="s">
        <v>200</v>
      </c>
      <c r="CN739" s="21" t="s">
        <v>200</v>
      </c>
      <c r="CO739" s="21" t="s">
        <v>200</v>
      </c>
    </row>
    <row r="740" spans="1:93" s="3" customFormat="1" ht="16.5" customHeight="1" x14ac:dyDescent="0.3">
      <c r="A740" s="62">
        <v>31040738</v>
      </c>
      <c r="B740" s="62" t="s">
        <v>93</v>
      </c>
      <c r="C740" s="21"/>
      <c r="D740" s="21">
        <f t="shared" si="152"/>
        <v>68</v>
      </c>
      <c r="E740" s="21" t="s">
        <v>106</v>
      </c>
      <c r="F740" s="21">
        <v>28</v>
      </c>
      <c r="G740" s="21" t="s">
        <v>110</v>
      </c>
      <c r="H740" s="21">
        <f>VLOOKUP($L740,怪物模板!$A:$N,MATCH(角色!H$1,模板表头,0),0)</f>
        <v>2</v>
      </c>
      <c r="I740" s="28" t="str">
        <f>VLOOKUP($L740,怪物模板!$A:$N,MATCH(角色!I$1,模板表头,0),0)</f>
        <v>phy</v>
      </c>
      <c r="J740" s="22"/>
      <c r="K740" s="21"/>
      <c r="L740" s="21" t="s">
        <v>93</v>
      </c>
      <c r="M740" s="28" t="str">
        <f>VLOOKUP($L740,怪物模板!$A:$N,MATCH(角色!M$1,模板表头,0),0)</f>
        <v>狂战士</v>
      </c>
      <c r="N740" s="28" t="str">
        <f>VLOOKUP($L740,怪物模板!$A:$N,MATCH(角色!N$1,模板表头,0),0)</f>
        <v>同英雄技能</v>
      </c>
      <c r="O740" s="21" t="str">
        <f>VLOOKUP($L740,怪物模板!$A:$N,MATCH(角色!O$1,模板表头,0),0)</f>
        <v>male</v>
      </c>
      <c r="P740" s="22">
        <v>5</v>
      </c>
      <c r="Q740" s="21">
        <v>3</v>
      </c>
      <c r="R740" s="21">
        <v>3</v>
      </c>
      <c r="S740" s="28" t="str">
        <f>VLOOKUP($L740,怪物模板!$A:$N,MATCH(角色!S$1,模板表头,0),0)</f>
        <v>horde</v>
      </c>
      <c r="T740" s="21" t="s">
        <v>85</v>
      </c>
      <c r="U740" s="21"/>
      <c r="V740" s="21"/>
      <c r="W740" s="21"/>
      <c r="X740" s="21"/>
      <c r="Y740" s="21"/>
      <c r="Z740" s="21"/>
      <c r="AA740" s="21"/>
      <c r="AB740" s="21">
        <v>4</v>
      </c>
      <c r="AC740" s="21">
        <v>6</v>
      </c>
      <c r="AD740" s="21"/>
      <c r="AE740" s="21">
        <f t="shared" si="148"/>
        <v>10</v>
      </c>
      <c r="AF740" s="21">
        <f t="shared" si="149"/>
        <v>25</v>
      </c>
      <c r="AG740" s="28" t="str">
        <f>VLOOKUP($L740,怪物模板!$A:$N,MATCH(角色!AG$1,模板表头,0),0)</f>
        <v>misc.5skills_target_is_valid</v>
      </c>
      <c r="AH740" s="28">
        <f>VLOOKUP($L740,怪物模板!$A:$N,MATCH(角色!AH$1,模板表头,0),0)</f>
        <v>11970101</v>
      </c>
      <c r="AI740" s="28">
        <f>VLOOKUP($L740,怪物模板!$A:$N,MATCH(角色!AI$1,模板表头,0),0)</f>
        <v>11970102</v>
      </c>
      <c r="AJ740" s="28" t="str">
        <f>VLOOKUP($L740,怪物模板!$A:$N,MATCH(角色!AJ$1,模板表头,0),0)</f>
        <v/>
      </c>
      <c r="AK740" s="28" t="str">
        <f>VLOOKUP($L740,怪物模板!$A:$N,MATCH(角色!AK$1,模板表头,0),0)</f>
        <v/>
      </c>
      <c r="AL740" s="28" t="str">
        <f>IF(VLOOKUP($L740,[1]怪物模板!$A:$N,MATCH([1]角色!AL$1,模板表头,0),0)=0,"",VLOOKUP($L740,[1]怪物模板!$A:$N,MATCH([1]角色!AL$1,模板表头,0),0))</f>
        <v/>
      </c>
      <c r="AM740" s="28" t="str">
        <f>VLOOKUP($L740,怪物模板!$A:$N,MATCH(角色!AM$1,模板表头,0),0)</f>
        <v>berserk_npc</v>
      </c>
      <c r="AN740" s="21">
        <v>1</v>
      </c>
      <c r="AO740" s="21">
        <v>1</v>
      </c>
      <c r="AP740" s="21"/>
      <c r="AQ740" s="21"/>
      <c r="AR740" s="21"/>
      <c r="AS740" s="21"/>
      <c r="AT740" s="21"/>
      <c r="AU740" s="21">
        <v>230051</v>
      </c>
      <c r="AV740" s="21">
        <v>230282</v>
      </c>
      <c r="AW740" s="21"/>
      <c r="AX740" s="21"/>
      <c r="AY740" s="21"/>
      <c r="AZ740" s="21"/>
      <c r="BA740" s="21"/>
      <c r="BB740" s="22"/>
      <c r="BC740" s="22"/>
      <c r="BD740" s="22"/>
      <c r="BE740" s="22"/>
      <c r="BF740" s="22"/>
      <c r="BG740" s="22"/>
      <c r="BH740" s="22"/>
      <c r="BI740" s="22">
        <f t="shared" si="150"/>
        <v>10000</v>
      </c>
      <c r="BJ740" s="22">
        <f t="shared" si="151"/>
        <v>4000</v>
      </c>
      <c r="BK740" s="22">
        <f t="shared" si="151"/>
        <v>4000</v>
      </c>
      <c r="BL740" s="21"/>
      <c r="BM740" s="21"/>
      <c r="BN740" s="21"/>
      <c r="BO740" s="21"/>
      <c r="BP740" s="21"/>
      <c r="BQ740" s="21"/>
      <c r="BR740" s="21"/>
      <c r="BS740" s="21"/>
      <c r="BT740" s="21"/>
      <c r="BU740" s="23" t="s">
        <v>200</v>
      </c>
      <c r="BV740" s="21"/>
      <c r="BW740" s="21"/>
      <c r="BX740" s="21"/>
      <c r="BY740" s="21"/>
      <c r="BZ740" s="21"/>
      <c r="CA740" s="21"/>
      <c r="CB740" s="21"/>
      <c r="CC740" s="21"/>
      <c r="CD740" s="21"/>
      <c r="CE740" s="21"/>
      <c r="CF740" s="21"/>
      <c r="CG740" s="21" t="s">
        <v>200</v>
      </c>
      <c r="CH740" s="21" t="s">
        <v>200</v>
      </c>
      <c r="CI740" s="21" t="s">
        <v>200</v>
      </c>
      <c r="CJ740" s="21" t="s">
        <v>200</v>
      </c>
      <c r="CK740" s="21" t="s">
        <v>200</v>
      </c>
      <c r="CL740" s="21" t="s">
        <v>200</v>
      </c>
      <c r="CM740" s="21" t="s">
        <v>200</v>
      </c>
      <c r="CN740" s="21" t="s">
        <v>200</v>
      </c>
      <c r="CO740" s="21" t="s">
        <v>200</v>
      </c>
    </row>
    <row r="741" spans="1:93" s="3" customFormat="1" ht="16.5" customHeight="1" x14ac:dyDescent="0.3">
      <c r="A741" s="62">
        <v>31040739</v>
      </c>
      <c r="B741" s="62" t="s">
        <v>98</v>
      </c>
      <c r="C741" s="21"/>
      <c r="D741" s="21">
        <f t="shared" si="152"/>
        <v>68</v>
      </c>
      <c r="E741" s="21" t="s">
        <v>106</v>
      </c>
      <c r="F741" s="21">
        <v>28</v>
      </c>
      <c r="G741" s="21" t="s">
        <v>110</v>
      </c>
      <c r="H741" s="21">
        <f>VLOOKUP($L741,怪物模板!$A:$N,MATCH(角色!H$1,模板表头,0),0)</f>
        <v>4</v>
      </c>
      <c r="I741" s="28" t="str">
        <f>VLOOKUP($L741,怪物模板!$A:$N,MATCH(角色!I$1,模板表头,0),0)</f>
        <v>mag</v>
      </c>
      <c r="J741" s="22"/>
      <c r="K741" s="21"/>
      <c r="L741" s="21" t="s">
        <v>98</v>
      </c>
      <c r="M741" s="28" t="str">
        <f>VLOOKUP($L741,怪物模板!$A:$N,MATCH(角色!M$1,模板表头,0),0)</f>
        <v>无对应英雄</v>
      </c>
      <c r="N741" s="28" t="str">
        <f>VLOOKUP($L741,怪物模板!$A:$N,MATCH(角色!N$1,模板表头,0),0)</f>
        <v>统一模板</v>
      </c>
      <c r="O741" s="21" t="str">
        <f>VLOOKUP($L741,怪物模板!$A:$N,MATCH(角色!O$1,模板表头,0),0)</f>
        <v>female</v>
      </c>
      <c r="P741" s="21">
        <v>4</v>
      </c>
      <c r="Q741" s="21">
        <v>3</v>
      </c>
      <c r="R741" s="21">
        <v>3</v>
      </c>
      <c r="S741" s="28" t="str">
        <f>VLOOKUP($L741,怪物模板!$A:$N,MATCH(角色!S$1,模板表头,0),0)</f>
        <v>chaos</v>
      </c>
      <c r="T741" s="21" t="s">
        <v>85</v>
      </c>
      <c r="U741" s="21"/>
      <c r="V741" s="21"/>
      <c r="W741" s="21"/>
      <c r="X741" s="21"/>
      <c r="Y741" s="21"/>
      <c r="Z741" s="21"/>
      <c r="AA741" s="21"/>
      <c r="AB741" s="21">
        <v>4</v>
      </c>
      <c r="AC741" s="21">
        <v>6</v>
      </c>
      <c r="AD741" s="21"/>
      <c r="AE741" s="21">
        <f t="shared" si="148"/>
        <v>10</v>
      </c>
      <c r="AF741" s="21">
        <f t="shared" si="149"/>
        <v>25</v>
      </c>
      <c r="AG741" s="28" t="str">
        <f>VLOOKUP($L741,怪物模板!$A:$N,MATCH(角色!AG$1,模板表头,0),0)</f>
        <v>misc.5skills_friendly_ratio</v>
      </c>
      <c r="AH741" s="28">
        <f>VLOOKUP($L741,怪物模板!$A:$N,MATCH(角色!AH$1,模板表头,0),0)</f>
        <v>11670201</v>
      </c>
      <c r="AI741" s="28">
        <f>VLOOKUP($L741,怪物模板!$A:$N,MATCH(角色!AI$1,模板表头,0),0)</f>
        <v>11670202</v>
      </c>
      <c r="AJ741" s="28">
        <f>VLOOKUP($L741,怪物模板!$A:$N,MATCH(角色!AJ$1,模板表头,0),0)</f>
        <v>11670203</v>
      </c>
      <c r="AK741" s="28" t="str">
        <f>VLOOKUP($L741,怪物模板!$A:$N,MATCH(角色!AK$1,模板表头,0),0)</f>
        <v/>
      </c>
      <c r="AL741" s="28" t="str">
        <f>IF(VLOOKUP($L741,[1]怪物模板!$A:$N,MATCH([1]角色!AL$1,模板表头,0),0)=0,"",VLOOKUP($L741,[1]怪物模板!$A:$N,MATCH([1]角色!AL$1,模板表头,0),0))</f>
        <v/>
      </c>
      <c r="AM741" s="28" t="str">
        <f>VLOOKUP($L741,怪物模板!$A:$N,MATCH(角色!AM$1,模板表头,0),0)</f>
        <v>scarlet_priest</v>
      </c>
      <c r="AN741" s="21">
        <v>1</v>
      </c>
      <c r="AO741" s="21">
        <v>1</v>
      </c>
      <c r="AP741" s="21"/>
      <c r="AQ741" s="21"/>
      <c r="AR741" s="21"/>
      <c r="AS741" s="21"/>
      <c r="AT741" s="21"/>
      <c r="AU741" s="21">
        <v>230031</v>
      </c>
      <c r="AV741" s="21">
        <v>230242</v>
      </c>
      <c r="AW741" s="21"/>
      <c r="AX741" s="21"/>
      <c r="AY741" s="21"/>
      <c r="AZ741" s="21"/>
      <c r="BA741" s="21"/>
      <c r="BB741" s="22"/>
      <c r="BC741" s="22"/>
      <c r="BD741" s="22"/>
      <c r="BE741" s="22"/>
      <c r="BF741" s="22"/>
      <c r="BG741" s="22"/>
      <c r="BH741" s="22"/>
      <c r="BI741" s="22">
        <f t="shared" si="150"/>
        <v>10000</v>
      </c>
      <c r="BJ741" s="22">
        <f t="shared" si="151"/>
        <v>4000</v>
      </c>
      <c r="BK741" s="22">
        <f t="shared" si="151"/>
        <v>4000</v>
      </c>
      <c r="BL741" s="21"/>
      <c r="BM741" s="21"/>
      <c r="BN741" s="21"/>
      <c r="BO741" s="21"/>
      <c r="BP741" s="21"/>
      <c r="BQ741" s="21"/>
      <c r="BR741" s="21"/>
      <c r="BS741" s="21"/>
      <c r="BT741" s="21"/>
      <c r="BU741" s="23" t="s">
        <v>200</v>
      </c>
      <c r="BV741" s="21"/>
      <c r="BW741" s="21"/>
      <c r="BX741" s="21"/>
      <c r="BY741" s="21"/>
      <c r="BZ741" s="21"/>
      <c r="CA741" s="21"/>
      <c r="CB741" s="21"/>
      <c r="CC741" s="21"/>
      <c r="CD741" s="21"/>
      <c r="CE741" s="21"/>
      <c r="CF741" s="21"/>
      <c r="CG741" s="21" t="s">
        <v>200</v>
      </c>
      <c r="CH741" s="21" t="s">
        <v>200</v>
      </c>
      <c r="CI741" s="21" t="s">
        <v>200</v>
      </c>
      <c r="CJ741" s="21" t="s">
        <v>200</v>
      </c>
      <c r="CK741" s="21" t="s">
        <v>200</v>
      </c>
      <c r="CL741" s="21" t="s">
        <v>200</v>
      </c>
      <c r="CM741" s="21" t="s">
        <v>200</v>
      </c>
      <c r="CN741" s="21" t="s">
        <v>200</v>
      </c>
      <c r="CO741" s="21" t="s">
        <v>200</v>
      </c>
    </row>
    <row r="742" spans="1:93" s="3" customFormat="1" ht="16.5" customHeight="1" x14ac:dyDescent="0.3">
      <c r="A742" s="62">
        <v>31040740</v>
      </c>
      <c r="B742" s="62" t="s">
        <v>98</v>
      </c>
      <c r="C742" s="21"/>
      <c r="D742" s="21">
        <f t="shared" si="152"/>
        <v>68</v>
      </c>
      <c r="E742" s="21" t="s">
        <v>106</v>
      </c>
      <c r="F742" s="21">
        <v>28</v>
      </c>
      <c r="G742" s="21" t="s">
        <v>110</v>
      </c>
      <c r="H742" s="21">
        <f>VLOOKUP($L742,怪物模板!$A:$N,MATCH(角色!H$1,模板表头,0),0)</f>
        <v>4</v>
      </c>
      <c r="I742" s="28" t="str">
        <f>VLOOKUP($L742,怪物模板!$A:$N,MATCH(角色!I$1,模板表头,0),0)</f>
        <v>mag</v>
      </c>
      <c r="J742" s="22"/>
      <c r="K742" s="21"/>
      <c r="L742" s="21" t="s">
        <v>98</v>
      </c>
      <c r="M742" s="28" t="str">
        <f>VLOOKUP($L742,怪物模板!$A:$N,MATCH(角色!M$1,模板表头,0),0)</f>
        <v>无对应英雄</v>
      </c>
      <c r="N742" s="28" t="str">
        <f>VLOOKUP($L742,怪物模板!$A:$N,MATCH(角色!N$1,模板表头,0),0)</f>
        <v>统一模板</v>
      </c>
      <c r="O742" s="21" t="str">
        <f>VLOOKUP($L742,怪物模板!$A:$N,MATCH(角色!O$1,模板表头,0),0)</f>
        <v>female</v>
      </c>
      <c r="P742" s="21">
        <v>4</v>
      </c>
      <c r="Q742" s="21">
        <v>3</v>
      </c>
      <c r="R742" s="21">
        <v>3</v>
      </c>
      <c r="S742" s="28" t="str">
        <f>VLOOKUP($L742,怪物模板!$A:$N,MATCH(角色!S$1,模板表头,0),0)</f>
        <v>chaos</v>
      </c>
      <c r="T742" s="21" t="s">
        <v>85</v>
      </c>
      <c r="U742" s="21"/>
      <c r="V742" s="21"/>
      <c r="W742" s="21"/>
      <c r="X742" s="21"/>
      <c r="Y742" s="21"/>
      <c r="Z742" s="21"/>
      <c r="AA742" s="21"/>
      <c r="AB742" s="21">
        <v>4</v>
      </c>
      <c r="AC742" s="21">
        <v>6</v>
      </c>
      <c r="AD742" s="21"/>
      <c r="AE742" s="21">
        <f t="shared" si="148"/>
        <v>10</v>
      </c>
      <c r="AF742" s="21">
        <f t="shared" si="149"/>
        <v>25</v>
      </c>
      <c r="AG742" s="28" t="str">
        <f>VLOOKUP($L742,怪物模板!$A:$N,MATCH(角色!AG$1,模板表头,0),0)</f>
        <v>misc.5skills_friendly_ratio</v>
      </c>
      <c r="AH742" s="28">
        <f>VLOOKUP($L742,怪物模板!$A:$N,MATCH(角色!AH$1,模板表头,0),0)</f>
        <v>11670201</v>
      </c>
      <c r="AI742" s="28">
        <f>VLOOKUP($L742,怪物模板!$A:$N,MATCH(角色!AI$1,模板表头,0),0)</f>
        <v>11670202</v>
      </c>
      <c r="AJ742" s="28">
        <f>VLOOKUP($L742,怪物模板!$A:$N,MATCH(角色!AJ$1,模板表头,0),0)</f>
        <v>11670203</v>
      </c>
      <c r="AK742" s="28" t="str">
        <f>VLOOKUP($L742,怪物模板!$A:$N,MATCH(角色!AK$1,模板表头,0),0)</f>
        <v/>
      </c>
      <c r="AL742" s="28" t="str">
        <f>IF(VLOOKUP($L742,[1]怪物模板!$A:$N,MATCH([1]角色!AL$1,模板表头,0),0)=0,"",VLOOKUP($L742,[1]怪物模板!$A:$N,MATCH([1]角色!AL$1,模板表头,0),0))</f>
        <v/>
      </c>
      <c r="AM742" s="28" t="str">
        <f>VLOOKUP($L742,怪物模板!$A:$N,MATCH(角色!AM$1,模板表头,0),0)</f>
        <v>scarlet_priest</v>
      </c>
      <c r="AN742" s="21">
        <v>1</v>
      </c>
      <c r="AO742" s="21">
        <v>1</v>
      </c>
      <c r="AP742" s="21"/>
      <c r="AQ742" s="21"/>
      <c r="AR742" s="21"/>
      <c r="AS742" s="21"/>
      <c r="AT742" s="21"/>
      <c r="AU742" s="21">
        <v>230031</v>
      </c>
      <c r="AV742" s="21">
        <v>230242</v>
      </c>
      <c r="AW742" s="21"/>
      <c r="AX742" s="21"/>
      <c r="AY742" s="21"/>
      <c r="AZ742" s="21"/>
      <c r="BA742" s="21"/>
      <c r="BB742" s="22"/>
      <c r="BC742" s="22"/>
      <c r="BD742" s="22"/>
      <c r="BE742" s="22"/>
      <c r="BF742" s="22"/>
      <c r="BG742" s="22"/>
      <c r="BH742" s="22"/>
      <c r="BI742" s="22">
        <f t="shared" si="150"/>
        <v>10000</v>
      </c>
      <c r="BJ742" s="22">
        <f t="shared" si="151"/>
        <v>4000</v>
      </c>
      <c r="BK742" s="22">
        <f t="shared" si="151"/>
        <v>4000</v>
      </c>
      <c r="BL742" s="21"/>
      <c r="BM742" s="21"/>
      <c r="BN742" s="21"/>
      <c r="BO742" s="21"/>
      <c r="BP742" s="21"/>
      <c r="BQ742" s="21"/>
      <c r="BR742" s="21"/>
      <c r="BS742" s="21"/>
      <c r="BT742" s="21"/>
      <c r="BU742" s="23" t="s">
        <v>200</v>
      </c>
      <c r="BV742" s="21"/>
      <c r="BW742" s="21"/>
      <c r="BX742" s="21"/>
      <c r="BY742" s="21"/>
      <c r="BZ742" s="21"/>
      <c r="CA742" s="21"/>
      <c r="CB742" s="21"/>
      <c r="CC742" s="21"/>
      <c r="CD742" s="21"/>
      <c r="CE742" s="21"/>
      <c r="CF742" s="21"/>
      <c r="CG742" s="21" t="s">
        <v>200</v>
      </c>
      <c r="CH742" s="21" t="s">
        <v>200</v>
      </c>
      <c r="CI742" s="21" t="s">
        <v>200</v>
      </c>
      <c r="CJ742" s="21" t="s">
        <v>200</v>
      </c>
      <c r="CK742" s="21" t="s">
        <v>200</v>
      </c>
      <c r="CL742" s="21" t="s">
        <v>200</v>
      </c>
      <c r="CM742" s="21" t="s">
        <v>200</v>
      </c>
      <c r="CN742" s="21" t="s">
        <v>200</v>
      </c>
      <c r="CO742" s="21" t="s">
        <v>200</v>
      </c>
    </row>
    <row r="743" spans="1:93" s="5" customFormat="1" ht="16.5" customHeight="1" x14ac:dyDescent="0.3">
      <c r="A743" s="62">
        <v>31040741</v>
      </c>
      <c r="B743" s="62" t="s">
        <v>203</v>
      </c>
      <c r="C743" s="21"/>
      <c r="D743" s="21">
        <f t="shared" si="152"/>
        <v>69</v>
      </c>
      <c r="E743" s="21" t="s">
        <v>106</v>
      </c>
      <c r="F743" s="21">
        <v>29</v>
      </c>
      <c r="G743" s="21" t="s">
        <v>111</v>
      </c>
      <c r="H743" s="21">
        <f>VLOOKUP($L743,怪物模板!$A:$N,MATCH(角色!H$1,模板表头,0),0)</f>
        <v>1</v>
      </c>
      <c r="I743" s="28" t="str">
        <f>VLOOKUP($L743,怪物模板!$A:$N,MATCH(角色!I$1,模板表头,0),0)</f>
        <v>phy</v>
      </c>
      <c r="J743" s="22"/>
      <c r="K743" s="21"/>
      <c r="L743" s="21" t="s">
        <v>280</v>
      </c>
      <c r="M743" s="28" t="str">
        <f>VLOOKUP($L743,怪物模板!$A:$N,MATCH(角色!M$1,模板表头,0),0)</f>
        <v>圣光使者</v>
      </c>
      <c r="N743" s="28" t="str">
        <f>VLOOKUP($L743,怪物模板!$A:$N,MATCH(角色!N$1,模板表头,0),0)</f>
        <v>BOSS特别3技能版</v>
      </c>
      <c r="O743" s="21" t="str">
        <f>VLOOKUP($L743,怪物模板!$A:$N,MATCH(角色!O$1,模板表头,0),0)</f>
        <v>male</v>
      </c>
      <c r="P743" s="22">
        <v>5</v>
      </c>
      <c r="Q743" s="21">
        <v>3</v>
      </c>
      <c r="R743" s="21">
        <v>3</v>
      </c>
      <c r="S743" s="28" t="str">
        <f>VLOOKUP($L743,怪物模板!$A:$N,MATCH(角色!S$1,模板表头,0),0)</f>
        <v>alliance</v>
      </c>
      <c r="T743" s="21" t="s">
        <v>85</v>
      </c>
      <c r="U743" s="21"/>
      <c r="V743" s="21"/>
      <c r="W743" s="21"/>
      <c r="X743" s="21"/>
      <c r="Y743" s="21"/>
      <c r="Z743" s="21"/>
      <c r="AA743" s="21"/>
      <c r="AB743" s="21">
        <v>4</v>
      </c>
      <c r="AC743" s="21">
        <v>6</v>
      </c>
      <c r="AD743" s="21"/>
      <c r="AE743" s="21">
        <f t="shared" si="148"/>
        <v>40</v>
      </c>
      <c r="AF743" s="21">
        <f t="shared" si="149"/>
        <v>100</v>
      </c>
      <c r="AG743" s="28" t="str">
        <f>VLOOKUP($L743,怪物模板!$A:$N,MATCH(角色!AG$1,模板表头,0),0)</f>
        <v>tank.uther_boss</v>
      </c>
      <c r="AH743" s="28">
        <f>VLOOKUP($L743,怪物模板!$A:$N,MATCH(角色!AH$1,模板表头,0),0)</f>
        <v>11760401</v>
      </c>
      <c r="AI743" s="28">
        <f>VLOOKUP($L743,怪物模板!$A:$N,MATCH(角色!AI$1,模板表头,0),0)</f>
        <v>11760402</v>
      </c>
      <c r="AJ743" s="28">
        <f>VLOOKUP($L743,怪物模板!$A:$N,MATCH(角色!AJ$1,模板表头,0),0)</f>
        <v>11999520</v>
      </c>
      <c r="AK743" s="28">
        <f>VLOOKUP($L743,怪物模板!$A:$N,MATCH(角色!AK$1,模板表头,0),0)</f>
        <v>11760403</v>
      </c>
      <c r="AL743" s="28" t="str">
        <f>IF(VLOOKUP($L743,[1]怪物模板!$A:$N,MATCH([1]角色!AL$1,模板表头,0),0)=0,"",VLOOKUP($L743,[1]怪物模板!$A:$N,MATCH([1]角色!AL$1,模板表头,0),0))</f>
        <v/>
      </c>
      <c r="AM743" s="28" t="str">
        <f>VLOOKUP($L743,怪物模板!$A:$N,MATCH(角色!AM$1,模板表头,0),0)</f>
        <v>uther_boss</v>
      </c>
      <c r="AN743" s="21">
        <v>1.5</v>
      </c>
      <c r="AO743" s="21">
        <v>1</v>
      </c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2"/>
      <c r="BC743" s="22"/>
      <c r="BD743" s="22"/>
      <c r="BE743" s="22"/>
      <c r="BF743" s="22"/>
      <c r="BG743" s="22"/>
      <c r="BH743" s="22"/>
      <c r="BI743" s="22">
        <f t="shared" si="150"/>
        <v>10000</v>
      </c>
      <c r="BJ743" s="22">
        <f t="shared" si="151"/>
        <v>4000</v>
      </c>
      <c r="BK743" s="22">
        <f t="shared" si="151"/>
        <v>4000</v>
      </c>
      <c r="BL743" s="21"/>
      <c r="BM743" s="21"/>
      <c r="BN743" s="21"/>
      <c r="BO743" s="21"/>
      <c r="BP743" s="21"/>
      <c r="BQ743" s="21"/>
      <c r="BR743" s="21"/>
      <c r="BS743" s="21"/>
      <c r="BT743" s="21"/>
      <c r="BU743" s="23" t="s">
        <v>200</v>
      </c>
      <c r="BV743" s="21"/>
      <c r="BW743" s="21"/>
      <c r="BX743" s="21"/>
      <c r="BY743" s="21"/>
      <c r="BZ743" s="21"/>
      <c r="CA743" s="21"/>
      <c r="CB743" s="21"/>
      <c r="CC743" s="21"/>
      <c r="CD743" s="21"/>
      <c r="CE743" s="21"/>
      <c r="CF743" s="21"/>
      <c r="CG743" s="21" t="s">
        <v>200</v>
      </c>
      <c r="CH743" s="21" t="s">
        <v>200</v>
      </c>
      <c r="CI743" s="21" t="s">
        <v>200</v>
      </c>
      <c r="CJ743" s="21" t="s">
        <v>200</v>
      </c>
      <c r="CK743" s="21" t="s">
        <v>200</v>
      </c>
      <c r="CL743" s="21" t="s">
        <v>200</v>
      </c>
      <c r="CM743" s="21" t="s">
        <v>200</v>
      </c>
      <c r="CN743" s="21" t="s">
        <v>200</v>
      </c>
      <c r="CO743" s="21" t="s">
        <v>200</v>
      </c>
    </row>
    <row r="744" spans="1:93" s="5" customFormat="1" ht="16.5" customHeight="1" x14ac:dyDescent="0.3">
      <c r="A744" s="62">
        <v>31040742</v>
      </c>
      <c r="B744" s="62" t="s">
        <v>86</v>
      </c>
      <c r="C744" s="21"/>
      <c r="D744" s="21">
        <f t="shared" si="152"/>
        <v>69</v>
      </c>
      <c r="E744" s="21" t="s">
        <v>106</v>
      </c>
      <c r="F744" s="21">
        <v>29</v>
      </c>
      <c r="G744" s="21" t="s">
        <v>110</v>
      </c>
      <c r="H744" s="21">
        <f>VLOOKUP($L744,怪物模板!$A:$N,MATCH(角色!H$1,模板表头,0),0)</f>
        <v>2</v>
      </c>
      <c r="I744" s="28" t="str">
        <f>VLOOKUP($L744,怪物模板!$A:$N,MATCH(角色!I$1,模板表头,0),0)</f>
        <v>phy</v>
      </c>
      <c r="J744" s="22"/>
      <c r="K744" s="21"/>
      <c r="L744" s="21" t="s">
        <v>86</v>
      </c>
      <c r="M744" s="28" t="str">
        <f>VLOOKUP($L744,怪物模板!$A:$N,MATCH(角色!M$1,模板表头,0),0)</f>
        <v>无对应英雄</v>
      </c>
      <c r="N744" s="28" t="str">
        <f>VLOOKUP($L744,怪物模板!$A:$N,MATCH(角色!N$1,模板表头,0),0)</f>
        <v>新增突袭小招，大招改为引导</v>
      </c>
      <c r="O744" s="21" t="str">
        <f>VLOOKUP($L744,怪物模板!$A:$N,MATCH(角色!O$1,模板表头,0),0)</f>
        <v>male</v>
      </c>
      <c r="P744" s="22">
        <v>3</v>
      </c>
      <c r="Q744" s="21">
        <v>2</v>
      </c>
      <c r="R744" s="21">
        <v>2</v>
      </c>
      <c r="S744" s="28" t="str">
        <f>VLOOKUP($L744,怪物模板!$A:$N,MATCH(角色!S$1,模板表头,0),0)</f>
        <v>horde</v>
      </c>
      <c r="T744" s="21" t="s">
        <v>85</v>
      </c>
      <c r="U744" s="21"/>
      <c r="V744" s="21"/>
      <c r="W744" s="21"/>
      <c r="X744" s="21"/>
      <c r="Y744" s="21"/>
      <c r="Z744" s="21"/>
      <c r="AA744" s="21"/>
      <c r="AB744" s="21">
        <v>4</v>
      </c>
      <c r="AC744" s="21">
        <v>6</v>
      </c>
      <c r="AD744" s="21"/>
      <c r="AE744" s="21">
        <f t="shared" si="148"/>
        <v>10</v>
      </c>
      <c r="AF744" s="21">
        <f t="shared" si="149"/>
        <v>25</v>
      </c>
      <c r="AG744" s="28" t="str">
        <f>VLOOKUP($L744,怪物模板!$A:$N,MATCH(角色!AG$1,模板表头,0),0)</f>
        <v>misc.5skills</v>
      </c>
      <c r="AH744" s="28">
        <f>VLOOKUP($L744,怪物模板!$A:$N,MATCH(角色!AH$1,模板表头,0),0)</f>
        <v>11980101</v>
      </c>
      <c r="AI744" s="28">
        <f>VLOOKUP($L744,怪物模板!$A:$N,MATCH(角色!AI$1,模板表头,0),0)</f>
        <v>11999536</v>
      </c>
      <c r="AJ744" s="28">
        <f>VLOOKUP($L744,怪物模板!$A:$N,MATCH(角色!AJ$1,模板表头,0),0)</f>
        <v>11999537</v>
      </c>
      <c r="AK744" s="28" t="str">
        <f>VLOOKUP($L744,怪物模板!$A:$N,MATCH(角色!AK$1,模板表头,0),0)</f>
        <v/>
      </c>
      <c r="AL744" s="28" t="str">
        <f>IF(VLOOKUP($L744,[1]怪物模板!$A:$N,MATCH([1]角色!AL$1,模板表头,0),0)=0,"",VLOOKUP($L744,[1]怪物模板!$A:$N,MATCH([1]角色!AL$1,模板表头,0),0))</f>
        <v/>
      </c>
      <c r="AM744" s="28" t="str">
        <f>VLOOKUP($L744,怪物模板!$A:$N,MATCH(角色!AM$1,模板表头,0),0)</f>
        <v>rogue</v>
      </c>
      <c r="AN744" s="21">
        <v>1</v>
      </c>
      <c r="AO744" s="21">
        <v>1</v>
      </c>
      <c r="AP744" s="21"/>
      <c r="AQ744" s="21"/>
      <c r="AR744" s="21"/>
      <c r="AS744" s="21"/>
      <c r="AT744" s="21"/>
      <c r="AU744" s="21">
        <v>230011</v>
      </c>
      <c r="AV744" s="21">
        <v>230302</v>
      </c>
      <c r="AW744" s="21"/>
      <c r="AX744" s="21"/>
      <c r="AY744" s="21"/>
      <c r="AZ744" s="21"/>
      <c r="BA744" s="21"/>
      <c r="BB744" s="22"/>
      <c r="BC744" s="22"/>
      <c r="BD744" s="22"/>
      <c r="BE744" s="22"/>
      <c r="BF744" s="22"/>
      <c r="BG744" s="22"/>
      <c r="BH744" s="22"/>
      <c r="BI744" s="22">
        <f t="shared" si="150"/>
        <v>10000</v>
      </c>
      <c r="BJ744" s="22">
        <f t="shared" si="151"/>
        <v>4000</v>
      </c>
      <c r="BK744" s="22">
        <f t="shared" si="151"/>
        <v>4000</v>
      </c>
      <c r="BL744" s="21"/>
      <c r="BM744" s="21"/>
      <c r="BN744" s="21"/>
      <c r="BO744" s="21"/>
      <c r="BP744" s="21"/>
      <c r="BQ744" s="21"/>
      <c r="BR744" s="21"/>
      <c r="BS744" s="21"/>
      <c r="BT744" s="21"/>
      <c r="BU744" s="23" t="s">
        <v>200</v>
      </c>
      <c r="BV744" s="21"/>
      <c r="BW744" s="21"/>
      <c r="BX744" s="21"/>
      <c r="BY744" s="21"/>
      <c r="BZ744" s="21"/>
      <c r="CA744" s="21"/>
      <c r="CB744" s="21"/>
      <c r="CC744" s="21"/>
      <c r="CD744" s="21"/>
      <c r="CE744" s="21"/>
      <c r="CF744" s="21"/>
      <c r="CG744" s="21" t="s">
        <v>200</v>
      </c>
      <c r="CH744" s="21" t="s">
        <v>200</v>
      </c>
      <c r="CI744" s="21" t="s">
        <v>200</v>
      </c>
      <c r="CJ744" s="21" t="s">
        <v>200</v>
      </c>
      <c r="CK744" s="21" t="s">
        <v>200</v>
      </c>
      <c r="CL744" s="21" t="s">
        <v>200</v>
      </c>
      <c r="CM744" s="21" t="s">
        <v>200</v>
      </c>
      <c r="CN744" s="21" t="s">
        <v>200</v>
      </c>
      <c r="CO744" s="21" t="s">
        <v>200</v>
      </c>
    </row>
    <row r="745" spans="1:93" s="5" customFormat="1" ht="16.5" customHeight="1" x14ac:dyDescent="0.3">
      <c r="A745" s="62">
        <v>31040743</v>
      </c>
      <c r="B745" s="62" t="s">
        <v>86</v>
      </c>
      <c r="C745" s="21"/>
      <c r="D745" s="21">
        <f t="shared" si="152"/>
        <v>69</v>
      </c>
      <c r="E745" s="21" t="s">
        <v>106</v>
      </c>
      <c r="F745" s="21">
        <v>29</v>
      </c>
      <c r="G745" s="21" t="s">
        <v>110</v>
      </c>
      <c r="H745" s="21">
        <f>VLOOKUP($L745,怪物模板!$A:$N,MATCH(角色!H$1,模板表头,0),0)</f>
        <v>2</v>
      </c>
      <c r="I745" s="28" t="str">
        <f>VLOOKUP($L745,怪物模板!$A:$N,MATCH(角色!I$1,模板表头,0),0)</f>
        <v>phy</v>
      </c>
      <c r="J745" s="22"/>
      <c r="K745" s="21"/>
      <c r="L745" s="21" t="s">
        <v>86</v>
      </c>
      <c r="M745" s="28" t="str">
        <f>VLOOKUP($L745,怪物模板!$A:$N,MATCH(角色!M$1,模板表头,0),0)</f>
        <v>无对应英雄</v>
      </c>
      <c r="N745" s="28" t="str">
        <f>VLOOKUP($L745,怪物模板!$A:$N,MATCH(角色!N$1,模板表头,0),0)</f>
        <v>新增突袭小招，大招改为引导</v>
      </c>
      <c r="O745" s="21" t="str">
        <f>VLOOKUP($L745,怪物模板!$A:$N,MATCH(角色!O$1,模板表头,0),0)</f>
        <v>male</v>
      </c>
      <c r="P745" s="22">
        <v>3</v>
      </c>
      <c r="Q745" s="21">
        <v>2</v>
      </c>
      <c r="R745" s="21">
        <v>2</v>
      </c>
      <c r="S745" s="28" t="str">
        <f>VLOOKUP($L745,怪物模板!$A:$N,MATCH(角色!S$1,模板表头,0),0)</f>
        <v>horde</v>
      </c>
      <c r="T745" s="21" t="s">
        <v>85</v>
      </c>
      <c r="U745" s="21"/>
      <c r="V745" s="21"/>
      <c r="W745" s="21"/>
      <c r="X745" s="21"/>
      <c r="Y745" s="21"/>
      <c r="Z745" s="21"/>
      <c r="AA745" s="21"/>
      <c r="AB745" s="21">
        <v>4</v>
      </c>
      <c r="AC745" s="21">
        <v>6</v>
      </c>
      <c r="AD745" s="21"/>
      <c r="AE745" s="21">
        <f t="shared" si="148"/>
        <v>10</v>
      </c>
      <c r="AF745" s="21">
        <f t="shared" si="149"/>
        <v>25</v>
      </c>
      <c r="AG745" s="28" t="str">
        <f>VLOOKUP($L745,怪物模板!$A:$N,MATCH(角色!AG$1,模板表头,0),0)</f>
        <v>misc.5skills</v>
      </c>
      <c r="AH745" s="28">
        <f>VLOOKUP($L745,怪物模板!$A:$N,MATCH(角色!AH$1,模板表头,0),0)</f>
        <v>11980101</v>
      </c>
      <c r="AI745" s="28">
        <f>VLOOKUP($L745,怪物模板!$A:$N,MATCH(角色!AI$1,模板表头,0),0)</f>
        <v>11999536</v>
      </c>
      <c r="AJ745" s="28">
        <f>VLOOKUP($L745,怪物模板!$A:$N,MATCH(角色!AJ$1,模板表头,0),0)</f>
        <v>11999537</v>
      </c>
      <c r="AK745" s="28" t="str">
        <f>VLOOKUP($L745,怪物模板!$A:$N,MATCH(角色!AK$1,模板表头,0),0)</f>
        <v/>
      </c>
      <c r="AL745" s="28" t="str">
        <f>IF(VLOOKUP($L745,[1]怪物模板!$A:$N,MATCH([1]角色!AL$1,模板表头,0),0)=0,"",VLOOKUP($L745,[1]怪物模板!$A:$N,MATCH([1]角色!AL$1,模板表头,0),0))</f>
        <v/>
      </c>
      <c r="AM745" s="28" t="str">
        <f>VLOOKUP($L745,怪物模板!$A:$N,MATCH(角色!AM$1,模板表头,0),0)</f>
        <v>rogue</v>
      </c>
      <c r="AN745" s="21">
        <v>1</v>
      </c>
      <c r="AO745" s="21">
        <v>1</v>
      </c>
      <c r="AP745" s="21"/>
      <c r="AQ745" s="21"/>
      <c r="AR745" s="21"/>
      <c r="AS745" s="21"/>
      <c r="AT745" s="21"/>
      <c r="AU745" s="21">
        <v>230011</v>
      </c>
      <c r="AV745" s="21">
        <v>230302</v>
      </c>
      <c r="AW745" s="21"/>
      <c r="AX745" s="21"/>
      <c r="AY745" s="21"/>
      <c r="AZ745" s="21"/>
      <c r="BA745" s="21"/>
      <c r="BB745" s="22"/>
      <c r="BC745" s="22"/>
      <c r="BD745" s="22"/>
      <c r="BE745" s="22"/>
      <c r="BF745" s="22"/>
      <c r="BG745" s="22"/>
      <c r="BH745" s="22"/>
      <c r="BI745" s="22">
        <f t="shared" si="150"/>
        <v>10000</v>
      </c>
      <c r="BJ745" s="22">
        <f t="shared" si="151"/>
        <v>4000</v>
      </c>
      <c r="BK745" s="22">
        <f t="shared" si="151"/>
        <v>4000</v>
      </c>
      <c r="BL745" s="21"/>
      <c r="BM745" s="21"/>
      <c r="BN745" s="21"/>
      <c r="BO745" s="21"/>
      <c r="BP745" s="21"/>
      <c r="BQ745" s="21"/>
      <c r="BR745" s="21"/>
      <c r="BS745" s="21"/>
      <c r="BT745" s="21"/>
      <c r="BU745" s="23" t="s">
        <v>200</v>
      </c>
      <c r="BV745" s="21"/>
      <c r="BW745" s="21"/>
      <c r="BX745" s="21"/>
      <c r="BY745" s="21"/>
      <c r="BZ745" s="21"/>
      <c r="CA745" s="21"/>
      <c r="CB745" s="21"/>
      <c r="CC745" s="21"/>
      <c r="CD745" s="21"/>
      <c r="CE745" s="21"/>
      <c r="CF745" s="21"/>
      <c r="CG745" s="21" t="s">
        <v>200</v>
      </c>
      <c r="CH745" s="21" t="s">
        <v>200</v>
      </c>
      <c r="CI745" s="21" t="s">
        <v>200</v>
      </c>
      <c r="CJ745" s="21" t="s">
        <v>200</v>
      </c>
      <c r="CK745" s="21" t="s">
        <v>200</v>
      </c>
      <c r="CL745" s="21" t="s">
        <v>200</v>
      </c>
      <c r="CM745" s="21" t="s">
        <v>200</v>
      </c>
      <c r="CN745" s="21" t="s">
        <v>200</v>
      </c>
      <c r="CO745" s="21" t="s">
        <v>200</v>
      </c>
    </row>
    <row r="746" spans="1:93" s="5" customFormat="1" x14ac:dyDescent="0.3">
      <c r="A746" s="62">
        <v>31040744</v>
      </c>
      <c r="B746" s="62" t="s">
        <v>204</v>
      </c>
      <c r="C746" s="21"/>
      <c r="D746" s="21">
        <f t="shared" si="152"/>
        <v>69</v>
      </c>
      <c r="E746" s="21" t="s">
        <v>106</v>
      </c>
      <c r="F746" s="21">
        <v>29</v>
      </c>
      <c r="G746" s="21" t="s">
        <v>110</v>
      </c>
      <c r="H746" s="21">
        <f>VLOOKUP($L746,怪物模板!$A:$N,MATCH(角色!H$1,模板表头,0),0)</f>
        <v>3</v>
      </c>
      <c r="I746" s="28" t="str">
        <f>VLOOKUP($L746,怪物模板!$A:$N,MATCH(角色!I$1,模板表头,0),0)</f>
        <v>phy</v>
      </c>
      <c r="J746" s="22"/>
      <c r="K746" s="21"/>
      <c r="L746" s="21" t="s">
        <v>204</v>
      </c>
      <c r="M746" s="28" t="str">
        <f>VLOOKUP($L746,怪物模板!$A:$N,MATCH(角色!M$1,模板表头,0),0)</f>
        <v>骷髅射手</v>
      </c>
      <c r="N746" s="28" t="str">
        <f>VLOOKUP($L746,怪物模板!$A:$N,MATCH(角色!N$1,模板表头,0),0)</f>
        <v>统一模板</v>
      </c>
      <c r="O746" s="21" t="str">
        <f>VLOOKUP($L746,怪物模板!$A:$N,MATCH(角色!O$1,模板表头,0),0)</f>
        <v>male</v>
      </c>
      <c r="P746" s="21">
        <v>1</v>
      </c>
      <c r="Q746" s="21">
        <v>1</v>
      </c>
      <c r="R746" s="21">
        <v>1</v>
      </c>
      <c r="S746" s="28" t="str">
        <f>VLOOKUP($L746,怪物模板!$A:$N,MATCH(角色!S$1,模板表头,0),0)</f>
        <v>horde</v>
      </c>
      <c r="T746" s="21" t="s">
        <v>85</v>
      </c>
      <c r="U746" s="21"/>
      <c r="V746" s="21"/>
      <c r="W746" s="21"/>
      <c r="X746" s="21"/>
      <c r="Y746" s="21"/>
      <c r="Z746" s="21"/>
      <c r="AA746" s="21"/>
      <c r="AB746" s="21">
        <v>4</v>
      </c>
      <c r="AC746" s="21">
        <v>6</v>
      </c>
      <c r="AD746" s="21"/>
      <c r="AE746" s="21">
        <f t="shared" si="148"/>
        <v>10</v>
      </c>
      <c r="AF746" s="21">
        <f t="shared" si="149"/>
        <v>25</v>
      </c>
      <c r="AG746" s="28" t="str">
        <f>VLOOKUP($L746,怪物模板!$A:$N,MATCH(角色!AG$1,模板表头,0),0)</f>
        <v>misc.5skills</v>
      </c>
      <c r="AH746" s="28">
        <f>VLOOKUP($L746,怪物模板!$A:$N,MATCH(角色!AH$1,模板表头,0),0)</f>
        <v>11690101</v>
      </c>
      <c r="AI746" s="28">
        <f>VLOOKUP($L746,怪物模板!$A:$N,MATCH(角色!AI$1,模板表头,0),0)</f>
        <v>11690102</v>
      </c>
      <c r="AJ746" s="28" t="str">
        <f>VLOOKUP($L746,怪物模板!$A:$N,MATCH(角色!AJ$1,模板表头,0),0)</f>
        <v/>
      </c>
      <c r="AK746" s="28" t="str">
        <f>VLOOKUP($L746,怪物模板!$A:$N,MATCH(角色!AK$1,模板表头,0),0)</f>
        <v/>
      </c>
      <c r="AL746" s="28" t="str">
        <f>IF(VLOOKUP($L746,[1]怪物模板!$A:$N,MATCH([1]角色!AL$1,模板表头,0),0)=0,"",VLOOKUP($L746,[1]怪物模板!$A:$N,MATCH([1]角色!AL$1,模板表头,0),0))</f>
        <v/>
      </c>
      <c r="AM746" s="28" t="str">
        <f>VLOOKUP($L746,怪物模板!$A:$N,MATCH(角色!AM$1,模板表头,0),0)</f>
        <v>skeleton_archer_npc</v>
      </c>
      <c r="AN746" s="21">
        <v>1</v>
      </c>
      <c r="AO746" s="21">
        <v>1</v>
      </c>
      <c r="AP746" s="21"/>
      <c r="AQ746" s="21"/>
      <c r="AR746" s="21"/>
      <c r="AS746" s="21"/>
      <c r="AT746" s="21"/>
      <c r="AU746" s="21">
        <v>230051</v>
      </c>
      <c r="AV746" s="21">
        <v>230282</v>
      </c>
      <c r="AW746" s="21"/>
      <c r="AX746" s="21"/>
      <c r="AY746" s="21"/>
      <c r="AZ746" s="21"/>
      <c r="BA746" s="21"/>
      <c r="BB746" s="22"/>
      <c r="BC746" s="22"/>
      <c r="BD746" s="22"/>
      <c r="BE746" s="22"/>
      <c r="BF746" s="22"/>
      <c r="BG746" s="22"/>
      <c r="BH746" s="22"/>
      <c r="BI746" s="22">
        <f t="shared" si="150"/>
        <v>10000</v>
      </c>
      <c r="BJ746" s="22">
        <f t="shared" si="151"/>
        <v>4000</v>
      </c>
      <c r="BK746" s="22">
        <f t="shared" si="151"/>
        <v>4000</v>
      </c>
      <c r="BL746" s="21"/>
      <c r="BM746" s="21"/>
      <c r="BN746" s="21"/>
      <c r="BO746" s="21"/>
      <c r="BP746" s="21"/>
      <c r="BQ746" s="21"/>
      <c r="BR746" s="21"/>
      <c r="BS746" s="21"/>
      <c r="BT746" s="21"/>
      <c r="BU746" s="23" t="s">
        <v>200</v>
      </c>
      <c r="BV746" s="21"/>
      <c r="BW746" s="21"/>
      <c r="BX746" s="21"/>
      <c r="BY746" s="21"/>
      <c r="BZ746" s="21"/>
      <c r="CA746" s="21"/>
      <c r="CB746" s="21"/>
      <c r="CC746" s="21"/>
      <c r="CD746" s="21"/>
      <c r="CE746" s="21"/>
      <c r="CF746" s="21"/>
      <c r="CG746" s="21" t="s">
        <v>200</v>
      </c>
      <c r="CH746" s="21" t="s">
        <v>200</v>
      </c>
      <c r="CI746" s="21" t="s">
        <v>200</v>
      </c>
      <c r="CJ746" s="21" t="s">
        <v>200</v>
      </c>
      <c r="CK746" s="21" t="s">
        <v>200</v>
      </c>
      <c r="CL746" s="21" t="s">
        <v>200</v>
      </c>
      <c r="CM746" s="21" t="s">
        <v>200</v>
      </c>
      <c r="CN746" s="21" t="s">
        <v>200</v>
      </c>
      <c r="CO746" s="21" t="s">
        <v>200</v>
      </c>
    </row>
    <row r="747" spans="1:93" s="5" customFormat="1" x14ac:dyDescent="0.3">
      <c r="A747" s="62">
        <v>31040745</v>
      </c>
      <c r="B747" s="62" t="s">
        <v>204</v>
      </c>
      <c r="C747" s="21"/>
      <c r="D747" s="21">
        <f t="shared" si="152"/>
        <v>69</v>
      </c>
      <c r="E747" s="21" t="s">
        <v>106</v>
      </c>
      <c r="F747" s="21">
        <v>29</v>
      </c>
      <c r="G747" s="21" t="s">
        <v>110</v>
      </c>
      <c r="H747" s="21">
        <f>VLOOKUP($L747,怪物模板!$A:$N,MATCH(角色!H$1,模板表头,0),0)</f>
        <v>3</v>
      </c>
      <c r="I747" s="28" t="str">
        <f>VLOOKUP($L747,怪物模板!$A:$N,MATCH(角色!I$1,模板表头,0),0)</f>
        <v>phy</v>
      </c>
      <c r="J747" s="22"/>
      <c r="K747" s="21"/>
      <c r="L747" s="21" t="s">
        <v>204</v>
      </c>
      <c r="M747" s="28" t="str">
        <f>VLOOKUP($L747,怪物模板!$A:$N,MATCH(角色!M$1,模板表头,0),0)</f>
        <v>骷髅射手</v>
      </c>
      <c r="N747" s="28" t="str">
        <f>VLOOKUP($L747,怪物模板!$A:$N,MATCH(角色!N$1,模板表头,0),0)</f>
        <v>统一模板</v>
      </c>
      <c r="O747" s="21" t="str">
        <f>VLOOKUP($L747,怪物模板!$A:$N,MATCH(角色!O$1,模板表头,0),0)</f>
        <v>male</v>
      </c>
      <c r="P747" s="21">
        <v>1</v>
      </c>
      <c r="Q747" s="21">
        <v>1</v>
      </c>
      <c r="R747" s="21">
        <v>1</v>
      </c>
      <c r="S747" s="28" t="str">
        <f>VLOOKUP($L747,怪物模板!$A:$N,MATCH(角色!S$1,模板表头,0),0)</f>
        <v>horde</v>
      </c>
      <c r="T747" s="21" t="s">
        <v>85</v>
      </c>
      <c r="U747" s="21"/>
      <c r="V747" s="21"/>
      <c r="W747" s="21"/>
      <c r="X747" s="21"/>
      <c r="Y747" s="21"/>
      <c r="Z747" s="21"/>
      <c r="AA747" s="21"/>
      <c r="AB747" s="21">
        <v>4</v>
      </c>
      <c r="AC747" s="21">
        <v>6</v>
      </c>
      <c r="AD747" s="21"/>
      <c r="AE747" s="21">
        <f t="shared" si="148"/>
        <v>10</v>
      </c>
      <c r="AF747" s="21">
        <f t="shared" si="149"/>
        <v>25</v>
      </c>
      <c r="AG747" s="28" t="str">
        <f>VLOOKUP($L747,怪物模板!$A:$N,MATCH(角色!AG$1,模板表头,0),0)</f>
        <v>misc.5skills</v>
      </c>
      <c r="AH747" s="28">
        <f>VLOOKUP($L747,怪物模板!$A:$N,MATCH(角色!AH$1,模板表头,0),0)</f>
        <v>11690101</v>
      </c>
      <c r="AI747" s="28">
        <f>VLOOKUP($L747,怪物模板!$A:$N,MATCH(角色!AI$1,模板表头,0),0)</f>
        <v>11690102</v>
      </c>
      <c r="AJ747" s="28" t="str">
        <f>VLOOKUP($L747,怪物模板!$A:$N,MATCH(角色!AJ$1,模板表头,0),0)</f>
        <v/>
      </c>
      <c r="AK747" s="28" t="str">
        <f>VLOOKUP($L747,怪物模板!$A:$N,MATCH(角色!AK$1,模板表头,0),0)</f>
        <v/>
      </c>
      <c r="AL747" s="28" t="str">
        <f>IF(VLOOKUP($L747,[1]怪物模板!$A:$N,MATCH([1]角色!AL$1,模板表头,0),0)=0,"",VLOOKUP($L747,[1]怪物模板!$A:$N,MATCH([1]角色!AL$1,模板表头,0),0))</f>
        <v/>
      </c>
      <c r="AM747" s="28" t="str">
        <f>VLOOKUP($L747,怪物模板!$A:$N,MATCH(角色!AM$1,模板表头,0),0)</f>
        <v>skeleton_archer_npc</v>
      </c>
      <c r="AN747" s="21">
        <v>1</v>
      </c>
      <c r="AO747" s="21">
        <v>1</v>
      </c>
      <c r="AP747" s="21"/>
      <c r="AQ747" s="21"/>
      <c r="AR747" s="21"/>
      <c r="AS747" s="21"/>
      <c r="AT747" s="21"/>
      <c r="AU747" s="21">
        <v>230051</v>
      </c>
      <c r="AV747" s="21">
        <v>230282</v>
      </c>
      <c r="AW747" s="21"/>
      <c r="AX747" s="21"/>
      <c r="AY747" s="21"/>
      <c r="AZ747" s="21"/>
      <c r="BA747" s="21"/>
      <c r="BB747" s="22"/>
      <c r="BC747" s="22"/>
      <c r="BD747" s="22"/>
      <c r="BE747" s="22"/>
      <c r="BF747" s="22"/>
      <c r="BG747" s="22"/>
      <c r="BH747" s="22"/>
      <c r="BI747" s="22">
        <f t="shared" si="150"/>
        <v>10000</v>
      </c>
      <c r="BJ747" s="22">
        <f t="shared" si="151"/>
        <v>4000</v>
      </c>
      <c r="BK747" s="22">
        <f t="shared" si="151"/>
        <v>4000</v>
      </c>
      <c r="BL747" s="21"/>
      <c r="BM747" s="21"/>
      <c r="BN747" s="21"/>
      <c r="BO747" s="21"/>
      <c r="BP747" s="21"/>
      <c r="BQ747" s="21"/>
      <c r="BR747" s="21"/>
      <c r="BS747" s="21"/>
      <c r="BT747" s="21"/>
      <c r="BU747" s="23" t="s">
        <v>200</v>
      </c>
      <c r="BV747" s="21"/>
      <c r="BW747" s="21"/>
      <c r="BX747" s="21"/>
      <c r="BY747" s="21"/>
      <c r="BZ747" s="21"/>
      <c r="CA747" s="21"/>
      <c r="CB747" s="21"/>
      <c r="CC747" s="21"/>
      <c r="CD747" s="21"/>
      <c r="CE747" s="21"/>
      <c r="CF747" s="21"/>
      <c r="CG747" s="21" t="s">
        <v>200</v>
      </c>
      <c r="CH747" s="21" t="s">
        <v>200</v>
      </c>
      <c r="CI747" s="21" t="s">
        <v>200</v>
      </c>
      <c r="CJ747" s="21" t="s">
        <v>200</v>
      </c>
      <c r="CK747" s="21" t="s">
        <v>200</v>
      </c>
      <c r="CL747" s="21" t="s">
        <v>200</v>
      </c>
      <c r="CM747" s="21" t="s">
        <v>200</v>
      </c>
      <c r="CN747" s="21" t="s">
        <v>200</v>
      </c>
      <c r="CO747" s="21" t="s">
        <v>200</v>
      </c>
    </row>
    <row r="748" spans="1:93" s="34" customFormat="1" x14ac:dyDescent="0.3">
      <c r="A748" s="73">
        <v>31040746</v>
      </c>
      <c r="B748" s="73" t="s">
        <v>897</v>
      </c>
      <c r="C748" s="30"/>
      <c r="D748" s="30">
        <f t="shared" si="152"/>
        <v>70</v>
      </c>
      <c r="E748" s="21" t="s">
        <v>106</v>
      </c>
      <c r="F748" s="30">
        <v>30</v>
      </c>
      <c r="G748" s="30" t="s">
        <v>101</v>
      </c>
      <c r="H748" s="21">
        <f>VLOOKUP($L748,怪物模板!$A:$N,MATCH(角色!H$1,模板表头,0),0)</f>
        <v>2</v>
      </c>
      <c r="I748" s="30" t="str">
        <f>VLOOKUP($L748,怪物模板!$A:$N,MATCH(角色!I$1,模板表头,0),0)</f>
        <v>phy</v>
      </c>
      <c r="J748" s="32"/>
      <c r="K748" s="30" t="s">
        <v>301</v>
      </c>
      <c r="L748" s="29" t="s">
        <v>904</v>
      </c>
      <c r="M748" s="30" t="str">
        <f>VLOOKUP($L748,怪物模板!$A:$N,MATCH(角色!M$1,模板表头,0),0)</f>
        <v>无对应英雄</v>
      </c>
      <c r="N748" s="30" t="str">
        <f>VLOOKUP($L748,怪物模板!$A:$N,MATCH(角色!N$1,模板表头,0),0)</f>
        <v>剑圣BOSS的分身技能</v>
      </c>
      <c r="O748" s="21" t="str">
        <f>VLOOKUP($L748,怪物模板!$A:$N,MATCH(角色!O$1,模板表头,0),0)</f>
        <v>male</v>
      </c>
      <c r="P748" s="30">
        <v>7</v>
      </c>
      <c r="Q748" s="30">
        <v>4</v>
      </c>
      <c r="R748" s="30">
        <v>4</v>
      </c>
      <c r="S748" s="30" t="str">
        <f>VLOOKUP($L748,怪物模板!$A:$N,MATCH(角色!S$1,模板表头,0),0)</f>
        <v>order</v>
      </c>
      <c r="T748" s="30" t="s">
        <v>101</v>
      </c>
      <c r="U748" s="30"/>
      <c r="V748" s="30"/>
      <c r="W748" s="30"/>
      <c r="X748" s="30"/>
      <c r="Y748" s="30"/>
      <c r="Z748" s="30"/>
      <c r="AA748" s="30"/>
      <c r="AB748" s="30">
        <v>4</v>
      </c>
      <c r="AC748" s="30">
        <v>6</v>
      </c>
      <c r="AD748" s="30"/>
      <c r="AE748" s="30">
        <f t="shared" si="148"/>
        <v>100</v>
      </c>
      <c r="AF748" s="30">
        <f t="shared" si="149"/>
        <v>250</v>
      </c>
      <c r="AG748" s="30" t="str">
        <f>VLOOKUP($L748,怪物模板!$A:$N,MATCH(角色!AG$1,模板表头,0),0)</f>
        <v>misc.5skills_summon</v>
      </c>
      <c r="AH748" s="30">
        <f>VLOOKUP($L748,怪物模板!$A:$N,MATCH(角色!AH$1,模板表头,0),0)</f>
        <v>11998008</v>
      </c>
      <c r="AI748" s="30">
        <f>VLOOKUP($L748,怪物模板!$A:$N,MATCH(角色!AI$1,模板表头,0),0)</f>
        <v>11998009</v>
      </c>
      <c r="AJ748" s="30">
        <f>VLOOKUP($L748,怪物模板!$A:$N,MATCH(角色!AJ$1,模板表头,0),0)</f>
        <v>11999532</v>
      </c>
      <c r="AK748" s="30" t="str">
        <f>VLOOKUP($L748,怪物模板!$A:$N,MATCH(角色!AK$1,模板表头,0),0)</f>
        <v/>
      </c>
      <c r="AL748" s="28" t="str">
        <f>IF(VLOOKUP($L748,[1]怪物模板!$A:$N,MATCH([1]角色!AL$1,模板表头,0),0)=0,"",VLOOKUP($L748,[1]怪物模板!$A:$N,MATCH([1]角色!AL$1,模板表头,0),0))</f>
        <v/>
      </c>
      <c r="AM748" s="28" t="str">
        <f>VLOOKUP($L748,怪物模板!$A:$N,MATCH(角色!AM$1,模板表头,0),0)</f>
        <v>grom</v>
      </c>
      <c r="AN748" s="30">
        <v>1.5</v>
      </c>
      <c r="AO748" s="30">
        <v>1</v>
      </c>
      <c r="AP748" s="30"/>
      <c r="AQ748" s="30"/>
      <c r="AR748" s="30" t="s">
        <v>201</v>
      </c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2">
        <v>-4000</v>
      </c>
      <c r="BJ748" s="32">
        <f t="shared" si="151"/>
        <v>0</v>
      </c>
      <c r="BK748" s="32">
        <f t="shared" si="151"/>
        <v>0</v>
      </c>
      <c r="BL748" s="30"/>
      <c r="BM748" s="30"/>
      <c r="BN748" s="30"/>
      <c r="BO748" s="30"/>
      <c r="BP748" s="30"/>
      <c r="BQ748" s="30"/>
      <c r="BR748" s="30"/>
      <c r="BS748" s="30"/>
      <c r="BT748" s="30"/>
      <c r="BU748" s="33" t="s">
        <v>200</v>
      </c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>
        <v>5000</v>
      </c>
      <c r="CH748" s="30">
        <v>5000</v>
      </c>
      <c r="CI748" s="30">
        <v>5000</v>
      </c>
      <c r="CJ748" s="30">
        <v>5000</v>
      </c>
      <c r="CK748" s="30">
        <v>5000</v>
      </c>
      <c r="CL748" s="30">
        <v>5000</v>
      </c>
      <c r="CM748" s="30">
        <v>5000</v>
      </c>
      <c r="CN748" s="30">
        <v>5000</v>
      </c>
      <c r="CO748" s="30">
        <v>5000</v>
      </c>
    </row>
    <row r="749" spans="1:93" s="35" customFormat="1" ht="16.5" customHeight="1" x14ac:dyDescent="0.3">
      <c r="A749" s="73">
        <v>31040747</v>
      </c>
      <c r="B749" s="73" t="s">
        <v>898</v>
      </c>
      <c r="C749" s="30"/>
      <c r="D749" s="30">
        <f t="shared" si="152"/>
        <v>70</v>
      </c>
      <c r="E749" s="21" t="s">
        <v>106</v>
      </c>
      <c r="F749" s="30">
        <v>30</v>
      </c>
      <c r="G749" s="30" t="s">
        <v>101</v>
      </c>
      <c r="H749" s="21">
        <f>VLOOKUP($L749,怪物模板!$A:$N,MATCH(角色!H$1,模板表头,0),0)</f>
        <v>3</v>
      </c>
      <c r="I749" s="30" t="str">
        <f>VLOOKUP($L749,怪物模板!$A:$N,MATCH(角色!I$1,模板表头,0),0)</f>
        <v>mag</v>
      </c>
      <c r="J749" s="32"/>
      <c r="K749" s="30" t="s">
        <v>301</v>
      </c>
      <c r="L749" s="29" t="s">
        <v>285</v>
      </c>
      <c r="M749" s="30" t="str">
        <f>VLOOKUP($L749,怪物模板!$A:$N,MATCH(角色!M$1,模板表头,0),0)</f>
        <v>瘟疫骑士</v>
      </c>
      <c r="N749" s="30" t="str">
        <f>VLOOKUP($L749,怪物模板!$A:$N,MATCH(角色!N$1,模板表头,0),0)</f>
        <v>同英雄技能</v>
      </c>
      <c r="O749" s="21" t="str">
        <f>VLOOKUP($L749,怪物模板!$A:$N,MATCH(角色!O$1,模板表头,0),0)</f>
        <v>female</v>
      </c>
      <c r="P749" s="32">
        <v>4</v>
      </c>
      <c r="Q749" s="30">
        <v>2</v>
      </c>
      <c r="R749" s="30">
        <v>3</v>
      </c>
      <c r="S749" s="30" t="str">
        <f>VLOOKUP($L749,怪物模板!$A:$N,MATCH(角色!S$1,模板表头,0),0)</f>
        <v>chaos</v>
      </c>
      <c r="T749" s="30" t="s">
        <v>199</v>
      </c>
      <c r="U749" s="30"/>
      <c r="V749" s="30"/>
      <c r="W749" s="30"/>
      <c r="X749" s="30"/>
      <c r="Y749" s="30"/>
      <c r="Z749" s="30"/>
      <c r="AA749" s="30"/>
      <c r="AB749" s="30">
        <v>4</v>
      </c>
      <c r="AC749" s="30">
        <v>6</v>
      </c>
      <c r="AD749" s="30"/>
      <c r="AE749" s="30">
        <f t="shared" si="148"/>
        <v>100</v>
      </c>
      <c r="AF749" s="30">
        <f t="shared" si="149"/>
        <v>250</v>
      </c>
      <c r="AG749" s="30" t="str">
        <f>VLOOKUP($L749,怪物模板!$A:$N,MATCH(角色!AG$1,模板表头,0),0)</f>
        <v>misc.5skills</v>
      </c>
      <c r="AH749" s="30">
        <f>VLOOKUP($L749,怪物模板!$A:$N,MATCH(角色!AH$1,模板表头,0),0)</f>
        <v>11860101</v>
      </c>
      <c r="AI749" s="30">
        <f>VLOOKUP($L749,怪物模板!$A:$N,MATCH(角色!AI$1,模板表头,0),0)</f>
        <v>11860102</v>
      </c>
      <c r="AJ749" s="30">
        <f>VLOOKUP($L749,怪物模板!$A:$N,MATCH(角色!AJ$1,模板表头,0),0)</f>
        <v>11860103</v>
      </c>
      <c r="AK749" s="30" t="str">
        <f>VLOOKUP($L749,怪物模板!$A:$N,MATCH(角色!AK$1,模板表头,0),0)</f>
        <v/>
      </c>
      <c r="AL749" s="28" t="str">
        <f>IF(VLOOKUP($L749,[1]怪物模板!$A:$N,MATCH([1]角色!AL$1,模板表头,0),0)=0,"",VLOOKUP($L749,[1]怪物模板!$A:$N,MATCH([1]角色!AL$1,模板表头,0),0))</f>
        <v/>
      </c>
      <c r="AM749" s="28" t="str">
        <f>VLOOKUP($L749,怪物模板!$A:$N,MATCH(角色!AM$1,模板表头,0),0)</f>
        <v>sylvanas</v>
      </c>
      <c r="AN749" s="30">
        <v>1.5</v>
      </c>
      <c r="AO749" s="30">
        <v>1</v>
      </c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2"/>
      <c r="BC749" s="32"/>
      <c r="BD749" s="32"/>
      <c r="BE749" s="32"/>
      <c r="BF749" s="32"/>
      <c r="BG749" s="32"/>
      <c r="BH749" s="32"/>
      <c r="BI749" s="32">
        <v>-4000</v>
      </c>
      <c r="BJ749" s="32">
        <f t="shared" si="151"/>
        <v>0</v>
      </c>
      <c r="BK749" s="32">
        <f t="shared" si="151"/>
        <v>0</v>
      </c>
      <c r="BL749" s="30"/>
      <c r="BM749" s="30"/>
      <c r="BN749" s="30"/>
      <c r="BO749" s="30"/>
      <c r="BP749" s="30"/>
      <c r="BQ749" s="30"/>
      <c r="BR749" s="30"/>
      <c r="BS749" s="30"/>
      <c r="BT749" s="30"/>
      <c r="BU749" s="33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 t="s">
        <v>200</v>
      </c>
      <c r="CH749" s="30" t="s">
        <v>200</v>
      </c>
      <c r="CI749" s="30" t="s">
        <v>200</v>
      </c>
      <c r="CJ749" s="30" t="s">
        <v>200</v>
      </c>
      <c r="CK749" s="30" t="s">
        <v>200</v>
      </c>
      <c r="CL749" s="30" t="s">
        <v>200</v>
      </c>
      <c r="CM749" s="30" t="s">
        <v>200</v>
      </c>
      <c r="CN749" s="30" t="s">
        <v>200</v>
      </c>
      <c r="CO749" s="30" t="s">
        <v>200</v>
      </c>
    </row>
    <row r="750" spans="1:93" s="3" customFormat="1" ht="16.5" customHeight="1" x14ac:dyDescent="0.3">
      <c r="A750" s="62">
        <v>31040748</v>
      </c>
      <c r="B750" s="62" t="s">
        <v>207</v>
      </c>
      <c r="C750" s="21"/>
      <c r="D750" s="21">
        <f t="shared" si="152"/>
        <v>70</v>
      </c>
      <c r="E750" s="21" t="s">
        <v>106</v>
      </c>
      <c r="F750" s="21">
        <v>30</v>
      </c>
      <c r="G750" s="21" t="s">
        <v>111</v>
      </c>
      <c r="H750" s="21">
        <f>VLOOKUP($L750,怪物模板!$A:$N,MATCH(角色!H$1,模板表头,0),0)</f>
        <v>1</v>
      </c>
      <c r="I750" s="28" t="str">
        <f>VLOOKUP($L750,怪物模板!$A:$N,MATCH(角色!I$1,模板表头,0),0)</f>
        <v>mag</v>
      </c>
      <c r="J750" s="22"/>
      <c r="K750" s="21"/>
      <c r="L750" s="21" t="s">
        <v>207</v>
      </c>
      <c r="M750" s="28" t="str">
        <f>VLOOKUP($L750,怪物模板!$A:$N,MATCH(角色!M$1,模板表头,0),0)</f>
        <v>无对应英雄</v>
      </c>
      <c r="N750" s="28" t="str">
        <f>VLOOKUP($L750,怪物模板!$A:$N,MATCH(角色!N$1,模板表头,0),0)</f>
        <v>统一模板</v>
      </c>
      <c r="O750" s="21" t="str">
        <f>VLOOKUP($L750,怪物模板!$A:$N,MATCH(角色!O$1,模板表头,0),0)</f>
        <v>male</v>
      </c>
      <c r="P750" s="22">
        <v>4</v>
      </c>
      <c r="Q750" s="21">
        <v>2</v>
      </c>
      <c r="R750" s="21">
        <v>3</v>
      </c>
      <c r="S750" s="28" t="str">
        <f>VLOOKUP($L750,怪物模板!$A:$N,MATCH(角色!S$1,模板表头,0),0)</f>
        <v>horde</v>
      </c>
      <c r="T750" s="21" t="s">
        <v>199</v>
      </c>
      <c r="U750" s="21"/>
      <c r="V750" s="21"/>
      <c r="W750" s="21"/>
      <c r="X750" s="21"/>
      <c r="Y750" s="21"/>
      <c r="Z750" s="21"/>
      <c r="AA750" s="21"/>
      <c r="AB750" s="21">
        <v>4</v>
      </c>
      <c r="AC750" s="21">
        <v>6</v>
      </c>
      <c r="AD750" s="21"/>
      <c r="AE750" s="21">
        <f t="shared" si="148"/>
        <v>40</v>
      </c>
      <c r="AF750" s="21">
        <f t="shared" si="149"/>
        <v>100</v>
      </c>
      <c r="AG750" s="28" t="str">
        <f>VLOOKUP($L750,怪物模板!$A:$N,MATCH(角色!AG$1,模板表头,0),0)</f>
        <v>misc.5skills_third_target_is_valid</v>
      </c>
      <c r="AH750" s="28">
        <f>VLOOKUP($L750,怪物模板!$A:$N,MATCH(角色!AH$1,模板表头,0),0)</f>
        <v>11870101</v>
      </c>
      <c r="AI750" s="28">
        <f>VLOOKUP($L750,怪物模板!$A:$N,MATCH(角色!AI$1,模板表头,0),0)</f>
        <v>11999518</v>
      </c>
      <c r="AJ750" s="28">
        <f>VLOOKUP($L750,怪物模板!$A:$N,MATCH(角色!AJ$1,模板表头,0),0)</f>
        <v>11870103</v>
      </c>
      <c r="AK750" s="28" t="str">
        <f>VLOOKUP($L750,怪物模板!$A:$N,MATCH(角色!AK$1,模板表头,0),0)</f>
        <v/>
      </c>
      <c r="AL750" s="28" t="str">
        <f>IF(VLOOKUP($L750,[1]怪物模板!$A:$N,MATCH([1]角色!AL$1,模板表头,0),0)=0,"",VLOOKUP($L750,[1]怪物模板!$A:$N,MATCH([1]角色!AL$1,模板表头,0),0))</f>
        <v/>
      </c>
      <c r="AM750" s="28" t="str">
        <f>VLOOKUP($L750,怪物模板!$A:$N,MATCH(角色!AM$1,模板表头,0),0)</f>
        <v>senjin_shieldman_boss</v>
      </c>
      <c r="AN750" s="21">
        <v>0.9</v>
      </c>
      <c r="AO750" s="21">
        <v>1</v>
      </c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2"/>
      <c r="BC750" s="22"/>
      <c r="BD750" s="22"/>
      <c r="BE750" s="22"/>
      <c r="BF750" s="22"/>
      <c r="BG750" s="22"/>
      <c r="BH750" s="22"/>
      <c r="BI750" s="22">
        <f t="shared" si="150"/>
        <v>10000</v>
      </c>
      <c r="BJ750" s="22">
        <f t="shared" si="151"/>
        <v>4000</v>
      </c>
      <c r="BK750" s="22">
        <f t="shared" si="151"/>
        <v>4000</v>
      </c>
      <c r="BL750" s="21"/>
      <c r="BM750" s="21"/>
      <c r="BN750" s="21"/>
      <c r="BO750" s="21"/>
      <c r="BP750" s="21"/>
      <c r="BQ750" s="21"/>
      <c r="BR750" s="21"/>
      <c r="BS750" s="21"/>
      <c r="BT750" s="21"/>
      <c r="BU750" s="23"/>
      <c r="BV750" s="21"/>
      <c r="BW750" s="21"/>
      <c r="BX750" s="21"/>
      <c r="BY750" s="21"/>
      <c r="BZ750" s="21"/>
      <c r="CA750" s="21"/>
      <c r="CB750" s="21"/>
      <c r="CC750" s="21"/>
      <c r="CD750" s="21"/>
      <c r="CE750" s="21"/>
      <c r="CF750" s="21"/>
      <c r="CG750" s="21" t="s">
        <v>200</v>
      </c>
      <c r="CH750" s="21" t="s">
        <v>200</v>
      </c>
      <c r="CI750" s="21" t="s">
        <v>200</v>
      </c>
      <c r="CJ750" s="21" t="s">
        <v>200</v>
      </c>
      <c r="CK750" s="21" t="s">
        <v>200</v>
      </c>
      <c r="CL750" s="21" t="s">
        <v>200</v>
      </c>
      <c r="CM750" s="21" t="s">
        <v>200</v>
      </c>
      <c r="CN750" s="21" t="s">
        <v>200</v>
      </c>
      <c r="CO750" s="21" t="s">
        <v>200</v>
      </c>
    </row>
    <row r="751" spans="1:93" ht="16.5" customHeight="1" x14ac:dyDescent="0.3">
      <c r="A751" s="62">
        <v>31040749</v>
      </c>
      <c r="B751" s="62" t="s">
        <v>197</v>
      </c>
      <c r="C751" s="21"/>
      <c r="D751" s="21">
        <f t="shared" si="152"/>
        <v>70</v>
      </c>
      <c r="E751" s="21" t="s">
        <v>106</v>
      </c>
      <c r="F751" s="21">
        <v>30</v>
      </c>
      <c r="G751" s="21" t="s">
        <v>111</v>
      </c>
      <c r="H751" s="21">
        <f>VLOOKUP($L751,怪物模板!$A:$N,MATCH(角色!H$1,模板表头,0),0)</f>
        <v>4</v>
      </c>
      <c r="I751" s="28" t="str">
        <f>VLOOKUP($L751,怪物模板!$A:$N,MATCH(角色!I$1,模板表头,0),0)</f>
        <v>mag</v>
      </c>
      <c r="J751" s="22"/>
      <c r="K751" s="21"/>
      <c r="L751" s="21" t="s">
        <v>197</v>
      </c>
      <c r="M751" s="28" t="str">
        <f>VLOOKUP($L751,怪物模板!$A:$N,MATCH(角色!M$1,模板表头,0),0)</f>
        <v>无对应英雄</v>
      </c>
      <c r="N751" s="28" t="str">
        <f>VLOOKUP($L751,怪物模板!$A:$N,MATCH(角色!N$1,模板表头,0),0)</f>
        <v>统一模板</v>
      </c>
      <c r="O751" s="21" t="str">
        <f>VLOOKUP($L751,怪物模板!$A:$N,MATCH(角色!O$1,模板表头,0),0)</f>
        <v>male</v>
      </c>
      <c r="P751" s="22">
        <v>4</v>
      </c>
      <c r="Q751" s="21">
        <v>2</v>
      </c>
      <c r="R751" s="21">
        <v>3</v>
      </c>
      <c r="S751" s="28" t="str">
        <f>VLOOKUP($L751,怪物模板!$A:$N,MATCH(角色!S$1,模板表头,0),0)</f>
        <v>alliance</v>
      </c>
      <c r="T751" s="21" t="s">
        <v>199</v>
      </c>
      <c r="U751" s="21"/>
      <c r="V751" s="21"/>
      <c r="W751" s="21"/>
      <c r="X751" s="21"/>
      <c r="Y751" s="21"/>
      <c r="Z751" s="21"/>
      <c r="AA751" s="21"/>
      <c r="AB751" s="21">
        <v>4</v>
      </c>
      <c r="AC751" s="21">
        <v>6</v>
      </c>
      <c r="AD751" s="21"/>
      <c r="AE751" s="21">
        <f t="shared" si="148"/>
        <v>40</v>
      </c>
      <c r="AF751" s="21">
        <f t="shared" si="149"/>
        <v>100</v>
      </c>
      <c r="AG751" s="28" t="str">
        <f>VLOOKUP($L751,怪物模板!$A:$N,MATCH(角色!AG$1,模板表头,0),0)</f>
        <v>misc.5skills_friendly_ratio</v>
      </c>
      <c r="AH751" s="28">
        <f>VLOOKUP($L751,怪物模板!$A:$N,MATCH(角色!AH$1,模板表头,0),0)</f>
        <v>11980501</v>
      </c>
      <c r="AI751" s="28">
        <f>VLOOKUP($L751,怪物模板!$A:$N,MATCH(角色!AI$1,模板表头,0),0)</f>
        <v>11980502</v>
      </c>
      <c r="AJ751" s="28" t="str">
        <f>VLOOKUP($L751,怪物模板!$A:$N,MATCH(角色!AJ$1,模板表头,0),0)</f>
        <v/>
      </c>
      <c r="AK751" s="28" t="str">
        <f>VLOOKUP($L751,怪物模板!$A:$N,MATCH(角色!AK$1,模板表头,0),0)</f>
        <v/>
      </c>
      <c r="AL751" s="28" t="str">
        <f>IF(VLOOKUP($L751,[1]怪物模板!$A:$N,MATCH([1]角色!AL$1,模板表头,0),0)=0,"",VLOOKUP($L751,[1]怪物模板!$A:$N,MATCH([1]角色!AL$1,模板表头,0),0))</f>
        <v/>
      </c>
      <c r="AM751" s="28" t="str">
        <f>VLOOKUP($L751,怪物模板!$A:$N,MATCH(角色!AM$1,模板表头,0),0)</f>
        <v>holy_priest_npc</v>
      </c>
      <c r="AN751" s="21">
        <v>0.9</v>
      </c>
      <c r="AO751" s="21">
        <v>1</v>
      </c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2"/>
      <c r="BC751" s="22"/>
      <c r="BD751" s="22"/>
      <c r="BE751" s="22"/>
      <c r="BF751" s="22"/>
      <c r="BG751" s="22"/>
      <c r="BH751" s="22"/>
      <c r="BI751" s="22">
        <f t="shared" si="150"/>
        <v>10000</v>
      </c>
      <c r="BJ751" s="22">
        <f t="shared" si="151"/>
        <v>4000</v>
      </c>
      <c r="BK751" s="22">
        <f t="shared" si="151"/>
        <v>4000</v>
      </c>
      <c r="BL751" s="21"/>
      <c r="BM751" s="21"/>
      <c r="BN751" s="21"/>
      <c r="BO751" s="21"/>
      <c r="BP751" s="21"/>
      <c r="BQ751" s="21"/>
      <c r="BR751" s="21"/>
      <c r="BS751" s="21"/>
      <c r="BT751" s="21"/>
      <c r="BU751" s="23" t="s">
        <v>200</v>
      </c>
      <c r="BV751" s="21"/>
      <c r="BW751" s="21"/>
      <c r="BX751" s="21"/>
      <c r="BY751" s="21"/>
      <c r="BZ751" s="21"/>
      <c r="CA751" s="21"/>
      <c r="CB751" s="21"/>
      <c r="CC751" s="21"/>
      <c r="CD751" s="21"/>
      <c r="CE751" s="21"/>
      <c r="CF751" s="21"/>
      <c r="CG751" s="21" t="s">
        <v>200</v>
      </c>
      <c r="CH751" s="21" t="s">
        <v>200</v>
      </c>
      <c r="CI751" s="21" t="s">
        <v>200</v>
      </c>
      <c r="CJ751" s="21" t="s">
        <v>200</v>
      </c>
      <c r="CK751" s="21" t="s">
        <v>200</v>
      </c>
      <c r="CL751" s="21" t="s">
        <v>200</v>
      </c>
      <c r="CM751" s="21" t="s">
        <v>200</v>
      </c>
      <c r="CN751" s="21" t="s">
        <v>200</v>
      </c>
      <c r="CO751" s="21" t="s">
        <v>200</v>
      </c>
    </row>
    <row r="752" spans="1:93" ht="16.5" customHeight="1" x14ac:dyDescent="0.3">
      <c r="A752" s="62">
        <v>31040750</v>
      </c>
      <c r="B752" s="62" t="s">
        <v>98</v>
      </c>
      <c r="C752" s="21"/>
      <c r="D752" s="21">
        <f t="shared" si="152"/>
        <v>70</v>
      </c>
      <c r="E752" s="21" t="s">
        <v>106</v>
      </c>
      <c r="F752" s="21">
        <v>30</v>
      </c>
      <c r="G752" s="21" t="s">
        <v>110</v>
      </c>
      <c r="H752" s="21">
        <f>VLOOKUP($L752,怪物模板!$A:$N,MATCH(角色!H$1,模板表头,0),0)</f>
        <v>4</v>
      </c>
      <c r="I752" s="28" t="str">
        <f>VLOOKUP($L752,怪物模板!$A:$N,MATCH(角色!I$1,模板表头,0),0)</f>
        <v>mag</v>
      </c>
      <c r="J752" s="22"/>
      <c r="K752" s="21"/>
      <c r="L752" s="21" t="s">
        <v>98</v>
      </c>
      <c r="M752" s="28" t="str">
        <f>VLOOKUP($L752,怪物模板!$A:$N,MATCH(角色!M$1,模板表头,0),0)</f>
        <v>无对应英雄</v>
      </c>
      <c r="N752" s="28" t="str">
        <f>VLOOKUP($L752,怪物模板!$A:$N,MATCH(角色!N$1,模板表头,0),0)</f>
        <v>统一模板</v>
      </c>
      <c r="O752" s="21" t="str">
        <f>VLOOKUP($L752,怪物模板!$A:$N,MATCH(角色!O$1,模板表头,0),0)</f>
        <v>female</v>
      </c>
      <c r="P752" s="22">
        <v>4</v>
      </c>
      <c r="Q752" s="21">
        <v>3</v>
      </c>
      <c r="R752" s="21">
        <v>3</v>
      </c>
      <c r="S752" s="28" t="str">
        <f>VLOOKUP($L752,怪物模板!$A:$N,MATCH(角色!S$1,模板表头,0),0)</f>
        <v>chaos</v>
      </c>
      <c r="T752" s="21" t="s">
        <v>199</v>
      </c>
      <c r="U752" s="21"/>
      <c r="V752" s="21"/>
      <c r="W752" s="21"/>
      <c r="X752" s="21"/>
      <c r="Y752" s="21"/>
      <c r="Z752" s="21"/>
      <c r="AA752" s="21"/>
      <c r="AB752" s="21">
        <v>4</v>
      </c>
      <c r="AC752" s="21">
        <v>6</v>
      </c>
      <c r="AD752" s="21"/>
      <c r="AE752" s="21">
        <f t="shared" si="148"/>
        <v>10</v>
      </c>
      <c r="AF752" s="21">
        <f t="shared" si="149"/>
        <v>25</v>
      </c>
      <c r="AG752" s="28" t="str">
        <f>VLOOKUP($L752,怪物模板!$A:$N,MATCH(角色!AG$1,模板表头,0),0)</f>
        <v>misc.5skills_friendly_ratio</v>
      </c>
      <c r="AH752" s="28">
        <f>VLOOKUP($L752,怪物模板!$A:$N,MATCH(角色!AH$1,模板表头,0),0)</f>
        <v>11670201</v>
      </c>
      <c r="AI752" s="28">
        <f>VLOOKUP($L752,怪物模板!$A:$N,MATCH(角色!AI$1,模板表头,0),0)</f>
        <v>11670202</v>
      </c>
      <c r="AJ752" s="28">
        <f>VLOOKUP($L752,怪物模板!$A:$N,MATCH(角色!AJ$1,模板表头,0),0)</f>
        <v>11670203</v>
      </c>
      <c r="AK752" s="28" t="str">
        <f>VLOOKUP($L752,怪物模板!$A:$N,MATCH(角色!AK$1,模板表头,0),0)</f>
        <v/>
      </c>
      <c r="AL752" s="28" t="str">
        <f>IF(VLOOKUP($L752,[1]怪物模板!$A:$N,MATCH([1]角色!AL$1,模板表头,0),0)=0,"",VLOOKUP($L752,[1]怪物模板!$A:$N,MATCH([1]角色!AL$1,模板表头,0),0))</f>
        <v/>
      </c>
      <c r="AM752" s="28" t="str">
        <f>VLOOKUP($L752,怪物模板!$A:$N,MATCH(角色!AM$1,模板表头,0),0)</f>
        <v>scarlet_priest</v>
      </c>
      <c r="AN752" s="21">
        <v>1</v>
      </c>
      <c r="AO752" s="21">
        <v>1</v>
      </c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2"/>
      <c r="BC752" s="22"/>
      <c r="BD752" s="22"/>
      <c r="BE752" s="22"/>
      <c r="BF752" s="22"/>
      <c r="BG752" s="22"/>
      <c r="BH752" s="22"/>
      <c r="BI752" s="22">
        <f t="shared" si="150"/>
        <v>10000</v>
      </c>
      <c r="BJ752" s="22">
        <f t="shared" si="151"/>
        <v>4000</v>
      </c>
      <c r="BK752" s="22">
        <f t="shared" si="151"/>
        <v>4000</v>
      </c>
      <c r="BL752" s="21"/>
      <c r="BM752" s="21"/>
      <c r="BN752" s="21"/>
      <c r="BO752" s="21"/>
      <c r="BP752" s="21"/>
      <c r="BQ752" s="21"/>
      <c r="BR752" s="21"/>
      <c r="BS752" s="21"/>
      <c r="BT752" s="21"/>
      <c r="BU752" s="23" t="s">
        <v>200</v>
      </c>
      <c r="BV752" s="21"/>
      <c r="BW752" s="21"/>
      <c r="BX752" s="21"/>
      <c r="BY752" s="21"/>
      <c r="BZ752" s="21"/>
      <c r="CA752" s="21"/>
      <c r="CB752" s="21"/>
      <c r="CC752" s="21"/>
      <c r="CD752" s="21"/>
      <c r="CE752" s="21"/>
      <c r="CF752" s="21"/>
      <c r="CG752" s="21" t="s">
        <v>200</v>
      </c>
      <c r="CH752" s="21" t="s">
        <v>200</v>
      </c>
      <c r="CI752" s="21" t="s">
        <v>200</v>
      </c>
      <c r="CJ752" s="21" t="s">
        <v>200</v>
      </c>
      <c r="CK752" s="21" t="s">
        <v>200</v>
      </c>
      <c r="CL752" s="21" t="s">
        <v>200</v>
      </c>
      <c r="CM752" s="21" t="s">
        <v>200</v>
      </c>
      <c r="CN752" s="21" t="s">
        <v>200</v>
      </c>
      <c r="CO752" s="21" t="s">
        <v>200</v>
      </c>
    </row>
    <row r="753" spans="1:93" s="5" customFormat="1" ht="16.5" customHeight="1" x14ac:dyDescent="0.3">
      <c r="A753" s="62">
        <v>31040751</v>
      </c>
      <c r="B753" s="62" t="s">
        <v>84</v>
      </c>
      <c r="C753" s="21"/>
      <c r="D753" s="21">
        <f t="shared" si="152"/>
        <v>71</v>
      </c>
      <c r="E753" s="21" t="s">
        <v>106</v>
      </c>
      <c r="F753" s="21">
        <v>31</v>
      </c>
      <c r="G753" s="21" t="s">
        <v>110</v>
      </c>
      <c r="H753" s="21">
        <f>VLOOKUP($L753,怪物模板!$A:$N,MATCH(角色!H$1,模板表头,0),0)</f>
        <v>2</v>
      </c>
      <c r="I753" s="28" t="str">
        <f>VLOOKUP($L753,怪物模板!$A:$N,MATCH(角色!I$1,模板表头,0),0)</f>
        <v>phy</v>
      </c>
      <c r="J753" s="22"/>
      <c r="K753" s="21"/>
      <c r="L753" s="21" t="s">
        <v>277</v>
      </c>
      <c r="M753" s="28" t="str">
        <f>VLOOKUP($L753,怪物模板!$A:$N,MATCH(角色!M$1,模板表头,0),0)</f>
        <v>无对应英雄</v>
      </c>
      <c r="N753" s="28" t="str">
        <f>VLOOKUP($L753,怪物模板!$A:$N,MATCH(角色!N$1,模板表头,0),0)</f>
        <v>统一模板</v>
      </c>
      <c r="O753" s="21" t="str">
        <f>VLOOKUP($L753,怪物模板!$A:$N,MATCH(角色!O$1,模板表头,0),0)</f>
        <v>male</v>
      </c>
      <c r="P753" s="22">
        <v>1</v>
      </c>
      <c r="Q753" s="21">
        <v>1</v>
      </c>
      <c r="R753" s="21">
        <v>1</v>
      </c>
      <c r="S753" s="28" t="str">
        <f>VLOOKUP($L753,怪物模板!$A:$N,MATCH(角色!S$1,模板表头,0),0)</f>
        <v>chaos</v>
      </c>
      <c r="T753" s="21" t="s">
        <v>85</v>
      </c>
      <c r="U753" s="21"/>
      <c r="V753" s="21"/>
      <c r="W753" s="21"/>
      <c r="X753" s="21"/>
      <c r="Y753" s="21"/>
      <c r="Z753" s="21"/>
      <c r="AA753" s="21"/>
      <c r="AB753" s="21">
        <v>4</v>
      </c>
      <c r="AC753" s="21">
        <v>6</v>
      </c>
      <c r="AD753" s="21"/>
      <c r="AE753" s="21">
        <f t="shared" si="148"/>
        <v>10</v>
      </c>
      <c r="AF753" s="21">
        <f t="shared" si="149"/>
        <v>25</v>
      </c>
      <c r="AG753" s="28" t="str">
        <f>VLOOKUP($L753,怪物模板!$A:$N,MATCH(角色!AG$1,模板表头,0),0)</f>
        <v>misc.5skills_self_hp_ratio</v>
      </c>
      <c r="AH753" s="28">
        <f>VLOOKUP($L753,怪物模板!$A:$N,MATCH(角色!AH$1,模板表头,0),0)</f>
        <v>11990101</v>
      </c>
      <c r="AI753" s="28">
        <f>VLOOKUP($L753,怪物模板!$A:$N,MATCH(角色!AI$1,模板表头,0),0)</f>
        <v>11990102</v>
      </c>
      <c r="AJ753" s="28" t="str">
        <f>VLOOKUP($L753,怪物模板!$A:$N,MATCH(角色!AJ$1,模板表头,0),0)</f>
        <v/>
      </c>
      <c r="AK753" s="28" t="str">
        <f>VLOOKUP($L753,怪物模板!$A:$N,MATCH(角色!AK$1,模板表头,0),0)</f>
        <v/>
      </c>
      <c r="AL753" s="28" t="str">
        <f>IF(VLOOKUP($L753,[1]怪物模板!$A:$N,MATCH([1]角色!AL$1,模板表头,0),0)=0,"",VLOOKUP($L753,[1]怪物模板!$A:$N,MATCH([1]角色!AL$1,模板表头,0),0))</f>
        <v/>
      </c>
      <c r="AM753" s="28" t="str">
        <f>VLOOKUP($L753,怪物模板!$A:$N,MATCH(角色!AM$1,模板表头,0),0)</f>
        <v>treant</v>
      </c>
      <c r="AN753" s="21">
        <v>1</v>
      </c>
      <c r="AO753" s="21">
        <v>1</v>
      </c>
      <c r="AP753" s="21"/>
      <c r="AQ753" s="21"/>
      <c r="AR753" s="21"/>
      <c r="AS753" s="21"/>
      <c r="AT753" s="21"/>
      <c r="AU753" s="21">
        <v>230021</v>
      </c>
      <c r="AV753" s="21">
        <v>230292</v>
      </c>
      <c r="AW753" s="21">
        <v>230123</v>
      </c>
      <c r="AX753" s="21"/>
      <c r="AY753" s="21"/>
      <c r="AZ753" s="21"/>
      <c r="BA753" s="21"/>
      <c r="BB753" s="22"/>
      <c r="BC753" s="22"/>
      <c r="BD753" s="22"/>
      <c r="BE753" s="22"/>
      <c r="BF753" s="22"/>
      <c r="BG753" s="22"/>
      <c r="BH753" s="22"/>
      <c r="BI753" s="22">
        <f t="shared" si="150"/>
        <v>10000</v>
      </c>
      <c r="BJ753" s="22">
        <f t="shared" si="151"/>
        <v>4000</v>
      </c>
      <c r="BK753" s="22">
        <f t="shared" si="151"/>
        <v>4000</v>
      </c>
      <c r="BL753" s="21"/>
      <c r="BM753" s="21"/>
      <c r="BN753" s="21"/>
      <c r="BO753" s="21"/>
      <c r="BP753" s="21"/>
      <c r="BQ753" s="21"/>
      <c r="BR753" s="21"/>
      <c r="BS753" s="21"/>
      <c r="BT753" s="21"/>
      <c r="BU753" s="23" t="s">
        <v>200</v>
      </c>
      <c r="BV753" s="21"/>
      <c r="BW753" s="21"/>
      <c r="BX753" s="21"/>
      <c r="BY753" s="21"/>
      <c r="BZ753" s="21"/>
      <c r="CA753" s="21"/>
      <c r="CB753" s="21"/>
      <c r="CC753" s="21"/>
      <c r="CD753" s="21"/>
      <c r="CE753" s="21"/>
      <c r="CF753" s="21"/>
      <c r="CG753" s="21" t="s">
        <v>200</v>
      </c>
      <c r="CH753" s="21" t="s">
        <v>200</v>
      </c>
      <c r="CI753" s="21" t="s">
        <v>200</v>
      </c>
      <c r="CJ753" s="21" t="s">
        <v>200</v>
      </c>
      <c r="CK753" s="21" t="s">
        <v>200</v>
      </c>
      <c r="CL753" s="21" t="s">
        <v>200</v>
      </c>
      <c r="CM753" s="21" t="s">
        <v>200</v>
      </c>
      <c r="CN753" s="21" t="s">
        <v>200</v>
      </c>
      <c r="CO753" s="21" t="s">
        <v>200</v>
      </c>
    </row>
    <row r="754" spans="1:93" s="5" customFormat="1" ht="16.5" customHeight="1" x14ac:dyDescent="0.3">
      <c r="A754" s="62">
        <v>31040752</v>
      </c>
      <c r="B754" s="62" t="s">
        <v>84</v>
      </c>
      <c r="C754" s="21"/>
      <c r="D754" s="21">
        <f t="shared" si="152"/>
        <v>71</v>
      </c>
      <c r="E754" s="21" t="s">
        <v>106</v>
      </c>
      <c r="F754" s="21">
        <v>31</v>
      </c>
      <c r="G754" s="21" t="s">
        <v>110</v>
      </c>
      <c r="H754" s="21">
        <f>VLOOKUP($L754,怪物模板!$A:$N,MATCH(角色!H$1,模板表头,0),0)</f>
        <v>2</v>
      </c>
      <c r="I754" s="28" t="str">
        <f>VLOOKUP($L754,怪物模板!$A:$N,MATCH(角色!I$1,模板表头,0),0)</f>
        <v>phy</v>
      </c>
      <c r="J754" s="22"/>
      <c r="K754" s="21"/>
      <c r="L754" s="21" t="s">
        <v>277</v>
      </c>
      <c r="M754" s="28" t="str">
        <f>VLOOKUP($L754,怪物模板!$A:$N,MATCH(角色!M$1,模板表头,0),0)</f>
        <v>无对应英雄</v>
      </c>
      <c r="N754" s="28" t="str">
        <f>VLOOKUP($L754,怪物模板!$A:$N,MATCH(角色!N$1,模板表头,0),0)</f>
        <v>统一模板</v>
      </c>
      <c r="O754" s="21" t="str">
        <f>VLOOKUP($L754,怪物模板!$A:$N,MATCH(角色!O$1,模板表头,0),0)</f>
        <v>male</v>
      </c>
      <c r="P754" s="22">
        <v>1</v>
      </c>
      <c r="Q754" s="21">
        <v>1</v>
      </c>
      <c r="R754" s="21">
        <v>1</v>
      </c>
      <c r="S754" s="28" t="str">
        <f>VLOOKUP($L754,怪物模板!$A:$N,MATCH(角色!S$1,模板表头,0),0)</f>
        <v>chaos</v>
      </c>
      <c r="T754" s="21" t="s">
        <v>85</v>
      </c>
      <c r="U754" s="21"/>
      <c r="V754" s="21"/>
      <c r="W754" s="21"/>
      <c r="X754" s="21"/>
      <c r="Y754" s="21"/>
      <c r="Z754" s="21"/>
      <c r="AA754" s="21"/>
      <c r="AB754" s="21">
        <v>4</v>
      </c>
      <c r="AC754" s="21">
        <v>6</v>
      </c>
      <c r="AD754" s="21"/>
      <c r="AE754" s="21">
        <f t="shared" si="148"/>
        <v>10</v>
      </c>
      <c r="AF754" s="21">
        <f t="shared" si="149"/>
        <v>25</v>
      </c>
      <c r="AG754" s="28" t="str">
        <f>VLOOKUP($L754,怪物模板!$A:$N,MATCH(角色!AG$1,模板表头,0),0)</f>
        <v>misc.5skills_self_hp_ratio</v>
      </c>
      <c r="AH754" s="28">
        <f>VLOOKUP($L754,怪物模板!$A:$N,MATCH(角色!AH$1,模板表头,0),0)</f>
        <v>11990101</v>
      </c>
      <c r="AI754" s="28">
        <f>VLOOKUP($L754,怪物模板!$A:$N,MATCH(角色!AI$1,模板表头,0),0)</f>
        <v>11990102</v>
      </c>
      <c r="AJ754" s="28" t="str">
        <f>VLOOKUP($L754,怪物模板!$A:$N,MATCH(角色!AJ$1,模板表头,0),0)</f>
        <v/>
      </c>
      <c r="AK754" s="28" t="str">
        <f>VLOOKUP($L754,怪物模板!$A:$N,MATCH(角色!AK$1,模板表头,0),0)</f>
        <v/>
      </c>
      <c r="AL754" s="28" t="str">
        <f>IF(VLOOKUP($L754,[1]怪物模板!$A:$N,MATCH([1]角色!AL$1,模板表头,0),0)=0,"",VLOOKUP($L754,[1]怪物模板!$A:$N,MATCH([1]角色!AL$1,模板表头,0),0))</f>
        <v/>
      </c>
      <c r="AM754" s="28" t="str">
        <f>VLOOKUP($L754,怪物模板!$A:$N,MATCH(角色!AM$1,模板表头,0),0)</f>
        <v>treant</v>
      </c>
      <c r="AN754" s="21">
        <v>1</v>
      </c>
      <c r="AO754" s="21">
        <v>1</v>
      </c>
      <c r="AP754" s="21"/>
      <c r="AQ754" s="21"/>
      <c r="AR754" s="21"/>
      <c r="AS754" s="21"/>
      <c r="AT754" s="21"/>
      <c r="AU754" s="21">
        <v>230021</v>
      </c>
      <c r="AV754" s="21">
        <v>230292</v>
      </c>
      <c r="AW754" s="21">
        <v>230123</v>
      </c>
      <c r="AX754" s="21"/>
      <c r="AY754" s="21"/>
      <c r="AZ754" s="21"/>
      <c r="BA754" s="21"/>
      <c r="BB754" s="22"/>
      <c r="BC754" s="22"/>
      <c r="BD754" s="22"/>
      <c r="BE754" s="22"/>
      <c r="BF754" s="22"/>
      <c r="BG754" s="22"/>
      <c r="BH754" s="22"/>
      <c r="BI754" s="22">
        <f t="shared" si="150"/>
        <v>10000</v>
      </c>
      <c r="BJ754" s="22">
        <f t="shared" si="151"/>
        <v>4000</v>
      </c>
      <c r="BK754" s="22">
        <f t="shared" si="151"/>
        <v>4000</v>
      </c>
      <c r="BL754" s="21"/>
      <c r="BM754" s="21"/>
      <c r="BN754" s="21"/>
      <c r="BO754" s="21"/>
      <c r="BP754" s="21"/>
      <c r="BQ754" s="21"/>
      <c r="BR754" s="21"/>
      <c r="BS754" s="21"/>
      <c r="BT754" s="21"/>
      <c r="BU754" s="23" t="s">
        <v>200</v>
      </c>
      <c r="BV754" s="21"/>
      <c r="BW754" s="21"/>
      <c r="BX754" s="21"/>
      <c r="BY754" s="21"/>
      <c r="BZ754" s="21"/>
      <c r="CA754" s="21"/>
      <c r="CB754" s="21"/>
      <c r="CC754" s="21"/>
      <c r="CD754" s="21"/>
      <c r="CE754" s="21"/>
      <c r="CF754" s="21"/>
      <c r="CG754" s="21" t="s">
        <v>200</v>
      </c>
      <c r="CH754" s="21" t="s">
        <v>200</v>
      </c>
      <c r="CI754" s="21" t="s">
        <v>200</v>
      </c>
      <c r="CJ754" s="21" t="s">
        <v>200</v>
      </c>
      <c r="CK754" s="21" t="s">
        <v>200</v>
      </c>
      <c r="CL754" s="21" t="s">
        <v>200</v>
      </c>
      <c r="CM754" s="21" t="s">
        <v>200</v>
      </c>
      <c r="CN754" s="21" t="s">
        <v>200</v>
      </c>
      <c r="CO754" s="21" t="s">
        <v>200</v>
      </c>
    </row>
    <row r="755" spans="1:93" s="5" customFormat="1" ht="16.5" customHeight="1" x14ac:dyDescent="0.3">
      <c r="A755" s="62">
        <v>31040753</v>
      </c>
      <c r="B755" s="62" t="s">
        <v>86</v>
      </c>
      <c r="C755" s="21"/>
      <c r="D755" s="21">
        <f t="shared" si="152"/>
        <v>71</v>
      </c>
      <c r="E755" s="21" t="s">
        <v>106</v>
      </c>
      <c r="F755" s="21">
        <v>31</v>
      </c>
      <c r="G755" s="21" t="s">
        <v>110</v>
      </c>
      <c r="H755" s="21">
        <f>VLOOKUP($L755,怪物模板!$A:$N,MATCH(角色!H$1,模板表头,0),0)</f>
        <v>2</v>
      </c>
      <c r="I755" s="28" t="str">
        <f>VLOOKUP($L755,怪物模板!$A:$N,MATCH(角色!I$1,模板表头,0),0)</f>
        <v>phy</v>
      </c>
      <c r="J755" s="22"/>
      <c r="K755" s="21"/>
      <c r="L755" s="21" t="s">
        <v>86</v>
      </c>
      <c r="M755" s="28" t="str">
        <f>VLOOKUP($L755,怪物模板!$A:$N,MATCH(角色!M$1,模板表头,0),0)</f>
        <v>无对应英雄</v>
      </c>
      <c r="N755" s="28" t="str">
        <f>VLOOKUP($L755,怪物模板!$A:$N,MATCH(角色!N$1,模板表头,0),0)</f>
        <v>新增突袭小招，大招改为引导</v>
      </c>
      <c r="O755" s="21" t="str">
        <f>VLOOKUP($L755,怪物模板!$A:$N,MATCH(角色!O$1,模板表头,0),0)</f>
        <v>male</v>
      </c>
      <c r="P755" s="22">
        <v>3</v>
      </c>
      <c r="Q755" s="21">
        <v>2</v>
      </c>
      <c r="R755" s="21">
        <v>2</v>
      </c>
      <c r="S755" s="28" t="str">
        <f>VLOOKUP($L755,怪物模板!$A:$N,MATCH(角色!S$1,模板表头,0),0)</f>
        <v>horde</v>
      </c>
      <c r="T755" s="21" t="s">
        <v>85</v>
      </c>
      <c r="U755" s="21"/>
      <c r="V755" s="21"/>
      <c r="W755" s="21"/>
      <c r="X755" s="21"/>
      <c r="Y755" s="21"/>
      <c r="Z755" s="21"/>
      <c r="AA755" s="21"/>
      <c r="AB755" s="21">
        <v>4</v>
      </c>
      <c r="AC755" s="21">
        <v>6</v>
      </c>
      <c r="AD755" s="21"/>
      <c r="AE755" s="21">
        <f t="shared" si="148"/>
        <v>10</v>
      </c>
      <c r="AF755" s="21">
        <f t="shared" si="149"/>
        <v>25</v>
      </c>
      <c r="AG755" s="28" t="str">
        <f>VLOOKUP($L755,怪物模板!$A:$N,MATCH(角色!AG$1,模板表头,0),0)</f>
        <v>misc.5skills</v>
      </c>
      <c r="AH755" s="28">
        <f>VLOOKUP($L755,怪物模板!$A:$N,MATCH(角色!AH$1,模板表头,0),0)</f>
        <v>11980101</v>
      </c>
      <c r="AI755" s="28">
        <f>VLOOKUP($L755,怪物模板!$A:$N,MATCH(角色!AI$1,模板表头,0),0)</f>
        <v>11999536</v>
      </c>
      <c r="AJ755" s="28">
        <f>VLOOKUP($L755,怪物模板!$A:$N,MATCH(角色!AJ$1,模板表头,0),0)</f>
        <v>11999537</v>
      </c>
      <c r="AK755" s="28" t="str">
        <f>VLOOKUP($L755,怪物模板!$A:$N,MATCH(角色!AK$1,模板表头,0),0)</f>
        <v/>
      </c>
      <c r="AL755" s="28" t="str">
        <f>IF(VLOOKUP($L755,[1]怪物模板!$A:$N,MATCH([1]角色!AL$1,模板表头,0),0)=0,"",VLOOKUP($L755,[1]怪物模板!$A:$N,MATCH([1]角色!AL$1,模板表头,0),0))</f>
        <v/>
      </c>
      <c r="AM755" s="28" t="str">
        <f>VLOOKUP($L755,怪物模板!$A:$N,MATCH(角色!AM$1,模板表头,0),0)</f>
        <v>rogue</v>
      </c>
      <c r="AN755" s="21">
        <v>1</v>
      </c>
      <c r="AO755" s="21">
        <v>1</v>
      </c>
      <c r="AP755" s="21"/>
      <c r="AQ755" s="21"/>
      <c r="AR755" s="21"/>
      <c r="AS755" s="21"/>
      <c r="AT755" s="21"/>
      <c r="AU755" s="21">
        <v>230011</v>
      </c>
      <c r="AV755" s="21">
        <v>230302</v>
      </c>
      <c r="AW755" s="21">
        <v>230163</v>
      </c>
      <c r="AX755" s="21"/>
      <c r="AY755" s="21"/>
      <c r="AZ755" s="21"/>
      <c r="BA755" s="21"/>
      <c r="BB755" s="22"/>
      <c r="BC755" s="22"/>
      <c r="BD755" s="22"/>
      <c r="BE755" s="22"/>
      <c r="BF755" s="22"/>
      <c r="BG755" s="22"/>
      <c r="BH755" s="22"/>
      <c r="BI755" s="22">
        <f t="shared" si="150"/>
        <v>10000</v>
      </c>
      <c r="BJ755" s="22">
        <f t="shared" si="151"/>
        <v>4000</v>
      </c>
      <c r="BK755" s="22">
        <f t="shared" si="151"/>
        <v>4000</v>
      </c>
      <c r="BL755" s="21"/>
      <c r="BM755" s="21"/>
      <c r="BN755" s="21"/>
      <c r="BO755" s="21"/>
      <c r="BP755" s="21"/>
      <c r="BQ755" s="21"/>
      <c r="BR755" s="21"/>
      <c r="BS755" s="21"/>
      <c r="BT755" s="21"/>
      <c r="BU755" s="23" t="s">
        <v>200</v>
      </c>
      <c r="BV755" s="21"/>
      <c r="BW755" s="21"/>
      <c r="BX755" s="21"/>
      <c r="BY755" s="21"/>
      <c r="BZ755" s="21"/>
      <c r="CA755" s="21"/>
      <c r="CB755" s="21"/>
      <c r="CC755" s="21"/>
      <c r="CD755" s="21"/>
      <c r="CE755" s="21"/>
      <c r="CF755" s="21"/>
      <c r="CG755" s="21" t="s">
        <v>200</v>
      </c>
      <c r="CH755" s="21" t="s">
        <v>200</v>
      </c>
      <c r="CI755" s="21" t="s">
        <v>200</v>
      </c>
      <c r="CJ755" s="21" t="s">
        <v>200</v>
      </c>
      <c r="CK755" s="21" t="s">
        <v>200</v>
      </c>
      <c r="CL755" s="21" t="s">
        <v>200</v>
      </c>
      <c r="CM755" s="21" t="s">
        <v>200</v>
      </c>
      <c r="CN755" s="21" t="s">
        <v>200</v>
      </c>
      <c r="CO755" s="21" t="s">
        <v>200</v>
      </c>
    </row>
    <row r="756" spans="1:93" s="5" customFormat="1" ht="16.5" customHeight="1" x14ac:dyDescent="0.3">
      <c r="A756" s="62">
        <v>31040754</v>
      </c>
      <c r="B756" s="62" t="s">
        <v>202</v>
      </c>
      <c r="C756" s="21"/>
      <c r="D756" s="21">
        <f t="shared" si="152"/>
        <v>71</v>
      </c>
      <c r="E756" s="21" t="s">
        <v>106</v>
      </c>
      <c r="F756" s="21">
        <v>31</v>
      </c>
      <c r="G756" s="21" t="s">
        <v>110</v>
      </c>
      <c r="H756" s="21">
        <f>VLOOKUP($L756,怪物模板!$A:$N,MATCH(角色!H$1,模板表头,0),0)</f>
        <v>3</v>
      </c>
      <c r="I756" s="28" t="str">
        <f>VLOOKUP($L756,怪物模板!$A:$N,MATCH(角色!I$1,模板表头,0),0)</f>
        <v>mag</v>
      </c>
      <c r="J756" s="22"/>
      <c r="K756" s="21"/>
      <c r="L756" s="21" t="s">
        <v>275</v>
      </c>
      <c r="M756" s="28" t="str">
        <f>VLOOKUP($L756,怪物模板!$A:$N,MATCH(角色!M$1,模板表头,0),0)</f>
        <v>火焰术士</v>
      </c>
      <c r="N756" s="28" t="str">
        <f>VLOOKUP($L756,怪物模板!$A:$N,MATCH(角色!N$1,模板表头,0),0)</f>
        <v>大招加引导版，加酒利用</v>
      </c>
      <c r="O756" s="21" t="str">
        <f>VLOOKUP($L756,怪物模板!$A:$N,MATCH(角色!O$1,模板表头,0),0)</f>
        <v>female</v>
      </c>
      <c r="P756" s="22">
        <v>3</v>
      </c>
      <c r="Q756" s="21">
        <v>2</v>
      </c>
      <c r="R756" s="21">
        <v>2</v>
      </c>
      <c r="S756" s="28" t="str">
        <f>VLOOKUP($L756,怪物模板!$A:$N,MATCH(角色!S$1,模板表头,0),0)</f>
        <v>alliance</v>
      </c>
      <c r="T756" s="21" t="s">
        <v>85</v>
      </c>
      <c r="U756" s="21"/>
      <c r="V756" s="21"/>
      <c r="W756" s="21"/>
      <c r="X756" s="21"/>
      <c r="Y756" s="21"/>
      <c r="Z756" s="21"/>
      <c r="AA756" s="21"/>
      <c r="AB756" s="21">
        <v>4</v>
      </c>
      <c r="AC756" s="21">
        <v>6</v>
      </c>
      <c r="AD756" s="21"/>
      <c r="AE756" s="21">
        <f t="shared" si="148"/>
        <v>10</v>
      </c>
      <c r="AF756" s="21">
        <f t="shared" si="149"/>
        <v>25</v>
      </c>
      <c r="AG756" s="28" t="str">
        <f>VLOOKUP($L756,怪物模板!$A:$N,MATCH(角色!AG$1,模板表头,0),0)</f>
        <v>misc.5skills</v>
      </c>
      <c r="AH756" s="28">
        <f>VLOOKUP($L756,怪物模板!$A:$N,MATCH(角色!AH$1,模板表头,0),0)</f>
        <v>11980401</v>
      </c>
      <c r="AI756" s="28">
        <f>VLOOKUP($L756,怪物模板!$A:$N,MATCH(角色!AI$1,模板表头,0),0)</f>
        <v>11980402</v>
      </c>
      <c r="AJ756" s="28">
        <f>VLOOKUP($L756,怪物模板!$A:$N,MATCH(角色!AJ$1,模板表头,0),0)</f>
        <v>11999535</v>
      </c>
      <c r="AK756" s="28" t="str">
        <f>VLOOKUP($L756,怪物模板!$A:$N,MATCH(角色!AK$1,模板表头,0),0)</f>
        <v/>
      </c>
      <c r="AL756" s="28" t="str">
        <f>IF(VLOOKUP($L756,[1]怪物模板!$A:$N,MATCH([1]角色!AL$1,模板表头,0),0)=0,"",VLOOKUP($L756,[1]怪物模板!$A:$N,MATCH([1]角色!AL$1,模板表头,0),0))</f>
        <v/>
      </c>
      <c r="AM756" s="28" t="str">
        <f>VLOOKUP($L756,怪物模板!$A:$N,MATCH(角色!AM$1,模板表头,0),0)</f>
        <v>flame_npc</v>
      </c>
      <c r="AN756" s="21">
        <v>1</v>
      </c>
      <c r="AO756" s="21">
        <v>1</v>
      </c>
      <c r="AP756" s="21"/>
      <c r="AQ756" s="21"/>
      <c r="AR756" s="21"/>
      <c r="AS756" s="21"/>
      <c r="AT756" s="21"/>
      <c r="AU756" s="21">
        <v>230011</v>
      </c>
      <c r="AV756" s="21">
        <v>230302</v>
      </c>
      <c r="AW756" s="21">
        <v>230163</v>
      </c>
      <c r="AX756" s="21"/>
      <c r="AY756" s="21"/>
      <c r="AZ756" s="21"/>
      <c r="BA756" s="21"/>
      <c r="BB756" s="22"/>
      <c r="BC756" s="22"/>
      <c r="BD756" s="22"/>
      <c r="BE756" s="22"/>
      <c r="BF756" s="22"/>
      <c r="BG756" s="22"/>
      <c r="BH756" s="22"/>
      <c r="BI756" s="22">
        <f t="shared" si="150"/>
        <v>10000</v>
      </c>
      <c r="BJ756" s="22">
        <f t="shared" ref="BJ756:BK802" si="153">IF($G756="boss",0,4000)</f>
        <v>4000</v>
      </c>
      <c r="BK756" s="22">
        <f t="shared" si="153"/>
        <v>4000</v>
      </c>
      <c r="BL756" s="21"/>
      <c r="BM756" s="21"/>
      <c r="BN756" s="21"/>
      <c r="BO756" s="21"/>
      <c r="BP756" s="21"/>
      <c r="BQ756" s="21"/>
      <c r="BR756" s="21"/>
      <c r="BS756" s="21"/>
      <c r="BT756" s="21"/>
      <c r="BU756" s="23" t="s">
        <v>200</v>
      </c>
      <c r="BV756" s="21"/>
      <c r="BW756" s="21"/>
      <c r="BX756" s="21"/>
      <c r="BY756" s="21"/>
      <c r="BZ756" s="21"/>
      <c r="CA756" s="21"/>
      <c r="CB756" s="21"/>
      <c r="CC756" s="21"/>
      <c r="CD756" s="21"/>
      <c r="CE756" s="21"/>
      <c r="CF756" s="21"/>
      <c r="CG756" s="21" t="s">
        <v>200</v>
      </c>
      <c r="CH756" s="21" t="s">
        <v>200</v>
      </c>
      <c r="CI756" s="21" t="s">
        <v>200</v>
      </c>
      <c r="CJ756" s="21" t="s">
        <v>200</v>
      </c>
      <c r="CK756" s="21" t="s">
        <v>200</v>
      </c>
      <c r="CL756" s="21" t="s">
        <v>200</v>
      </c>
      <c r="CM756" s="21" t="s">
        <v>200</v>
      </c>
      <c r="CN756" s="21" t="s">
        <v>200</v>
      </c>
      <c r="CO756" s="21" t="s">
        <v>200</v>
      </c>
    </row>
    <row r="757" spans="1:93" s="5" customFormat="1" x14ac:dyDescent="0.3">
      <c r="A757" s="62">
        <v>31040755</v>
      </c>
      <c r="B757" s="62" t="s">
        <v>95</v>
      </c>
      <c r="C757" s="21"/>
      <c r="D757" s="21">
        <f t="shared" si="152"/>
        <v>71</v>
      </c>
      <c r="E757" s="21" t="s">
        <v>106</v>
      </c>
      <c r="F757" s="21">
        <v>31</v>
      </c>
      <c r="G757" s="21" t="s">
        <v>110</v>
      </c>
      <c r="H757" s="21">
        <f>VLOOKUP($L757,怪物模板!$A:$N,MATCH(角色!H$1,模板表头,0),0)</f>
        <v>3</v>
      </c>
      <c r="I757" s="28" t="str">
        <f>VLOOKUP($L757,怪物模板!$A:$N,MATCH(角色!I$1,模板表头,0),0)</f>
        <v>mag</v>
      </c>
      <c r="J757" s="22"/>
      <c r="K757" s="21"/>
      <c r="L757" s="21" t="s">
        <v>285</v>
      </c>
      <c r="M757" s="28" t="str">
        <f>VLOOKUP($L757,怪物模板!$A:$N,MATCH(角色!M$1,模板表头,0),0)</f>
        <v>瘟疫骑士</v>
      </c>
      <c r="N757" s="28" t="str">
        <f>VLOOKUP($L757,怪物模板!$A:$N,MATCH(角色!N$1,模板表头,0),0)</f>
        <v>同英雄技能</v>
      </c>
      <c r="O757" s="21" t="str">
        <f>VLOOKUP($L757,怪物模板!$A:$N,MATCH(角色!O$1,模板表头,0),0)</f>
        <v>female</v>
      </c>
      <c r="P757" s="21">
        <v>7</v>
      </c>
      <c r="Q757" s="21">
        <v>3</v>
      </c>
      <c r="R757" s="21">
        <v>4</v>
      </c>
      <c r="S757" s="28" t="str">
        <f>VLOOKUP($L757,怪物模板!$A:$N,MATCH(角色!S$1,模板表头,0),0)</f>
        <v>chaos</v>
      </c>
      <c r="T757" s="21" t="s">
        <v>85</v>
      </c>
      <c r="U757" s="21"/>
      <c r="V757" s="21"/>
      <c r="W757" s="21"/>
      <c r="X757" s="21"/>
      <c r="Y757" s="21"/>
      <c r="Z757" s="21"/>
      <c r="AA757" s="21"/>
      <c r="AB757" s="21">
        <v>4</v>
      </c>
      <c r="AC757" s="21">
        <v>6</v>
      </c>
      <c r="AD757" s="21"/>
      <c r="AE757" s="21">
        <f t="shared" si="148"/>
        <v>10</v>
      </c>
      <c r="AF757" s="21">
        <f t="shared" si="149"/>
        <v>25</v>
      </c>
      <c r="AG757" s="28" t="str">
        <f>VLOOKUP($L757,怪物模板!$A:$N,MATCH(角色!AG$1,模板表头,0),0)</f>
        <v>misc.5skills</v>
      </c>
      <c r="AH757" s="28">
        <f>VLOOKUP($L757,怪物模板!$A:$N,MATCH(角色!AH$1,模板表头,0),0)</f>
        <v>11860101</v>
      </c>
      <c r="AI757" s="28">
        <f>VLOOKUP($L757,怪物模板!$A:$N,MATCH(角色!AI$1,模板表头,0),0)</f>
        <v>11860102</v>
      </c>
      <c r="AJ757" s="28">
        <f>VLOOKUP($L757,怪物模板!$A:$N,MATCH(角色!AJ$1,模板表头,0),0)</f>
        <v>11860103</v>
      </c>
      <c r="AK757" s="28" t="str">
        <f>VLOOKUP($L757,怪物模板!$A:$N,MATCH(角色!AK$1,模板表头,0),0)</f>
        <v/>
      </c>
      <c r="AL757" s="28" t="str">
        <f>IF(VLOOKUP($L757,[1]怪物模板!$A:$N,MATCH([1]角色!AL$1,模板表头,0),0)=0,"",VLOOKUP($L757,[1]怪物模板!$A:$N,MATCH([1]角色!AL$1,模板表头,0),0))</f>
        <v/>
      </c>
      <c r="AM757" s="28" t="str">
        <f>VLOOKUP($L757,怪物模板!$A:$N,MATCH(角色!AM$1,模板表头,0),0)</f>
        <v>sylvanas</v>
      </c>
      <c r="AN757" s="21">
        <v>1</v>
      </c>
      <c r="AO757" s="21">
        <v>1</v>
      </c>
      <c r="AP757" s="21"/>
      <c r="AQ757" s="21"/>
      <c r="AR757" s="21"/>
      <c r="AS757" s="21"/>
      <c r="AT757" s="21"/>
      <c r="AU757" s="21">
        <v>230011</v>
      </c>
      <c r="AV757" s="21">
        <v>230272</v>
      </c>
      <c r="AW757" s="21">
        <v>230153</v>
      </c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2">
        <f t="shared" si="150"/>
        <v>10000</v>
      </c>
      <c r="BJ757" s="22">
        <f t="shared" si="153"/>
        <v>4000</v>
      </c>
      <c r="BK757" s="22">
        <f t="shared" si="153"/>
        <v>4000</v>
      </c>
      <c r="BL757" s="21"/>
      <c r="BM757" s="21"/>
      <c r="BN757" s="21"/>
      <c r="BO757" s="21"/>
      <c r="BP757" s="21"/>
      <c r="BQ757" s="21"/>
      <c r="BR757" s="21"/>
      <c r="BS757" s="21"/>
      <c r="BT757" s="21"/>
      <c r="BU757" s="23" t="s">
        <v>200</v>
      </c>
      <c r="BV757" s="21"/>
      <c r="BW757" s="21"/>
      <c r="BX757" s="21"/>
      <c r="BY757" s="21"/>
      <c r="BZ757" s="21"/>
      <c r="CA757" s="21"/>
      <c r="CB757" s="21"/>
      <c r="CC757" s="21"/>
      <c r="CD757" s="21"/>
      <c r="CE757" s="21"/>
      <c r="CF757" s="21"/>
      <c r="CG757" s="21" t="s">
        <v>200</v>
      </c>
      <c r="CH757" s="21" t="s">
        <v>200</v>
      </c>
      <c r="CI757" s="21" t="s">
        <v>200</v>
      </c>
      <c r="CJ757" s="21" t="s">
        <v>200</v>
      </c>
      <c r="CK757" s="21" t="s">
        <v>200</v>
      </c>
      <c r="CL757" s="21" t="s">
        <v>200</v>
      </c>
      <c r="CM757" s="21" t="s">
        <v>200</v>
      </c>
      <c r="CN757" s="21" t="s">
        <v>200</v>
      </c>
      <c r="CO757" s="21" t="s">
        <v>200</v>
      </c>
    </row>
    <row r="758" spans="1:93" ht="16.5" customHeight="1" x14ac:dyDescent="0.3">
      <c r="A758" s="62">
        <v>31040756</v>
      </c>
      <c r="B758" s="62" t="s">
        <v>86</v>
      </c>
      <c r="C758" s="21"/>
      <c r="D758" s="21">
        <f t="shared" si="152"/>
        <v>72</v>
      </c>
      <c r="E758" s="21" t="s">
        <v>106</v>
      </c>
      <c r="F758" s="21">
        <v>32</v>
      </c>
      <c r="G758" s="21" t="s">
        <v>110</v>
      </c>
      <c r="H758" s="21">
        <f>VLOOKUP($L758,怪物模板!$A:$N,MATCH(角色!H$1,模板表头,0),0)</f>
        <v>2</v>
      </c>
      <c r="I758" s="28" t="str">
        <f>VLOOKUP($L758,怪物模板!$A:$N,MATCH(角色!I$1,模板表头,0),0)</f>
        <v>phy</v>
      </c>
      <c r="J758" s="22"/>
      <c r="K758" s="21"/>
      <c r="L758" s="21" t="s">
        <v>86</v>
      </c>
      <c r="M758" s="28" t="str">
        <f>VLOOKUP($L758,怪物模板!$A:$N,MATCH(角色!M$1,模板表头,0),0)</f>
        <v>无对应英雄</v>
      </c>
      <c r="N758" s="28" t="str">
        <f>VLOOKUP($L758,怪物模板!$A:$N,MATCH(角色!N$1,模板表头,0),0)</f>
        <v>新增突袭小招，大招改为引导</v>
      </c>
      <c r="O758" s="21" t="str">
        <f>VLOOKUP($L758,怪物模板!$A:$N,MATCH(角色!O$1,模板表头,0),0)</f>
        <v>male</v>
      </c>
      <c r="P758" s="22">
        <v>3</v>
      </c>
      <c r="Q758" s="21">
        <v>3</v>
      </c>
      <c r="R758" s="21">
        <v>2</v>
      </c>
      <c r="S758" s="28" t="str">
        <f>VLOOKUP($L758,怪物模板!$A:$N,MATCH(角色!S$1,模板表头,0),0)</f>
        <v>horde</v>
      </c>
      <c r="T758" s="21" t="s">
        <v>85</v>
      </c>
      <c r="U758" s="21"/>
      <c r="V758" s="21"/>
      <c r="W758" s="21"/>
      <c r="X758" s="21"/>
      <c r="Y758" s="21"/>
      <c r="Z758" s="21"/>
      <c r="AA758" s="21"/>
      <c r="AB758" s="21">
        <v>4</v>
      </c>
      <c r="AC758" s="21">
        <v>6</v>
      </c>
      <c r="AD758" s="21"/>
      <c r="AE758" s="21">
        <f t="shared" si="148"/>
        <v>10</v>
      </c>
      <c r="AF758" s="21">
        <f t="shared" si="149"/>
        <v>25</v>
      </c>
      <c r="AG758" s="28" t="str">
        <f>VLOOKUP($L758,怪物模板!$A:$N,MATCH(角色!AG$1,模板表头,0),0)</f>
        <v>misc.5skills</v>
      </c>
      <c r="AH758" s="28">
        <f>VLOOKUP($L758,怪物模板!$A:$N,MATCH(角色!AH$1,模板表头,0),0)</f>
        <v>11980101</v>
      </c>
      <c r="AI758" s="28">
        <f>VLOOKUP($L758,怪物模板!$A:$N,MATCH(角色!AI$1,模板表头,0),0)</f>
        <v>11999536</v>
      </c>
      <c r="AJ758" s="28">
        <f>VLOOKUP($L758,怪物模板!$A:$N,MATCH(角色!AJ$1,模板表头,0),0)</f>
        <v>11999537</v>
      </c>
      <c r="AK758" s="28" t="str">
        <f>VLOOKUP($L758,怪物模板!$A:$N,MATCH(角色!AK$1,模板表头,0),0)</f>
        <v/>
      </c>
      <c r="AL758" s="28" t="str">
        <f>IF(VLOOKUP($L758,[1]怪物模板!$A:$N,MATCH([1]角色!AL$1,模板表头,0),0)=0,"",VLOOKUP($L758,[1]怪物模板!$A:$N,MATCH([1]角色!AL$1,模板表头,0),0))</f>
        <v/>
      </c>
      <c r="AM758" s="28" t="str">
        <f>VLOOKUP($L758,怪物模板!$A:$N,MATCH(角色!AM$1,模板表头,0),0)</f>
        <v>rogue</v>
      </c>
      <c r="AN758" s="21">
        <v>1</v>
      </c>
      <c r="AO758" s="21">
        <v>1</v>
      </c>
      <c r="AP758" s="21"/>
      <c r="AQ758" s="21"/>
      <c r="AR758" s="21"/>
      <c r="AS758" s="21"/>
      <c r="AT758" s="21"/>
      <c r="AU758" s="21">
        <v>230011</v>
      </c>
      <c r="AV758" s="21">
        <v>230302</v>
      </c>
      <c r="AW758" s="21">
        <v>230163</v>
      </c>
      <c r="AX758" s="21"/>
      <c r="AY758" s="21"/>
      <c r="AZ758" s="21"/>
      <c r="BA758" s="21"/>
      <c r="BB758" s="22"/>
      <c r="BC758" s="22"/>
      <c r="BD758" s="22"/>
      <c r="BE758" s="22"/>
      <c r="BF758" s="22"/>
      <c r="BG758" s="22"/>
      <c r="BH758" s="22"/>
      <c r="BI758" s="22">
        <f t="shared" si="150"/>
        <v>10000</v>
      </c>
      <c r="BJ758" s="22">
        <f t="shared" si="153"/>
        <v>4000</v>
      </c>
      <c r="BK758" s="22">
        <f t="shared" si="153"/>
        <v>4000</v>
      </c>
      <c r="BL758" s="21"/>
      <c r="BM758" s="21"/>
      <c r="BN758" s="21"/>
      <c r="BO758" s="21"/>
      <c r="BP758" s="21"/>
      <c r="BQ758" s="21"/>
      <c r="BR758" s="21"/>
      <c r="BS758" s="21"/>
      <c r="BT758" s="21"/>
      <c r="BU758" s="23" t="s">
        <v>200</v>
      </c>
      <c r="BV758" s="21"/>
      <c r="BW758" s="21"/>
      <c r="BX758" s="21"/>
      <c r="BY758" s="21"/>
      <c r="BZ758" s="21"/>
      <c r="CA758" s="21"/>
      <c r="CB758" s="21"/>
      <c r="CC758" s="21"/>
      <c r="CD758" s="21"/>
      <c r="CE758" s="21"/>
      <c r="CF758" s="21"/>
      <c r="CG758" s="21" t="s">
        <v>200</v>
      </c>
      <c r="CH758" s="21" t="s">
        <v>200</v>
      </c>
      <c r="CI758" s="21" t="s">
        <v>200</v>
      </c>
      <c r="CJ758" s="21" t="s">
        <v>200</v>
      </c>
      <c r="CK758" s="21" t="s">
        <v>200</v>
      </c>
      <c r="CL758" s="21" t="s">
        <v>200</v>
      </c>
      <c r="CM758" s="21" t="s">
        <v>200</v>
      </c>
      <c r="CN758" s="21" t="s">
        <v>200</v>
      </c>
      <c r="CO758" s="21" t="s">
        <v>200</v>
      </c>
    </row>
    <row r="759" spans="1:93" ht="16.5" customHeight="1" x14ac:dyDescent="0.3">
      <c r="A759" s="62">
        <v>31040757</v>
      </c>
      <c r="B759" s="62" t="s">
        <v>86</v>
      </c>
      <c r="C759" s="21"/>
      <c r="D759" s="21">
        <f t="shared" si="152"/>
        <v>72</v>
      </c>
      <c r="E759" s="21" t="s">
        <v>106</v>
      </c>
      <c r="F759" s="21">
        <v>32</v>
      </c>
      <c r="G759" s="21" t="s">
        <v>110</v>
      </c>
      <c r="H759" s="21">
        <f>VLOOKUP($L759,怪物模板!$A:$N,MATCH(角色!H$1,模板表头,0),0)</f>
        <v>2</v>
      </c>
      <c r="I759" s="28" t="str">
        <f>VLOOKUP($L759,怪物模板!$A:$N,MATCH(角色!I$1,模板表头,0),0)</f>
        <v>phy</v>
      </c>
      <c r="J759" s="22"/>
      <c r="K759" s="21"/>
      <c r="L759" s="21" t="s">
        <v>86</v>
      </c>
      <c r="M759" s="28" t="str">
        <f>VLOOKUP($L759,怪物模板!$A:$N,MATCH(角色!M$1,模板表头,0),0)</f>
        <v>无对应英雄</v>
      </c>
      <c r="N759" s="28" t="str">
        <f>VLOOKUP($L759,怪物模板!$A:$N,MATCH(角色!N$1,模板表头,0),0)</f>
        <v>新增突袭小招，大招改为引导</v>
      </c>
      <c r="O759" s="21" t="str">
        <f>VLOOKUP($L759,怪物模板!$A:$N,MATCH(角色!O$1,模板表头,0),0)</f>
        <v>male</v>
      </c>
      <c r="P759" s="22">
        <v>3</v>
      </c>
      <c r="Q759" s="21">
        <v>2</v>
      </c>
      <c r="R759" s="21">
        <v>2</v>
      </c>
      <c r="S759" s="28" t="str">
        <f>VLOOKUP($L759,怪物模板!$A:$N,MATCH(角色!S$1,模板表头,0),0)</f>
        <v>horde</v>
      </c>
      <c r="T759" s="21" t="s">
        <v>85</v>
      </c>
      <c r="U759" s="21"/>
      <c r="V759" s="21"/>
      <c r="W759" s="21"/>
      <c r="X759" s="21"/>
      <c r="Y759" s="21"/>
      <c r="Z759" s="21"/>
      <c r="AA759" s="21"/>
      <c r="AB759" s="21">
        <v>4</v>
      </c>
      <c r="AC759" s="21">
        <v>6</v>
      </c>
      <c r="AD759" s="21"/>
      <c r="AE759" s="21">
        <f t="shared" si="148"/>
        <v>10</v>
      </c>
      <c r="AF759" s="21">
        <f t="shared" si="149"/>
        <v>25</v>
      </c>
      <c r="AG759" s="28" t="str">
        <f>VLOOKUP($L759,怪物模板!$A:$N,MATCH(角色!AG$1,模板表头,0),0)</f>
        <v>misc.5skills</v>
      </c>
      <c r="AH759" s="28">
        <f>VLOOKUP($L759,怪物模板!$A:$N,MATCH(角色!AH$1,模板表头,0),0)</f>
        <v>11980101</v>
      </c>
      <c r="AI759" s="28">
        <f>VLOOKUP($L759,怪物模板!$A:$N,MATCH(角色!AI$1,模板表头,0),0)</f>
        <v>11999536</v>
      </c>
      <c r="AJ759" s="28">
        <f>VLOOKUP($L759,怪物模板!$A:$N,MATCH(角色!AJ$1,模板表头,0),0)</f>
        <v>11999537</v>
      </c>
      <c r="AK759" s="28" t="str">
        <f>VLOOKUP($L759,怪物模板!$A:$N,MATCH(角色!AK$1,模板表头,0),0)</f>
        <v/>
      </c>
      <c r="AL759" s="28" t="str">
        <f>IF(VLOOKUP($L759,[1]怪物模板!$A:$N,MATCH([1]角色!AL$1,模板表头,0),0)=0,"",VLOOKUP($L759,[1]怪物模板!$A:$N,MATCH([1]角色!AL$1,模板表头,0),0))</f>
        <v/>
      </c>
      <c r="AM759" s="28" t="str">
        <f>VLOOKUP($L759,怪物模板!$A:$N,MATCH(角色!AM$1,模板表头,0),0)</f>
        <v>rogue</v>
      </c>
      <c r="AN759" s="21">
        <v>1</v>
      </c>
      <c r="AO759" s="21">
        <v>1</v>
      </c>
      <c r="AP759" s="21"/>
      <c r="AQ759" s="21"/>
      <c r="AR759" s="21"/>
      <c r="AS759" s="21"/>
      <c r="AT759" s="21"/>
      <c r="AU759" s="21">
        <v>230011</v>
      </c>
      <c r="AV759" s="21">
        <v>230302</v>
      </c>
      <c r="AW759" s="21">
        <v>230163</v>
      </c>
      <c r="AX759" s="21"/>
      <c r="AY759" s="21"/>
      <c r="AZ759" s="21"/>
      <c r="BA759" s="21"/>
      <c r="BB759" s="22"/>
      <c r="BC759" s="22"/>
      <c r="BD759" s="22"/>
      <c r="BE759" s="22"/>
      <c r="BF759" s="22"/>
      <c r="BG759" s="22"/>
      <c r="BH759" s="22"/>
      <c r="BI759" s="22">
        <f t="shared" si="150"/>
        <v>10000</v>
      </c>
      <c r="BJ759" s="22">
        <f t="shared" si="153"/>
        <v>4000</v>
      </c>
      <c r="BK759" s="22">
        <f t="shared" si="153"/>
        <v>4000</v>
      </c>
      <c r="BL759" s="21"/>
      <c r="BM759" s="21"/>
      <c r="BN759" s="21"/>
      <c r="BO759" s="21"/>
      <c r="BP759" s="21"/>
      <c r="BQ759" s="21"/>
      <c r="BR759" s="21"/>
      <c r="BS759" s="21"/>
      <c r="BT759" s="21"/>
      <c r="BU759" s="23" t="s">
        <v>200</v>
      </c>
      <c r="BV759" s="21"/>
      <c r="BW759" s="21"/>
      <c r="BX759" s="21"/>
      <c r="BY759" s="21"/>
      <c r="BZ759" s="21"/>
      <c r="CA759" s="21"/>
      <c r="CB759" s="21"/>
      <c r="CC759" s="21"/>
      <c r="CD759" s="21"/>
      <c r="CE759" s="21"/>
      <c r="CF759" s="21"/>
      <c r="CG759" s="21" t="s">
        <v>200</v>
      </c>
      <c r="CH759" s="21" t="s">
        <v>200</v>
      </c>
      <c r="CI759" s="21" t="s">
        <v>200</v>
      </c>
      <c r="CJ759" s="21" t="s">
        <v>200</v>
      </c>
      <c r="CK759" s="21" t="s">
        <v>200</v>
      </c>
      <c r="CL759" s="21" t="s">
        <v>200</v>
      </c>
      <c r="CM759" s="21" t="s">
        <v>200</v>
      </c>
      <c r="CN759" s="21" t="s">
        <v>200</v>
      </c>
      <c r="CO759" s="21" t="s">
        <v>200</v>
      </c>
    </row>
    <row r="760" spans="1:93" ht="16.5" customHeight="1" x14ac:dyDescent="0.3">
      <c r="A760" s="62">
        <v>31040758</v>
      </c>
      <c r="B760" s="62" t="s">
        <v>202</v>
      </c>
      <c r="C760" s="21"/>
      <c r="D760" s="21">
        <f t="shared" si="152"/>
        <v>72</v>
      </c>
      <c r="E760" s="21" t="s">
        <v>106</v>
      </c>
      <c r="F760" s="21">
        <v>32</v>
      </c>
      <c r="G760" s="21" t="s">
        <v>110</v>
      </c>
      <c r="H760" s="21">
        <f>VLOOKUP($L760,怪物模板!$A:$N,MATCH(角色!H$1,模板表头,0),0)</f>
        <v>3</v>
      </c>
      <c r="I760" s="28" t="str">
        <f>VLOOKUP($L760,怪物模板!$A:$N,MATCH(角色!I$1,模板表头,0),0)</f>
        <v>mag</v>
      </c>
      <c r="J760" s="22"/>
      <c r="K760" s="21"/>
      <c r="L760" s="21" t="s">
        <v>275</v>
      </c>
      <c r="M760" s="28" t="str">
        <f>VLOOKUP($L760,怪物模板!$A:$N,MATCH(角色!M$1,模板表头,0),0)</f>
        <v>火焰术士</v>
      </c>
      <c r="N760" s="28" t="str">
        <f>VLOOKUP($L760,怪物模板!$A:$N,MATCH(角色!N$1,模板表头,0),0)</f>
        <v>大招加引导版，加酒利用</v>
      </c>
      <c r="O760" s="21" t="str">
        <f>VLOOKUP($L760,怪物模板!$A:$N,MATCH(角色!O$1,模板表头,0),0)</f>
        <v>female</v>
      </c>
      <c r="P760" s="22">
        <v>3</v>
      </c>
      <c r="Q760" s="21">
        <v>2</v>
      </c>
      <c r="R760" s="21">
        <v>2</v>
      </c>
      <c r="S760" s="28" t="str">
        <f>VLOOKUP($L760,怪物模板!$A:$N,MATCH(角色!S$1,模板表头,0),0)</f>
        <v>alliance</v>
      </c>
      <c r="T760" s="21" t="s">
        <v>85</v>
      </c>
      <c r="U760" s="21"/>
      <c r="V760" s="21"/>
      <c r="W760" s="21"/>
      <c r="X760" s="21"/>
      <c r="Y760" s="21"/>
      <c r="Z760" s="21"/>
      <c r="AA760" s="21"/>
      <c r="AB760" s="21">
        <v>4</v>
      </c>
      <c r="AC760" s="21">
        <v>6</v>
      </c>
      <c r="AD760" s="21"/>
      <c r="AE760" s="21">
        <f t="shared" si="148"/>
        <v>10</v>
      </c>
      <c r="AF760" s="21">
        <f t="shared" si="149"/>
        <v>25</v>
      </c>
      <c r="AG760" s="28" t="str">
        <f>VLOOKUP($L760,怪物模板!$A:$N,MATCH(角色!AG$1,模板表头,0),0)</f>
        <v>misc.5skills</v>
      </c>
      <c r="AH760" s="28">
        <f>VLOOKUP($L760,怪物模板!$A:$N,MATCH(角色!AH$1,模板表头,0),0)</f>
        <v>11980401</v>
      </c>
      <c r="AI760" s="28">
        <f>VLOOKUP($L760,怪物模板!$A:$N,MATCH(角色!AI$1,模板表头,0),0)</f>
        <v>11980402</v>
      </c>
      <c r="AJ760" s="28">
        <f>VLOOKUP($L760,怪物模板!$A:$N,MATCH(角色!AJ$1,模板表头,0),0)</f>
        <v>11999535</v>
      </c>
      <c r="AK760" s="28" t="str">
        <f>VLOOKUP($L760,怪物模板!$A:$N,MATCH(角色!AK$1,模板表头,0),0)</f>
        <v/>
      </c>
      <c r="AL760" s="28" t="str">
        <f>IF(VLOOKUP($L760,[1]怪物模板!$A:$N,MATCH([1]角色!AL$1,模板表头,0),0)=0,"",VLOOKUP($L760,[1]怪物模板!$A:$N,MATCH([1]角色!AL$1,模板表头,0),0))</f>
        <v/>
      </c>
      <c r="AM760" s="28" t="str">
        <f>VLOOKUP($L760,怪物模板!$A:$N,MATCH(角色!AM$1,模板表头,0),0)</f>
        <v>flame_npc</v>
      </c>
      <c r="AN760" s="21">
        <v>1</v>
      </c>
      <c r="AO760" s="21">
        <v>1</v>
      </c>
      <c r="AP760" s="21"/>
      <c r="AQ760" s="21"/>
      <c r="AR760" s="21"/>
      <c r="AS760" s="21"/>
      <c r="AT760" s="21"/>
      <c r="AU760" s="21">
        <v>230011</v>
      </c>
      <c r="AV760" s="21">
        <v>230302</v>
      </c>
      <c r="AW760" s="21">
        <v>230163</v>
      </c>
      <c r="AX760" s="21"/>
      <c r="AY760" s="21"/>
      <c r="AZ760" s="21"/>
      <c r="BA760" s="21"/>
      <c r="BB760" s="22"/>
      <c r="BC760" s="22"/>
      <c r="BD760" s="22"/>
      <c r="BE760" s="22"/>
      <c r="BF760" s="22"/>
      <c r="BG760" s="22"/>
      <c r="BH760" s="22"/>
      <c r="BI760" s="22">
        <f t="shared" si="150"/>
        <v>10000</v>
      </c>
      <c r="BJ760" s="22">
        <f t="shared" si="153"/>
        <v>4000</v>
      </c>
      <c r="BK760" s="22">
        <f t="shared" si="153"/>
        <v>4000</v>
      </c>
      <c r="BL760" s="21"/>
      <c r="BM760" s="21"/>
      <c r="BN760" s="21"/>
      <c r="BO760" s="21"/>
      <c r="BP760" s="21"/>
      <c r="BQ760" s="21"/>
      <c r="BR760" s="21"/>
      <c r="BS760" s="21"/>
      <c r="BT760" s="21"/>
      <c r="BU760" s="23" t="s">
        <v>200</v>
      </c>
      <c r="BV760" s="21"/>
      <c r="BW760" s="21"/>
      <c r="BX760" s="21"/>
      <c r="BY760" s="21"/>
      <c r="BZ760" s="21"/>
      <c r="CA760" s="21"/>
      <c r="CB760" s="21"/>
      <c r="CC760" s="21"/>
      <c r="CD760" s="21"/>
      <c r="CE760" s="21"/>
      <c r="CF760" s="21"/>
      <c r="CG760" s="21" t="s">
        <v>200</v>
      </c>
      <c r="CH760" s="21" t="s">
        <v>200</v>
      </c>
      <c r="CI760" s="21" t="s">
        <v>200</v>
      </c>
      <c r="CJ760" s="21" t="s">
        <v>200</v>
      </c>
      <c r="CK760" s="21" t="s">
        <v>200</v>
      </c>
      <c r="CL760" s="21" t="s">
        <v>200</v>
      </c>
      <c r="CM760" s="21" t="s">
        <v>200</v>
      </c>
      <c r="CN760" s="21" t="s">
        <v>200</v>
      </c>
      <c r="CO760" s="21" t="s">
        <v>200</v>
      </c>
    </row>
    <row r="761" spans="1:93" ht="16.5" customHeight="1" x14ac:dyDescent="0.3">
      <c r="A761" s="62">
        <v>31040759</v>
      </c>
      <c r="B761" s="62" t="s">
        <v>268</v>
      </c>
      <c r="C761" s="21"/>
      <c r="D761" s="21">
        <f t="shared" si="152"/>
        <v>72</v>
      </c>
      <c r="E761" s="21" t="s">
        <v>106</v>
      </c>
      <c r="F761" s="21">
        <v>32</v>
      </c>
      <c r="G761" s="21" t="s">
        <v>110</v>
      </c>
      <c r="H761" s="21">
        <f>VLOOKUP($L761,怪物模板!$A:$N,MATCH(角色!H$1,模板表头,0),0)</f>
        <v>4</v>
      </c>
      <c r="I761" s="28" t="str">
        <f>VLOOKUP($L761,怪物模板!$A:$N,MATCH(角色!I$1,模板表头,0),0)</f>
        <v>mag</v>
      </c>
      <c r="J761" s="22"/>
      <c r="K761" s="21"/>
      <c r="L761" s="21" t="s">
        <v>251</v>
      </c>
      <c r="M761" s="28" t="str">
        <f>VLOOKUP($L761,怪物模板!$A:$N,MATCH(角色!M$1,模板表头,0),0)</f>
        <v>先知圣者</v>
      </c>
      <c r="N761" s="28" t="str">
        <f>VLOOKUP($L761,怪物模板!$A:$N,MATCH(角色!N$1,模板表头,0),0)</f>
        <v>同英雄版</v>
      </c>
      <c r="O761" s="21" t="str">
        <f>VLOOKUP($L761,怪物模板!$A:$N,MATCH(角色!O$1,模板表头,0),0)</f>
        <v>male</v>
      </c>
      <c r="P761" s="22">
        <v>6</v>
      </c>
      <c r="Q761" s="21">
        <v>3</v>
      </c>
      <c r="R761" s="21">
        <v>4</v>
      </c>
      <c r="S761" s="28" t="str">
        <f>VLOOKUP($L761,怪物模板!$A:$N,MATCH(角色!S$1,模板表头,0),0)</f>
        <v>alliance</v>
      </c>
      <c r="T761" s="21" t="s">
        <v>85</v>
      </c>
      <c r="U761" s="21"/>
      <c r="V761" s="21"/>
      <c r="W761" s="21"/>
      <c r="X761" s="21"/>
      <c r="Y761" s="21"/>
      <c r="Z761" s="21"/>
      <c r="AA761" s="21"/>
      <c r="AB761" s="21">
        <v>4</v>
      </c>
      <c r="AC761" s="21">
        <v>6</v>
      </c>
      <c r="AD761" s="21"/>
      <c r="AE761" s="21">
        <f t="shared" si="148"/>
        <v>10</v>
      </c>
      <c r="AF761" s="21">
        <f t="shared" si="149"/>
        <v>25</v>
      </c>
      <c r="AG761" s="28" t="str">
        <f>VLOOKUP($L761,怪物模板!$A:$N,MATCH(角色!AG$1,模板表头,0),0)</f>
        <v>misc.5skills_friendly_ratio</v>
      </c>
      <c r="AH761" s="28">
        <f>VLOOKUP($L761,怪物模板!$A:$N,MATCH(角色!AH$1,模板表头,0),0)</f>
        <v>11670201</v>
      </c>
      <c r="AI761" s="28">
        <f>VLOOKUP($L761,怪物模板!$A:$N,MATCH(角色!AI$1,模板表头,0),0)</f>
        <v>11670202</v>
      </c>
      <c r="AJ761" s="28">
        <f>VLOOKUP($L761,怪物模板!$A:$N,MATCH(角色!AJ$1,模板表头,0),0)</f>
        <v>11670203</v>
      </c>
      <c r="AK761" s="28" t="str">
        <f>VLOOKUP($L761,怪物模板!$A:$N,MATCH(角色!AK$1,模板表头,0),0)</f>
        <v/>
      </c>
      <c r="AL761" s="28" t="str">
        <f>IF(VLOOKUP($L761,[1]怪物模板!$A:$N,MATCH([1]角色!AL$1,模板表头,0),0)=0,"",VLOOKUP($L761,[1]怪物模板!$A:$N,MATCH([1]角色!AL$1,模板表头,0),0))</f>
        <v/>
      </c>
      <c r="AM761" s="28" t="str">
        <f>VLOOKUP($L761,怪物模板!$A:$N,MATCH(角色!AM$1,模板表头,0),0)</f>
        <v>velen_boss</v>
      </c>
      <c r="AN761" s="21">
        <v>1</v>
      </c>
      <c r="AO761" s="21">
        <v>1</v>
      </c>
      <c r="AP761" s="21"/>
      <c r="AQ761" s="21"/>
      <c r="AR761" s="21"/>
      <c r="AS761" s="21"/>
      <c r="AT761" s="21"/>
      <c r="AU761" s="21">
        <v>230031</v>
      </c>
      <c r="AV761" s="21">
        <v>230242</v>
      </c>
      <c r="AW761" s="21">
        <v>230203</v>
      </c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2">
        <f t="shared" si="150"/>
        <v>10000</v>
      </c>
      <c r="BJ761" s="22">
        <f t="shared" si="153"/>
        <v>4000</v>
      </c>
      <c r="BK761" s="22">
        <f t="shared" si="153"/>
        <v>4000</v>
      </c>
      <c r="BL761" s="21"/>
      <c r="BM761" s="21"/>
      <c r="BN761" s="21"/>
      <c r="BO761" s="21"/>
      <c r="BP761" s="21"/>
      <c r="BQ761" s="21"/>
      <c r="BR761" s="21"/>
      <c r="BS761" s="21"/>
      <c r="BT761" s="21"/>
      <c r="BU761" s="23" t="s">
        <v>200</v>
      </c>
      <c r="BV761" s="21"/>
      <c r="BW761" s="21"/>
      <c r="BX761" s="21"/>
      <c r="BY761" s="21"/>
      <c r="BZ761" s="21"/>
      <c r="CA761" s="21"/>
      <c r="CB761" s="21"/>
      <c r="CC761" s="21"/>
      <c r="CD761" s="21"/>
      <c r="CE761" s="21"/>
      <c r="CF761" s="21"/>
      <c r="CG761" s="21" t="s">
        <v>200</v>
      </c>
      <c r="CH761" s="21" t="s">
        <v>200</v>
      </c>
      <c r="CI761" s="21" t="s">
        <v>200</v>
      </c>
      <c r="CJ761" s="21" t="s">
        <v>200</v>
      </c>
      <c r="CK761" s="21" t="s">
        <v>200</v>
      </c>
      <c r="CL761" s="21" t="s">
        <v>200</v>
      </c>
      <c r="CM761" s="21" t="s">
        <v>200</v>
      </c>
      <c r="CN761" s="21" t="s">
        <v>200</v>
      </c>
      <c r="CO761" s="21" t="s">
        <v>200</v>
      </c>
    </row>
    <row r="762" spans="1:93" ht="16.5" customHeight="1" x14ac:dyDescent="0.3">
      <c r="A762" s="62">
        <v>31040760</v>
      </c>
      <c r="B762" s="62" t="s">
        <v>267</v>
      </c>
      <c r="C762" s="21"/>
      <c r="D762" s="21">
        <f t="shared" si="152"/>
        <v>72</v>
      </c>
      <c r="E762" s="21" t="s">
        <v>106</v>
      </c>
      <c r="F762" s="21">
        <v>32</v>
      </c>
      <c r="G762" s="21" t="s">
        <v>110</v>
      </c>
      <c r="H762" s="21">
        <f>VLOOKUP($L762,怪物模板!$A:$N,MATCH(角色!H$1,模板表头,0),0)</f>
        <v>3</v>
      </c>
      <c r="I762" s="28" t="str">
        <f>VLOOKUP($L762,怪物模板!$A:$N,MATCH(角色!I$1,模板表头,0),0)</f>
        <v>mag</v>
      </c>
      <c r="J762" s="22"/>
      <c r="K762" s="21"/>
      <c r="L762" s="21" t="s">
        <v>286</v>
      </c>
      <c r="M762" s="28" t="str">
        <f>VLOOKUP($L762,怪物模板!$A:$N,MATCH(角色!M$1,模板表头,0),0)</f>
        <v>无对应英雄</v>
      </c>
      <c r="N762" s="28" t="str">
        <f>VLOOKUP($L762,怪物模板!$A:$N,MATCH(角色!N$1,模板表头,0),0)</f>
        <v>统一BOSS模板</v>
      </c>
      <c r="O762" s="21" t="str">
        <f>VLOOKUP($L762,怪物模板!$A:$N,MATCH(角色!O$1,模板表头,0),0)</f>
        <v>male</v>
      </c>
      <c r="P762" s="21">
        <v>6</v>
      </c>
      <c r="Q762" s="21">
        <v>3</v>
      </c>
      <c r="R762" s="21">
        <v>4</v>
      </c>
      <c r="S762" s="28" t="str">
        <f>VLOOKUP($L762,怪物模板!$A:$N,MATCH(角色!S$1,模板表头,0),0)</f>
        <v>chaos</v>
      </c>
      <c r="T762" s="21" t="s">
        <v>85</v>
      </c>
      <c r="U762" s="21"/>
      <c r="V762" s="21"/>
      <c r="W762" s="21"/>
      <c r="X762" s="21"/>
      <c r="Y762" s="21"/>
      <c r="Z762" s="21"/>
      <c r="AA762" s="21"/>
      <c r="AB762" s="21">
        <v>4</v>
      </c>
      <c r="AC762" s="21">
        <v>6</v>
      </c>
      <c r="AD762" s="21"/>
      <c r="AE762" s="21">
        <f t="shared" si="148"/>
        <v>10</v>
      </c>
      <c r="AF762" s="21">
        <f t="shared" si="149"/>
        <v>25</v>
      </c>
      <c r="AG762" s="28" t="str">
        <f>VLOOKUP($L762,怪物模板!$A:$N,MATCH(角色!AG$1,模板表头,0),0)</f>
        <v>range.kelthuzad</v>
      </c>
      <c r="AH762" s="28">
        <f>VLOOKUP($L762,怪物模板!$A:$N,MATCH(角色!AH$1,模板表头,0),0)</f>
        <v>11660201</v>
      </c>
      <c r="AI762" s="28">
        <f>VLOOKUP($L762,怪物模板!$A:$N,MATCH(角色!AI$1,模板表头,0),0)</f>
        <v>11660202</v>
      </c>
      <c r="AJ762" s="28">
        <f>VLOOKUP($L762,怪物模板!$A:$N,MATCH(角色!AJ$1,模板表头,0),0)</f>
        <v>11999506</v>
      </c>
      <c r="AK762" s="28">
        <f>VLOOKUP($L762,怪物模板!$A:$N,MATCH(角色!AK$1,模板表头,0),0)</f>
        <v>11999504</v>
      </c>
      <c r="AL762" s="28" t="str">
        <f>IF(VLOOKUP($L762,[1]怪物模板!$A:$N,MATCH([1]角色!AL$1,模板表头,0),0)=0,"",VLOOKUP($L762,[1]怪物模板!$A:$N,MATCH([1]角色!AL$1,模板表头,0),0))</f>
        <v/>
      </c>
      <c r="AM762" s="28" t="str">
        <f>VLOOKUP($L762,怪物模板!$A:$N,MATCH(角色!AM$1,模板表头,0),0)</f>
        <v>kelthuzad</v>
      </c>
      <c r="AN762" s="21">
        <v>1</v>
      </c>
      <c r="AO762" s="21">
        <v>1</v>
      </c>
      <c r="AP762" s="21"/>
      <c r="AQ762" s="21"/>
      <c r="AR762" s="21"/>
      <c r="AS762" s="21"/>
      <c r="AT762" s="21"/>
      <c r="AU762" s="21">
        <v>230011</v>
      </c>
      <c r="AV762" s="21">
        <v>230292</v>
      </c>
      <c r="AW762" s="21">
        <v>230113</v>
      </c>
      <c r="AX762" s="21"/>
      <c r="AY762" s="21"/>
      <c r="AZ762" s="21"/>
      <c r="BA762" s="21"/>
      <c r="BB762" s="22"/>
      <c r="BC762" s="22"/>
      <c r="BD762" s="22"/>
      <c r="BE762" s="22"/>
      <c r="BF762" s="22"/>
      <c r="BG762" s="22"/>
      <c r="BH762" s="22"/>
      <c r="BI762" s="22">
        <f t="shared" si="150"/>
        <v>10000</v>
      </c>
      <c r="BJ762" s="22">
        <f t="shared" si="153"/>
        <v>4000</v>
      </c>
      <c r="BK762" s="22">
        <f t="shared" si="153"/>
        <v>4000</v>
      </c>
      <c r="BL762" s="21"/>
      <c r="BM762" s="21"/>
      <c r="BN762" s="21"/>
      <c r="BO762" s="21"/>
      <c r="BP762" s="21"/>
      <c r="BQ762" s="21"/>
      <c r="BR762" s="21"/>
      <c r="BS762" s="21"/>
      <c r="BT762" s="21"/>
      <c r="BU762" s="23" t="s">
        <v>200</v>
      </c>
      <c r="BV762" s="21"/>
      <c r="BW762" s="21"/>
      <c r="BX762" s="21"/>
      <c r="BY762" s="21"/>
      <c r="BZ762" s="21"/>
      <c r="CA762" s="21"/>
      <c r="CB762" s="21"/>
      <c r="CC762" s="21"/>
      <c r="CD762" s="21"/>
      <c r="CE762" s="21"/>
      <c r="CF762" s="21"/>
      <c r="CG762" s="21" t="s">
        <v>200</v>
      </c>
      <c r="CH762" s="21" t="s">
        <v>200</v>
      </c>
      <c r="CI762" s="21" t="s">
        <v>200</v>
      </c>
      <c r="CJ762" s="21" t="s">
        <v>200</v>
      </c>
      <c r="CK762" s="21" t="s">
        <v>200</v>
      </c>
      <c r="CL762" s="21" t="s">
        <v>200</v>
      </c>
      <c r="CM762" s="21" t="s">
        <v>200</v>
      </c>
      <c r="CN762" s="21" t="s">
        <v>200</v>
      </c>
      <c r="CO762" s="21" t="s">
        <v>200</v>
      </c>
    </row>
    <row r="763" spans="1:93" s="5" customFormat="1" ht="16.5" customHeight="1" x14ac:dyDescent="0.3">
      <c r="A763" s="62">
        <v>31040761</v>
      </c>
      <c r="B763" s="62" t="s">
        <v>252</v>
      </c>
      <c r="C763" s="21"/>
      <c r="D763" s="21">
        <f t="shared" si="152"/>
        <v>73</v>
      </c>
      <c r="E763" s="21" t="s">
        <v>106</v>
      </c>
      <c r="F763" s="21">
        <v>33</v>
      </c>
      <c r="G763" s="21" t="s">
        <v>111</v>
      </c>
      <c r="H763" s="21">
        <f>VLOOKUP($L763,怪物模板!$A:$N,MATCH(角色!H$1,模板表头,0),0)</f>
        <v>4</v>
      </c>
      <c r="I763" s="28" t="str">
        <f>VLOOKUP($L763,怪物模板!$A:$N,MATCH(角色!I$1,模板表头,0),0)</f>
        <v>mag</v>
      </c>
      <c r="J763" s="22"/>
      <c r="K763" s="21"/>
      <c r="L763" s="21" t="s">
        <v>284</v>
      </c>
      <c r="M763" s="28" t="str">
        <f>VLOOKUP($L763,怪物模板!$A:$N,MATCH(角色!M$1,模板表头,0),0)</f>
        <v>饥荒骑士</v>
      </c>
      <c r="N763" s="28" t="str">
        <f>VLOOKUP($L763,怪物模板!$A:$N,MATCH(角色!N$1,模板表头,0),0)</f>
        <v>统一BOSS模板</v>
      </c>
      <c r="O763" s="21" t="str">
        <f>VLOOKUP($L763,怪物模板!$A:$N,MATCH(角色!O$1,模板表头,0),0)</f>
        <v>male</v>
      </c>
      <c r="P763" s="22">
        <v>5</v>
      </c>
      <c r="Q763" s="21">
        <v>3</v>
      </c>
      <c r="R763" s="21">
        <v>3</v>
      </c>
      <c r="S763" s="28" t="str">
        <f>VLOOKUP($L763,怪物模板!$A:$N,MATCH(角色!S$1,模板表头,0),0)</f>
        <v>chaos</v>
      </c>
      <c r="T763" s="21" t="s">
        <v>85</v>
      </c>
      <c r="U763" s="21"/>
      <c r="V763" s="21"/>
      <c r="W763" s="21"/>
      <c r="X763" s="21"/>
      <c r="Y763" s="21"/>
      <c r="Z763" s="21"/>
      <c r="AA763" s="21"/>
      <c r="AB763" s="21">
        <v>4</v>
      </c>
      <c r="AC763" s="21">
        <v>6</v>
      </c>
      <c r="AD763" s="21"/>
      <c r="AE763" s="21">
        <f t="shared" si="148"/>
        <v>40</v>
      </c>
      <c r="AF763" s="21">
        <f t="shared" si="149"/>
        <v>100</v>
      </c>
      <c r="AG763" s="28" t="str">
        <f>VLOOKUP($L763,怪物模板!$A:$N,MATCH(角色!AG$1,模板表头,0),0)</f>
        <v>healer.death_knight</v>
      </c>
      <c r="AH763" s="28">
        <f>VLOOKUP($L763,怪物模板!$A:$N,MATCH(角色!AH$1,模板表头,0),0)</f>
        <v>11661301</v>
      </c>
      <c r="AI763" s="28">
        <f>VLOOKUP($L763,怪物模板!$A:$N,MATCH(角色!AI$1,模板表头,0),0)</f>
        <v>11661302</v>
      </c>
      <c r="AJ763" s="28">
        <f>VLOOKUP($L763,怪物模板!$A:$N,MATCH(角色!AJ$1,模板表头,0),0)</f>
        <v>11661303</v>
      </c>
      <c r="AK763" s="28">
        <f>VLOOKUP($L763,怪物模板!$A:$N,MATCH(角色!AK$1,模板表头,0),0)</f>
        <v>11661304</v>
      </c>
      <c r="AL763" s="28" t="str">
        <f>IF(VLOOKUP($L763,[1]怪物模板!$A:$N,MATCH([1]角色!AL$1,模板表头,0),0)=0,"",VLOOKUP($L763,[1]怪物模板!$A:$N,MATCH([1]角色!AL$1,模板表头,0),0))</f>
        <v/>
      </c>
      <c r="AM763" s="28" t="str">
        <f>VLOOKUP($L763,怪物模板!$A:$N,MATCH(角色!AM$1,模板表头,0),0)</f>
        <v>death_knight_hero</v>
      </c>
      <c r="AN763" s="21">
        <v>1.2</v>
      </c>
      <c r="AO763" s="21">
        <v>1</v>
      </c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2"/>
      <c r="BC763" s="22"/>
      <c r="BD763" s="22"/>
      <c r="BE763" s="22"/>
      <c r="BF763" s="22"/>
      <c r="BG763" s="22"/>
      <c r="BH763" s="22"/>
      <c r="BI763" s="22">
        <f t="shared" si="150"/>
        <v>10000</v>
      </c>
      <c r="BJ763" s="22">
        <f t="shared" si="153"/>
        <v>4000</v>
      </c>
      <c r="BK763" s="22">
        <f t="shared" si="153"/>
        <v>4000</v>
      </c>
      <c r="BL763" s="21"/>
      <c r="BM763" s="21"/>
      <c r="BN763" s="21"/>
      <c r="BO763" s="21"/>
      <c r="BP763" s="21"/>
      <c r="BQ763" s="21"/>
      <c r="BR763" s="21"/>
      <c r="BS763" s="21"/>
      <c r="BT763" s="21"/>
      <c r="BU763" s="23" t="s">
        <v>200</v>
      </c>
      <c r="BV763" s="21"/>
      <c r="BW763" s="21"/>
      <c r="BX763" s="21"/>
      <c r="BY763" s="21"/>
      <c r="BZ763" s="21"/>
      <c r="CA763" s="21"/>
      <c r="CB763" s="21"/>
      <c r="CC763" s="21"/>
      <c r="CD763" s="21"/>
      <c r="CE763" s="21"/>
      <c r="CF763" s="21"/>
      <c r="CG763" s="21" t="s">
        <v>200</v>
      </c>
      <c r="CH763" s="21" t="s">
        <v>200</v>
      </c>
      <c r="CI763" s="21" t="s">
        <v>200</v>
      </c>
      <c r="CJ763" s="21" t="s">
        <v>200</v>
      </c>
      <c r="CK763" s="21" t="s">
        <v>200</v>
      </c>
      <c r="CL763" s="21" t="s">
        <v>200</v>
      </c>
      <c r="CM763" s="21" t="s">
        <v>200</v>
      </c>
      <c r="CN763" s="21" t="s">
        <v>200</v>
      </c>
      <c r="CO763" s="21" t="s">
        <v>200</v>
      </c>
    </row>
    <row r="764" spans="1:93" s="5" customFormat="1" ht="16.5" customHeight="1" x14ac:dyDescent="0.3">
      <c r="A764" s="62">
        <v>31040762</v>
      </c>
      <c r="B764" s="62" t="s">
        <v>248</v>
      </c>
      <c r="C764" s="21"/>
      <c r="D764" s="21">
        <f t="shared" si="152"/>
        <v>73</v>
      </c>
      <c r="E764" s="21" t="s">
        <v>106</v>
      </c>
      <c r="F764" s="21">
        <v>33</v>
      </c>
      <c r="G764" s="21" t="s">
        <v>110</v>
      </c>
      <c r="H764" s="21">
        <f>VLOOKUP($L764,怪物模板!$A:$N,MATCH(角色!H$1,模板表头,0),0)</f>
        <v>1</v>
      </c>
      <c r="I764" s="28" t="str">
        <f>VLOOKUP($L764,怪物模板!$A:$N,MATCH(角色!I$1,模板表头,0),0)</f>
        <v>phy</v>
      </c>
      <c r="J764" s="22"/>
      <c r="K764" s="21"/>
      <c r="L764" s="21" t="s">
        <v>248</v>
      </c>
      <c r="M764" s="28" t="str">
        <f>VLOOKUP($L764,怪物模板!$A:$N,MATCH(角色!M$1,模板表头,0),0)</f>
        <v>顶盾步兵</v>
      </c>
      <c r="N764" s="28" t="str">
        <f>VLOOKUP($L764,怪物模板!$A:$N,MATCH(角色!N$1,模板表头,0),0)</f>
        <v>统一模板</v>
      </c>
      <c r="O764" s="21" t="str">
        <f>VLOOKUP($L764,怪物模板!$A:$N,MATCH(角色!O$1,模板表头,0),0)</f>
        <v>male</v>
      </c>
      <c r="P764" s="22">
        <v>2</v>
      </c>
      <c r="Q764" s="21">
        <v>2</v>
      </c>
      <c r="R764" s="21">
        <v>2</v>
      </c>
      <c r="S764" s="28" t="str">
        <f>VLOOKUP($L764,怪物模板!$A:$N,MATCH(角色!S$1,模板表头,0),0)</f>
        <v>alliance</v>
      </c>
      <c r="T764" s="21" t="s">
        <v>85</v>
      </c>
      <c r="U764" s="21"/>
      <c r="V764" s="21"/>
      <c r="W764" s="21"/>
      <c r="X764" s="21"/>
      <c r="Y764" s="21"/>
      <c r="Z764" s="21"/>
      <c r="AA764" s="21"/>
      <c r="AB764" s="21">
        <v>4</v>
      </c>
      <c r="AC764" s="21">
        <v>6</v>
      </c>
      <c r="AD764" s="21"/>
      <c r="AE764" s="21">
        <f t="shared" si="148"/>
        <v>10</v>
      </c>
      <c r="AF764" s="21">
        <f t="shared" si="149"/>
        <v>25</v>
      </c>
      <c r="AG764" s="28" t="str">
        <f>VLOOKUP($L764,怪物模板!$A:$N,MATCH(角色!AG$1,模板表头,0),0)</f>
        <v>misc.5skills_target_is_valid</v>
      </c>
      <c r="AH764" s="28">
        <f>VLOOKUP($L764,怪物模板!$A:$N,MATCH(角色!AH$1,模板表头,0),0)</f>
        <v>11980301</v>
      </c>
      <c r="AI764" s="28">
        <f>VLOOKUP($L764,怪物模板!$A:$N,MATCH(角色!AI$1,模板表头,0),0)</f>
        <v>11980302</v>
      </c>
      <c r="AJ764" s="28" t="str">
        <f>VLOOKUP($L764,怪物模板!$A:$N,MATCH(角色!AJ$1,模板表头,0),0)</f>
        <v/>
      </c>
      <c r="AK764" s="28" t="str">
        <f>VLOOKUP($L764,怪物模板!$A:$N,MATCH(角色!AK$1,模板表头,0),0)</f>
        <v/>
      </c>
      <c r="AL764" s="28" t="str">
        <f>IF(VLOOKUP($L764,[1]怪物模板!$A:$N,MATCH([1]角色!AL$1,模板表头,0),0)=0,"",VLOOKUP($L764,[1]怪物模板!$A:$N,MATCH([1]角色!AL$1,模板表头,0),0))</f>
        <v/>
      </c>
      <c r="AM764" s="28" t="str">
        <f>VLOOKUP($L764,怪物模板!$A:$N,MATCH(角色!AM$1,模板表头,0),0)</f>
        <v>shield_infantry_npc</v>
      </c>
      <c r="AN764" s="21">
        <v>1</v>
      </c>
      <c r="AO764" s="21">
        <v>1</v>
      </c>
      <c r="AP764" s="21"/>
      <c r="AQ764" s="21"/>
      <c r="AR764" s="21"/>
      <c r="AS764" s="21"/>
      <c r="AT764" s="21"/>
      <c r="AU764" s="21">
        <v>230041</v>
      </c>
      <c r="AV764" s="21">
        <v>230242</v>
      </c>
      <c r="AW764" s="21">
        <v>230133</v>
      </c>
      <c r="AX764" s="21"/>
      <c r="AY764" s="21"/>
      <c r="AZ764" s="21"/>
      <c r="BA764" s="21"/>
      <c r="BB764" s="22"/>
      <c r="BC764" s="22"/>
      <c r="BD764" s="22"/>
      <c r="BE764" s="22"/>
      <c r="BF764" s="22"/>
      <c r="BG764" s="22"/>
      <c r="BH764" s="22"/>
      <c r="BI764" s="22">
        <f t="shared" si="150"/>
        <v>10000</v>
      </c>
      <c r="BJ764" s="22">
        <f t="shared" si="153"/>
        <v>4000</v>
      </c>
      <c r="BK764" s="22">
        <f t="shared" si="153"/>
        <v>4000</v>
      </c>
      <c r="BL764" s="21"/>
      <c r="BM764" s="21"/>
      <c r="BN764" s="21"/>
      <c r="BO764" s="21"/>
      <c r="BP764" s="21"/>
      <c r="BQ764" s="21"/>
      <c r="BR764" s="21"/>
      <c r="BS764" s="21"/>
      <c r="BT764" s="21"/>
      <c r="BU764" s="23" t="s">
        <v>200</v>
      </c>
      <c r="BV764" s="21"/>
      <c r="BW764" s="21"/>
      <c r="BX764" s="21"/>
      <c r="BY764" s="21"/>
      <c r="BZ764" s="21"/>
      <c r="CA764" s="21"/>
      <c r="CB764" s="21"/>
      <c r="CC764" s="21"/>
      <c r="CD764" s="21"/>
      <c r="CE764" s="21"/>
      <c r="CF764" s="21"/>
      <c r="CG764" s="21" t="s">
        <v>200</v>
      </c>
      <c r="CH764" s="21" t="s">
        <v>200</v>
      </c>
      <c r="CI764" s="21" t="s">
        <v>200</v>
      </c>
      <c r="CJ764" s="21" t="s">
        <v>200</v>
      </c>
      <c r="CK764" s="21" t="s">
        <v>200</v>
      </c>
      <c r="CL764" s="21" t="s">
        <v>200</v>
      </c>
      <c r="CM764" s="21" t="s">
        <v>200</v>
      </c>
      <c r="CN764" s="21" t="s">
        <v>200</v>
      </c>
      <c r="CO764" s="21" t="s">
        <v>200</v>
      </c>
    </row>
    <row r="765" spans="1:93" s="5" customFormat="1" ht="16.5" customHeight="1" x14ac:dyDescent="0.3">
      <c r="A765" s="62">
        <v>31040763</v>
      </c>
      <c r="B765" s="62" t="s">
        <v>248</v>
      </c>
      <c r="C765" s="21"/>
      <c r="D765" s="21">
        <f t="shared" si="152"/>
        <v>73</v>
      </c>
      <c r="E765" s="21" t="s">
        <v>106</v>
      </c>
      <c r="F765" s="21">
        <v>33</v>
      </c>
      <c r="G765" s="21" t="s">
        <v>110</v>
      </c>
      <c r="H765" s="21">
        <f>VLOOKUP($L765,怪物模板!$A:$N,MATCH(角色!H$1,模板表头,0),0)</f>
        <v>1</v>
      </c>
      <c r="I765" s="28" t="str">
        <f>VLOOKUP($L765,怪物模板!$A:$N,MATCH(角色!I$1,模板表头,0),0)</f>
        <v>phy</v>
      </c>
      <c r="J765" s="22"/>
      <c r="K765" s="21"/>
      <c r="L765" s="21" t="s">
        <v>248</v>
      </c>
      <c r="M765" s="28" t="str">
        <f>VLOOKUP($L765,怪物模板!$A:$N,MATCH(角色!M$1,模板表头,0),0)</f>
        <v>顶盾步兵</v>
      </c>
      <c r="N765" s="28" t="str">
        <f>VLOOKUP($L765,怪物模板!$A:$N,MATCH(角色!N$1,模板表头,0),0)</f>
        <v>统一模板</v>
      </c>
      <c r="O765" s="21" t="str">
        <f>VLOOKUP($L765,怪物模板!$A:$N,MATCH(角色!O$1,模板表头,0),0)</f>
        <v>male</v>
      </c>
      <c r="P765" s="22">
        <v>2</v>
      </c>
      <c r="Q765" s="21">
        <v>2</v>
      </c>
      <c r="R765" s="21">
        <v>2</v>
      </c>
      <c r="S765" s="28" t="str">
        <f>VLOOKUP($L765,怪物模板!$A:$N,MATCH(角色!S$1,模板表头,0),0)</f>
        <v>alliance</v>
      </c>
      <c r="T765" s="21" t="s">
        <v>85</v>
      </c>
      <c r="U765" s="21"/>
      <c r="V765" s="21"/>
      <c r="W765" s="21"/>
      <c r="X765" s="21"/>
      <c r="Y765" s="21"/>
      <c r="Z765" s="21"/>
      <c r="AA765" s="21"/>
      <c r="AB765" s="21">
        <v>4</v>
      </c>
      <c r="AC765" s="21">
        <v>6</v>
      </c>
      <c r="AD765" s="21"/>
      <c r="AE765" s="21">
        <f t="shared" si="148"/>
        <v>10</v>
      </c>
      <c r="AF765" s="21">
        <f t="shared" si="149"/>
        <v>25</v>
      </c>
      <c r="AG765" s="28" t="str">
        <f>VLOOKUP($L765,怪物模板!$A:$N,MATCH(角色!AG$1,模板表头,0),0)</f>
        <v>misc.5skills_target_is_valid</v>
      </c>
      <c r="AH765" s="28">
        <f>VLOOKUP($L765,怪物模板!$A:$N,MATCH(角色!AH$1,模板表头,0),0)</f>
        <v>11980301</v>
      </c>
      <c r="AI765" s="28">
        <f>VLOOKUP($L765,怪物模板!$A:$N,MATCH(角色!AI$1,模板表头,0),0)</f>
        <v>11980302</v>
      </c>
      <c r="AJ765" s="28" t="str">
        <f>VLOOKUP($L765,怪物模板!$A:$N,MATCH(角色!AJ$1,模板表头,0),0)</f>
        <v/>
      </c>
      <c r="AK765" s="28" t="str">
        <f>VLOOKUP($L765,怪物模板!$A:$N,MATCH(角色!AK$1,模板表头,0),0)</f>
        <v/>
      </c>
      <c r="AL765" s="28" t="str">
        <f>IF(VLOOKUP($L765,[1]怪物模板!$A:$N,MATCH([1]角色!AL$1,模板表头,0),0)=0,"",VLOOKUP($L765,[1]怪物模板!$A:$N,MATCH([1]角色!AL$1,模板表头,0),0))</f>
        <v/>
      </c>
      <c r="AM765" s="28" t="str">
        <f>VLOOKUP($L765,怪物模板!$A:$N,MATCH(角色!AM$1,模板表头,0),0)</f>
        <v>shield_infantry_npc</v>
      </c>
      <c r="AN765" s="21">
        <v>1</v>
      </c>
      <c r="AO765" s="21">
        <v>1</v>
      </c>
      <c r="AP765" s="21"/>
      <c r="AQ765" s="21"/>
      <c r="AR765" s="21"/>
      <c r="AS765" s="21"/>
      <c r="AT765" s="21"/>
      <c r="AU765" s="21">
        <v>230041</v>
      </c>
      <c r="AV765" s="21">
        <v>230242</v>
      </c>
      <c r="AW765" s="21">
        <v>230133</v>
      </c>
      <c r="AX765" s="21"/>
      <c r="AY765" s="21"/>
      <c r="AZ765" s="21"/>
      <c r="BA765" s="21"/>
      <c r="BB765" s="22"/>
      <c r="BC765" s="22"/>
      <c r="BD765" s="22"/>
      <c r="BE765" s="22"/>
      <c r="BF765" s="22"/>
      <c r="BG765" s="22"/>
      <c r="BH765" s="22"/>
      <c r="BI765" s="22">
        <f t="shared" si="150"/>
        <v>10000</v>
      </c>
      <c r="BJ765" s="22">
        <f t="shared" si="153"/>
        <v>4000</v>
      </c>
      <c r="BK765" s="22">
        <f t="shared" si="153"/>
        <v>4000</v>
      </c>
      <c r="BL765" s="21"/>
      <c r="BM765" s="21"/>
      <c r="BN765" s="21"/>
      <c r="BO765" s="21"/>
      <c r="BP765" s="21"/>
      <c r="BQ765" s="21"/>
      <c r="BR765" s="21"/>
      <c r="BS765" s="21"/>
      <c r="BT765" s="21"/>
      <c r="BU765" s="23" t="s">
        <v>200</v>
      </c>
      <c r="BV765" s="21"/>
      <c r="BW765" s="21"/>
      <c r="BX765" s="21"/>
      <c r="BY765" s="21"/>
      <c r="BZ765" s="21"/>
      <c r="CA765" s="21"/>
      <c r="CB765" s="21"/>
      <c r="CC765" s="21"/>
      <c r="CD765" s="21"/>
      <c r="CE765" s="21"/>
      <c r="CF765" s="21"/>
      <c r="CG765" s="21" t="s">
        <v>200</v>
      </c>
      <c r="CH765" s="21" t="s">
        <v>200</v>
      </c>
      <c r="CI765" s="21" t="s">
        <v>200</v>
      </c>
      <c r="CJ765" s="21" t="s">
        <v>200</v>
      </c>
      <c r="CK765" s="21" t="s">
        <v>200</v>
      </c>
      <c r="CL765" s="21" t="s">
        <v>200</v>
      </c>
      <c r="CM765" s="21" t="s">
        <v>200</v>
      </c>
      <c r="CN765" s="21" t="s">
        <v>200</v>
      </c>
      <c r="CO765" s="21" t="s">
        <v>200</v>
      </c>
    </row>
    <row r="766" spans="1:93" s="5" customFormat="1" ht="16.5" customHeight="1" x14ac:dyDescent="0.3">
      <c r="A766" s="62">
        <v>31040764</v>
      </c>
      <c r="B766" s="62" t="s">
        <v>202</v>
      </c>
      <c r="C766" s="21"/>
      <c r="D766" s="21">
        <f t="shared" si="152"/>
        <v>73</v>
      </c>
      <c r="E766" s="21" t="s">
        <v>106</v>
      </c>
      <c r="F766" s="21">
        <v>33</v>
      </c>
      <c r="G766" s="21" t="s">
        <v>110</v>
      </c>
      <c r="H766" s="21">
        <f>VLOOKUP($L766,怪物模板!$A:$N,MATCH(角色!H$1,模板表头,0),0)</f>
        <v>3</v>
      </c>
      <c r="I766" s="28" t="str">
        <f>VLOOKUP($L766,怪物模板!$A:$N,MATCH(角色!I$1,模板表头,0),0)</f>
        <v>mag</v>
      </c>
      <c r="J766" s="22"/>
      <c r="K766" s="21"/>
      <c r="L766" s="21" t="s">
        <v>275</v>
      </c>
      <c r="M766" s="28" t="str">
        <f>VLOOKUP($L766,怪物模板!$A:$N,MATCH(角色!M$1,模板表头,0),0)</f>
        <v>火焰术士</v>
      </c>
      <c r="N766" s="28" t="str">
        <f>VLOOKUP($L766,怪物模板!$A:$N,MATCH(角色!N$1,模板表头,0),0)</f>
        <v>大招加引导版，加酒利用</v>
      </c>
      <c r="O766" s="21" t="str">
        <f>VLOOKUP($L766,怪物模板!$A:$N,MATCH(角色!O$1,模板表头,0),0)</f>
        <v>female</v>
      </c>
      <c r="P766" s="22">
        <v>3</v>
      </c>
      <c r="Q766" s="21">
        <v>2</v>
      </c>
      <c r="R766" s="21">
        <v>2</v>
      </c>
      <c r="S766" s="28" t="str">
        <f>VLOOKUP($L766,怪物模板!$A:$N,MATCH(角色!S$1,模板表头,0),0)</f>
        <v>alliance</v>
      </c>
      <c r="T766" s="21" t="s">
        <v>85</v>
      </c>
      <c r="U766" s="21"/>
      <c r="V766" s="21"/>
      <c r="W766" s="21"/>
      <c r="X766" s="21"/>
      <c r="Y766" s="21"/>
      <c r="Z766" s="21"/>
      <c r="AA766" s="21"/>
      <c r="AB766" s="21">
        <v>4</v>
      </c>
      <c r="AC766" s="21">
        <v>6</v>
      </c>
      <c r="AD766" s="21"/>
      <c r="AE766" s="21">
        <f t="shared" si="148"/>
        <v>10</v>
      </c>
      <c r="AF766" s="21">
        <f t="shared" si="149"/>
        <v>25</v>
      </c>
      <c r="AG766" s="28" t="str">
        <f>VLOOKUP($L766,怪物模板!$A:$N,MATCH(角色!AG$1,模板表头,0),0)</f>
        <v>misc.5skills</v>
      </c>
      <c r="AH766" s="28">
        <f>VLOOKUP($L766,怪物模板!$A:$N,MATCH(角色!AH$1,模板表头,0),0)</f>
        <v>11980401</v>
      </c>
      <c r="AI766" s="28">
        <f>VLOOKUP($L766,怪物模板!$A:$N,MATCH(角色!AI$1,模板表头,0),0)</f>
        <v>11980402</v>
      </c>
      <c r="AJ766" s="28">
        <f>VLOOKUP($L766,怪物模板!$A:$N,MATCH(角色!AJ$1,模板表头,0),0)</f>
        <v>11999535</v>
      </c>
      <c r="AK766" s="28" t="str">
        <f>VLOOKUP($L766,怪物模板!$A:$N,MATCH(角色!AK$1,模板表头,0),0)</f>
        <v/>
      </c>
      <c r="AL766" s="28" t="str">
        <f>IF(VLOOKUP($L766,[1]怪物模板!$A:$N,MATCH([1]角色!AL$1,模板表头,0),0)=0,"",VLOOKUP($L766,[1]怪物模板!$A:$N,MATCH([1]角色!AL$1,模板表头,0),0))</f>
        <v/>
      </c>
      <c r="AM766" s="28" t="str">
        <f>VLOOKUP($L766,怪物模板!$A:$N,MATCH(角色!AM$1,模板表头,0),0)</f>
        <v>flame_npc</v>
      </c>
      <c r="AN766" s="21">
        <v>1</v>
      </c>
      <c r="AO766" s="21">
        <v>1</v>
      </c>
      <c r="AP766" s="21"/>
      <c r="AQ766" s="21"/>
      <c r="AR766" s="21"/>
      <c r="AS766" s="21"/>
      <c r="AT766" s="21"/>
      <c r="AU766" s="21">
        <v>230011</v>
      </c>
      <c r="AV766" s="21">
        <v>230302</v>
      </c>
      <c r="AW766" s="21">
        <v>230163</v>
      </c>
      <c r="AX766" s="21"/>
      <c r="AY766" s="21"/>
      <c r="AZ766" s="21"/>
      <c r="BA766" s="21"/>
      <c r="BB766" s="22"/>
      <c r="BC766" s="22"/>
      <c r="BD766" s="22"/>
      <c r="BE766" s="22"/>
      <c r="BF766" s="22"/>
      <c r="BG766" s="22"/>
      <c r="BH766" s="22"/>
      <c r="BI766" s="22">
        <f t="shared" si="150"/>
        <v>10000</v>
      </c>
      <c r="BJ766" s="22">
        <f t="shared" si="153"/>
        <v>4000</v>
      </c>
      <c r="BK766" s="22">
        <f t="shared" si="153"/>
        <v>4000</v>
      </c>
      <c r="BL766" s="21"/>
      <c r="BM766" s="21"/>
      <c r="BN766" s="21"/>
      <c r="BO766" s="21"/>
      <c r="BP766" s="21"/>
      <c r="BQ766" s="21"/>
      <c r="BR766" s="21"/>
      <c r="BS766" s="21"/>
      <c r="BT766" s="21"/>
      <c r="BU766" s="23" t="s">
        <v>200</v>
      </c>
      <c r="BV766" s="21"/>
      <c r="BW766" s="21"/>
      <c r="BX766" s="21"/>
      <c r="BY766" s="21"/>
      <c r="BZ766" s="21"/>
      <c r="CA766" s="21"/>
      <c r="CB766" s="21"/>
      <c r="CC766" s="21"/>
      <c r="CD766" s="21"/>
      <c r="CE766" s="21"/>
      <c r="CF766" s="21"/>
      <c r="CG766" s="21" t="s">
        <v>200</v>
      </c>
      <c r="CH766" s="21" t="s">
        <v>200</v>
      </c>
      <c r="CI766" s="21" t="s">
        <v>200</v>
      </c>
      <c r="CJ766" s="21" t="s">
        <v>200</v>
      </c>
      <c r="CK766" s="21" t="s">
        <v>200</v>
      </c>
      <c r="CL766" s="21" t="s">
        <v>200</v>
      </c>
      <c r="CM766" s="21" t="s">
        <v>200</v>
      </c>
      <c r="CN766" s="21" t="s">
        <v>200</v>
      </c>
      <c r="CO766" s="21" t="s">
        <v>200</v>
      </c>
    </row>
    <row r="767" spans="1:93" s="5" customFormat="1" ht="16.5" customHeight="1" x14ac:dyDescent="0.3">
      <c r="A767" s="62">
        <v>31040765</v>
      </c>
      <c r="B767" s="62" t="s">
        <v>202</v>
      </c>
      <c r="C767" s="21"/>
      <c r="D767" s="21">
        <f t="shared" si="152"/>
        <v>73</v>
      </c>
      <c r="E767" s="21" t="s">
        <v>106</v>
      </c>
      <c r="F767" s="21">
        <v>33</v>
      </c>
      <c r="G767" s="21" t="s">
        <v>110</v>
      </c>
      <c r="H767" s="21">
        <f>VLOOKUP($L767,怪物模板!$A:$N,MATCH(角色!H$1,模板表头,0),0)</f>
        <v>3</v>
      </c>
      <c r="I767" s="28" t="str">
        <f>VLOOKUP($L767,怪物模板!$A:$N,MATCH(角色!I$1,模板表头,0),0)</f>
        <v>mag</v>
      </c>
      <c r="J767" s="22"/>
      <c r="K767" s="21"/>
      <c r="L767" s="21" t="s">
        <v>275</v>
      </c>
      <c r="M767" s="28" t="str">
        <f>VLOOKUP($L767,怪物模板!$A:$N,MATCH(角色!M$1,模板表头,0),0)</f>
        <v>火焰术士</v>
      </c>
      <c r="N767" s="28" t="str">
        <f>VLOOKUP($L767,怪物模板!$A:$N,MATCH(角色!N$1,模板表头,0),0)</f>
        <v>大招加引导版，加酒利用</v>
      </c>
      <c r="O767" s="21" t="str">
        <f>VLOOKUP($L767,怪物模板!$A:$N,MATCH(角色!O$1,模板表头,0),0)</f>
        <v>female</v>
      </c>
      <c r="P767" s="22">
        <v>3</v>
      </c>
      <c r="Q767" s="21">
        <v>3</v>
      </c>
      <c r="R767" s="21">
        <v>2</v>
      </c>
      <c r="S767" s="28" t="str">
        <f>VLOOKUP($L767,怪物模板!$A:$N,MATCH(角色!S$1,模板表头,0),0)</f>
        <v>alliance</v>
      </c>
      <c r="T767" s="21" t="s">
        <v>85</v>
      </c>
      <c r="U767" s="21"/>
      <c r="V767" s="21"/>
      <c r="W767" s="21"/>
      <c r="X767" s="21"/>
      <c r="Y767" s="21"/>
      <c r="Z767" s="21"/>
      <c r="AA767" s="21"/>
      <c r="AB767" s="21">
        <v>4</v>
      </c>
      <c r="AC767" s="21">
        <v>6</v>
      </c>
      <c r="AD767" s="21"/>
      <c r="AE767" s="21">
        <f t="shared" si="148"/>
        <v>10</v>
      </c>
      <c r="AF767" s="21">
        <f t="shared" si="149"/>
        <v>25</v>
      </c>
      <c r="AG767" s="28" t="str">
        <f>VLOOKUP($L767,怪物模板!$A:$N,MATCH(角色!AG$1,模板表头,0),0)</f>
        <v>misc.5skills</v>
      </c>
      <c r="AH767" s="28">
        <f>VLOOKUP($L767,怪物模板!$A:$N,MATCH(角色!AH$1,模板表头,0),0)</f>
        <v>11980401</v>
      </c>
      <c r="AI767" s="28">
        <f>VLOOKUP($L767,怪物模板!$A:$N,MATCH(角色!AI$1,模板表头,0),0)</f>
        <v>11980402</v>
      </c>
      <c r="AJ767" s="28">
        <f>VLOOKUP($L767,怪物模板!$A:$N,MATCH(角色!AJ$1,模板表头,0),0)</f>
        <v>11999535</v>
      </c>
      <c r="AK767" s="28" t="str">
        <f>VLOOKUP($L767,怪物模板!$A:$N,MATCH(角色!AK$1,模板表头,0),0)</f>
        <v/>
      </c>
      <c r="AL767" s="28" t="str">
        <f>IF(VLOOKUP($L767,[1]怪物模板!$A:$N,MATCH([1]角色!AL$1,模板表头,0),0)=0,"",VLOOKUP($L767,[1]怪物模板!$A:$N,MATCH([1]角色!AL$1,模板表头,0),0))</f>
        <v/>
      </c>
      <c r="AM767" s="28" t="str">
        <f>VLOOKUP($L767,怪物模板!$A:$N,MATCH(角色!AM$1,模板表头,0),0)</f>
        <v>flame_npc</v>
      </c>
      <c r="AN767" s="21">
        <v>1</v>
      </c>
      <c r="AO767" s="21">
        <v>1</v>
      </c>
      <c r="AP767" s="21"/>
      <c r="AQ767" s="21"/>
      <c r="AR767" s="21"/>
      <c r="AS767" s="21"/>
      <c r="AT767" s="21"/>
      <c r="AU767" s="21">
        <v>230011</v>
      </c>
      <c r="AV767" s="21">
        <v>230302</v>
      </c>
      <c r="AW767" s="21">
        <v>230163</v>
      </c>
      <c r="AX767" s="21"/>
      <c r="AY767" s="21"/>
      <c r="AZ767" s="21"/>
      <c r="BA767" s="21"/>
      <c r="BB767" s="22"/>
      <c r="BC767" s="22"/>
      <c r="BD767" s="22"/>
      <c r="BE767" s="22"/>
      <c r="BF767" s="22"/>
      <c r="BG767" s="22"/>
      <c r="BH767" s="22"/>
      <c r="BI767" s="22">
        <f t="shared" si="150"/>
        <v>10000</v>
      </c>
      <c r="BJ767" s="22">
        <f t="shared" si="153"/>
        <v>4000</v>
      </c>
      <c r="BK767" s="22">
        <f t="shared" si="153"/>
        <v>4000</v>
      </c>
      <c r="BL767" s="21"/>
      <c r="BM767" s="21"/>
      <c r="BN767" s="21"/>
      <c r="BO767" s="21"/>
      <c r="BP767" s="21"/>
      <c r="BQ767" s="21"/>
      <c r="BR767" s="21"/>
      <c r="BS767" s="21"/>
      <c r="BT767" s="21"/>
      <c r="BU767" s="23" t="s">
        <v>200</v>
      </c>
      <c r="BV767" s="21"/>
      <c r="BW767" s="21"/>
      <c r="BX767" s="21"/>
      <c r="BY767" s="21"/>
      <c r="BZ767" s="21"/>
      <c r="CA767" s="21"/>
      <c r="CB767" s="21"/>
      <c r="CC767" s="21"/>
      <c r="CD767" s="21"/>
      <c r="CE767" s="21"/>
      <c r="CF767" s="21"/>
      <c r="CG767" s="21" t="s">
        <v>200</v>
      </c>
      <c r="CH767" s="21" t="s">
        <v>200</v>
      </c>
      <c r="CI767" s="21" t="s">
        <v>200</v>
      </c>
      <c r="CJ767" s="21" t="s">
        <v>200</v>
      </c>
      <c r="CK767" s="21" t="s">
        <v>200</v>
      </c>
      <c r="CL767" s="21" t="s">
        <v>200</v>
      </c>
      <c r="CM767" s="21" t="s">
        <v>200</v>
      </c>
      <c r="CN767" s="21" t="s">
        <v>200</v>
      </c>
      <c r="CO767" s="21" t="s">
        <v>200</v>
      </c>
    </row>
    <row r="768" spans="1:93" s="3" customFormat="1" ht="16.5" customHeight="1" x14ac:dyDescent="0.3">
      <c r="A768" s="62">
        <v>31040766</v>
      </c>
      <c r="B768" s="62" t="s">
        <v>97</v>
      </c>
      <c r="C768" s="21"/>
      <c r="D768" s="21">
        <f t="shared" si="152"/>
        <v>74</v>
      </c>
      <c r="E768" s="21" t="s">
        <v>106</v>
      </c>
      <c r="F768" s="21">
        <v>34</v>
      </c>
      <c r="G768" s="21" t="s">
        <v>111</v>
      </c>
      <c r="H768" s="21">
        <f>VLOOKUP($L768,怪物模板!$A:$N,MATCH(角色!H$1,模板表头,0),0)</f>
        <v>2</v>
      </c>
      <c r="I768" s="28" t="str">
        <f>VLOOKUP($L768,怪物模板!$A:$N,MATCH(角色!I$1,模板表头,0),0)</f>
        <v>phy</v>
      </c>
      <c r="J768" s="22"/>
      <c r="K768" s="21"/>
      <c r="L768" s="21" t="s">
        <v>97</v>
      </c>
      <c r="M768" s="28" t="str">
        <f>VLOOKUP($L768,怪物模板!$A:$N,MATCH(角色!M$1,模板表头,0),0)</f>
        <v>无对应英雄</v>
      </c>
      <c r="N768" s="28" t="str">
        <f>VLOOKUP($L768,怪物模板!$A:$N,MATCH(角色!N$1,模板表头,0),0)</f>
        <v>统一模板</v>
      </c>
      <c r="O768" s="21" t="str">
        <f>VLOOKUP($L768,怪物模板!$A:$N,MATCH(角色!O$1,模板表头,0),0)</f>
        <v>male</v>
      </c>
      <c r="P768" s="22">
        <v>5</v>
      </c>
      <c r="Q768" s="21">
        <v>3</v>
      </c>
      <c r="R768" s="21">
        <v>3</v>
      </c>
      <c r="S768" s="28" t="str">
        <f>VLOOKUP($L768,怪物模板!$A:$N,MATCH(角色!S$1,模板表头,0),0)</f>
        <v>chaos</v>
      </c>
      <c r="T768" s="21" t="s">
        <v>199</v>
      </c>
      <c r="U768" s="21"/>
      <c r="V768" s="21"/>
      <c r="W768" s="21"/>
      <c r="X768" s="21"/>
      <c r="Y768" s="21"/>
      <c r="Z768" s="21"/>
      <c r="AA768" s="21"/>
      <c r="AB768" s="21">
        <v>4</v>
      </c>
      <c r="AC768" s="21">
        <v>6</v>
      </c>
      <c r="AD768" s="21"/>
      <c r="AE768" s="21">
        <f t="shared" si="148"/>
        <v>40</v>
      </c>
      <c r="AF768" s="21">
        <f t="shared" si="149"/>
        <v>100</v>
      </c>
      <c r="AG768" s="28" t="str">
        <f>VLOOKUP($L768,怪物模板!$A:$N,MATCH(角色!AG$1,模板表头,0),0)</f>
        <v>misc.5skills</v>
      </c>
      <c r="AH768" s="28">
        <f>VLOOKUP($L768,怪物模板!$A:$N,MATCH(角色!AH$1,模板表头,0),0)</f>
        <v>11980601</v>
      </c>
      <c r="AI768" s="28">
        <f>VLOOKUP($L768,怪物模板!$A:$N,MATCH(角色!AI$1,模板表头,0),0)</f>
        <v>11999526</v>
      </c>
      <c r="AJ768" s="28" t="str">
        <f>VLOOKUP($L768,怪物模板!$A:$N,MATCH(角色!AJ$1,模板表头,0),0)</f>
        <v/>
      </c>
      <c r="AK768" s="28" t="str">
        <f>VLOOKUP($L768,怪物模板!$A:$N,MATCH(角色!AK$1,模板表头,0),0)</f>
        <v/>
      </c>
      <c r="AL768" s="28" t="str">
        <f>IF(VLOOKUP($L768,[1]怪物模板!$A:$N,MATCH([1]角色!AL$1,模板表头,0),0)=0,"",VLOOKUP($L768,[1]怪物模板!$A:$N,MATCH([1]角色!AL$1,模板表头,0),0))</f>
        <v/>
      </c>
      <c r="AM768" s="28" t="str">
        <f>VLOOKUP($L768,怪物模板!$A:$N,MATCH(角色!AM$1,模板表头,0),0)</f>
        <v>scarlet_crusade_boss</v>
      </c>
      <c r="AN768" s="21">
        <v>1.2</v>
      </c>
      <c r="AO768" s="21">
        <v>1</v>
      </c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2"/>
      <c r="BC768" s="22"/>
      <c r="BD768" s="22"/>
      <c r="BE768" s="22"/>
      <c r="BF768" s="22"/>
      <c r="BG768" s="22"/>
      <c r="BH768" s="22"/>
      <c r="BI768" s="22">
        <f t="shared" si="150"/>
        <v>10000</v>
      </c>
      <c r="BJ768" s="22">
        <f t="shared" si="153"/>
        <v>4000</v>
      </c>
      <c r="BK768" s="22">
        <f t="shared" si="153"/>
        <v>4000</v>
      </c>
      <c r="BL768" s="21"/>
      <c r="BM768" s="21"/>
      <c r="BN768" s="21"/>
      <c r="BO768" s="21"/>
      <c r="BP768" s="21"/>
      <c r="BQ768" s="21"/>
      <c r="BR768" s="21"/>
      <c r="BS768" s="21"/>
      <c r="BT768" s="21"/>
      <c r="BU768" s="23" t="s">
        <v>200</v>
      </c>
      <c r="BV768" s="21"/>
      <c r="BW768" s="21"/>
      <c r="BX768" s="21"/>
      <c r="BY768" s="21"/>
      <c r="BZ768" s="21"/>
      <c r="CA768" s="21"/>
      <c r="CB768" s="21"/>
      <c r="CC768" s="21"/>
      <c r="CD768" s="21"/>
      <c r="CE768" s="21"/>
      <c r="CF768" s="21"/>
      <c r="CG768" s="21" t="s">
        <v>200</v>
      </c>
      <c r="CH768" s="21" t="s">
        <v>200</v>
      </c>
      <c r="CI768" s="21" t="s">
        <v>200</v>
      </c>
      <c r="CJ768" s="21" t="s">
        <v>200</v>
      </c>
      <c r="CK768" s="21" t="s">
        <v>200</v>
      </c>
      <c r="CL768" s="21" t="s">
        <v>200</v>
      </c>
      <c r="CM768" s="21" t="s">
        <v>200</v>
      </c>
      <c r="CN768" s="21" t="s">
        <v>200</v>
      </c>
      <c r="CO768" s="21" t="s">
        <v>200</v>
      </c>
    </row>
    <row r="769" spans="1:93" ht="16.5" customHeight="1" x14ac:dyDescent="0.3">
      <c r="A769" s="62">
        <v>31040767</v>
      </c>
      <c r="B769" s="62" t="s">
        <v>263</v>
      </c>
      <c r="C769" s="21"/>
      <c r="D769" s="21">
        <f t="shared" si="152"/>
        <v>74</v>
      </c>
      <c r="E769" s="21" t="s">
        <v>106</v>
      </c>
      <c r="F769" s="21">
        <v>34</v>
      </c>
      <c r="G769" s="21" t="s">
        <v>110</v>
      </c>
      <c r="H769" s="21">
        <f>VLOOKUP($L769,怪物模板!$A:$N,MATCH(角色!H$1,模板表头,0),0)</f>
        <v>2</v>
      </c>
      <c r="I769" s="28" t="str">
        <f>VLOOKUP($L769,怪物模板!$A:$N,MATCH(角色!I$1,模板表头,0),0)</f>
        <v>mag</v>
      </c>
      <c r="J769" s="22"/>
      <c r="K769" s="21"/>
      <c r="L769" s="21" t="s">
        <v>263</v>
      </c>
      <c r="M769" s="28" t="str">
        <f>VLOOKUP($L769,怪物模板!$A:$N,MATCH(角色!M$1,模板表头,0),0)</f>
        <v>无对应英雄</v>
      </c>
      <c r="N769" s="28" t="str">
        <f>VLOOKUP($L769,怪物模板!$A:$N,MATCH(角色!N$1,模板表头,0),0)</f>
        <v>统一模板</v>
      </c>
      <c r="O769" s="21" t="str">
        <f>VLOOKUP($L769,怪物模板!$A:$N,MATCH(角色!O$1,模板表头,0),0)</f>
        <v>male</v>
      </c>
      <c r="P769" s="22">
        <v>3</v>
      </c>
      <c r="Q769" s="21">
        <v>2</v>
      </c>
      <c r="R769" s="21">
        <v>2</v>
      </c>
      <c r="S769" s="28" t="str">
        <f>VLOOKUP($L769,怪物模板!$A:$N,MATCH(角色!S$1,模板表头,0),0)</f>
        <v>chaos</v>
      </c>
      <c r="T769" s="21" t="s">
        <v>199</v>
      </c>
      <c r="U769" s="21"/>
      <c r="V769" s="21"/>
      <c r="W769" s="21"/>
      <c r="X769" s="21"/>
      <c r="Y769" s="21"/>
      <c r="Z769" s="21"/>
      <c r="AA769" s="21"/>
      <c r="AB769" s="21">
        <v>4</v>
      </c>
      <c r="AC769" s="21">
        <v>6</v>
      </c>
      <c r="AD769" s="21"/>
      <c r="AE769" s="21">
        <f t="shared" si="148"/>
        <v>10</v>
      </c>
      <c r="AF769" s="21">
        <f t="shared" si="149"/>
        <v>25</v>
      </c>
      <c r="AG769" s="28" t="str">
        <f>VLOOKUP($L769,怪物模板!$A:$N,MATCH(角色!AG$1,模板表头,0),0)</f>
        <v>misc.5skills</v>
      </c>
      <c r="AH769" s="28">
        <f>VLOOKUP($L769,怪物模板!$A:$N,MATCH(角色!AH$1,模板表头,0),0)</f>
        <v>11999013</v>
      </c>
      <c r="AI769" s="28">
        <f>VLOOKUP($L769,怪物模板!$A:$N,MATCH(角色!AI$1,模板表头,0),0)</f>
        <v>11999014</v>
      </c>
      <c r="AJ769" s="28" t="str">
        <f>VLOOKUP($L769,怪物模板!$A:$N,MATCH(角色!AJ$1,模板表头,0),0)</f>
        <v/>
      </c>
      <c r="AK769" s="28" t="str">
        <f>VLOOKUP($L769,怪物模板!$A:$N,MATCH(角色!AK$1,模板表头,0),0)</f>
        <v/>
      </c>
      <c r="AL769" s="28" t="str">
        <f>IF(VLOOKUP($L769,[1]怪物模板!$A:$N,MATCH([1]角色!AL$1,模板表头,0),0)=0,"",VLOOKUP($L769,[1]怪物模板!$A:$N,MATCH([1]角色!AL$1,模板表头,0),0))</f>
        <v/>
      </c>
      <c r="AM769" s="28" t="str">
        <f>VLOOKUP($L769,怪物模板!$A:$N,MATCH(角色!AM$1,模板表头,0),0)</f>
        <v>wolf</v>
      </c>
      <c r="AN769" s="21">
        <v>0.8</v>
      </c>
      <c r="AO769" s="21">
        <v>1</v>
      </c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2"/>
      <c r="BC769" s="22"/>
      <c r="BD769" s="22"/>
      <c r="BE769" s="22"/>
      <c r="BF769" s="22"/>
      <c r="BG769" s="22"/>
      <c r="BH769" s="22"/>
      <c r="BI769" s="22">
        <f t="shared" si="150"/>
        <v>10000</v>
      </c>
      <c r="BJ769" s="22">
        <f t="shared" si="153"/>
        <v>4000</v>
      </c>
      <c r="BK769" s="22">
        <f t="shared" si="153"/>
        <v>4000</v>
      </c>
      <c r="BL769" s="21"/>
      <c r="BM769" s="21"/>
      <c r="BN769" s="21"/>
      <c r="BO769" s="21"/>
      <c r="BP769" s="21"/>
      <c r="BQ769" s="21"/>
      <c r="BR769" s="21"/>
      <c r="BS769" s="21"/>
      <c r="BT769" s="21"/>
      <c r="BU769" s="23"/>
      <c r="BV769" s="21"/>
      <c r="BW769" s="21"/>
      <c r="BX769" s="21"/>
      <c r="BY769" s="21"/>
      <c r="BZ769" s="21"/>
      <c r="CA769" s="21"/>
      <c r="CB769" s="21"/>
      <c r="CC769" s="21"/>
      <c r="CD769" s="21"/>
      <c r="CE769" s="21"/>
      <c r="CF769" s="21"/>
      <c r="CG769" s="21" t="s">
        <v>200</v>
      </c>
      <c r="CH769" s="21" t="s">
        <v>200</v>
      </c>
      <c r="CI769" s="21" t="s">
        <v>200</v>
      </c>
      <c r="CJ769" s="21" t="s">
        <v>200</v>
      </c>
      <c r="CK769" s="21" t="s">
        <v>200</v>
      </c>
      <c r="CL769" s="21" t="s">
        <v>200</v>
      </c>
      <c r="CM769" s="21" t="s">
        <v>200</v>
      </c>
      <c r="CN769" s="21" t="s">
        <v>200</v>
      </c>
      <c r="CO769" s="21" t="s">
        <v>200</v>
      </c>
    </row>
    <row r="770" spans="1:93" ht="16.5" customHeight="1" x14ac:dyDescent="0.3">
      <c r="A770" s="62">
        <v>31040768</v>
      </c>
      <c r="B770" s="62" t="s">
        <v>263</v>
      </c>
      <c r="C770" s="21"/>
      <c r="D770" s="21">
        <f t="shared" si="152"/>
        <v>74</v>
      </c>
      <c r="E770" s="21" t="s">
        <v>106</v>
      </c>
      <c r="F770" s="21">
        <v>34</v>
      </c>
      <c r="G770" s="21" t="s">
        <v>110</v>
      </c>
      <c r="H770" s="21">
        <f>VLOOKUP($L770,怪物模板!$A:$N,MATCH(角色!H$1,模板表头,0),0)</f>
        <v>2</v>
      </c>
      <c r="I770" s="28" t="str">
        <f>VLOOKUP($L770,怪物模板!$A:$N,MATCH(角色!I$1,模板表头,0),0)</f>
        <v>mag</v>
      </c>
      <c r="J770" s="22"/>
      <c r="K770" s="21"/>
      <c r="L770" s="21" t="s">
        <v>263</v>
      </c>
      <c r="M770" s="28" t="str">
        <f>VLOOKUP($L770,怪物模板!$A:$N,MATCH(角色!M$1,模板表头,0),0)</f>
        <v>无对应英雄</v>
      </c>
      <c r="N770" s="28" t="str">
        <f>VLOOKUP($L770,怪物模板!$A:$N,MATCH(角色!N$1,模板表头,0),0)</f>
        <v>统一模板</v>
      </c>
      <c r="O770" s="21" t="str">
        <f>VLOOKUP($L770,怪物模板!$A:$N,MATCH(角色!O$1,模板表头,0),0)</f>
        <v>male</v>
      </c>
      <c r="P770" s="22">
        <v>3</v>
      </c>
      <c r="Q770" s="21">
        <v>2</v>
      </c>
      <c r="R770" s="21">
        <v>2</v>
      </c>
      <c r="S770" s="28" t="str">
        <f>VLOOKUP($L770,怪物模板!$A:$N,MATCH(角色!S$1,模板表头,0),0)</f>
        <v>chaos</v>
      </c>
      <c r="T770" s="21" t="s">
        <v>199</v>
      </c>
      <c r="U770" s="21"/>
      <c r="V770" s="21"/>
      <c r="W770" s="21"/>
      <c r="X770" s="21"/>
      <c r="Y770" s="21"/>
      <c r="Z770" s="21"/>
      <c r="AA770" s="21"/>
      <c r="AB770" s="21">
        <v>4</v>
      </c>
      <c r="AC770" s="21">
        <v>6</v>
      </c>
      <c r="AD770" s="21"/>
      <c r="AE770" s="21">
        <f t="shared" si="148"/>
        <v>10</v>
      </c>
      <c r="AF770" s="21">
        <f t="shared" si="149"/>
        <v>25</v>
      </c>
      <c r="AG770" s="28" t="str">
        <f>VLOOKUP($L770,怪物模板!$A:$N,MATCH(角色!AG$1,模板表头,0),0)</f>
        <v>misc.5skills</v>
      </c>
      <c r="AH770" s="28">
        <f>VLOOKUP($L770,怪物模板!$A:$N,MATCH(角色!AH$1,模板表头,0),0)</f>
        <v>11999013</v>
      </c>
      <c r="AI770" s="28">
        <f>VLOOKUP($L770,怪物模板!$A:$N,MATCH(角色!AI$1,模板表头,0),0)</f>
        <v>11999014</v>
      </c>
      <c r="AJ770" s="28" t="str">
        <f>VLOOKUP($L770,怪物模板!$A:$N,MATCH(角色!AJ$1,模板表头,0),0)</f>
        <v/>
      </c>
      <c r="AK770" s="28" t="str">
        <f>VLOOKUP($L770,怪物模板!$A:$N,MATCH(角色!AK$1,模板表头,0),0)</f>
        <v/>
      </c>
      <c r="AL770" s="28" t="str">
        <f>IF(VLOOKUP($L770,[1]怪物模板!$A:$N,MATCH([1]角色!AL$1,模板表头,0),0)=0,"",VLOOKUP($L770,[1]怪物模板!$A:$N,MATCH([1]角色!AL$1,模板表头,0),0))</f>
        <v/>
      </c>
      <c r="AM770" s="28" t="str">
        <f>VLOOKUP($L770,怪物模板!$A:$N,MATCH(角色!AM$1,模板表头,0),0)</f>
        <v>wolf</v>
      </c>
      <c r="AN770" s="21">
        <v>0.8</v>
      </c>
      <c r="AO770" s="21">
        <v>1</v>
      </c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2"/>
      <c r="BC770" s="22"/>
      <c r="BD770" s="22"/>
      <c r="BE770" s="22"/>
      <c r="BF770" s="22"/>
      <c r="BG770" s="22"/>
      <c r="BH770" s="22"/>
      <c r="BI770" s="22">
        <f t="shared" si="150"/>
        <v>10000</v>
      </c>
      <c r="BJ770" s="22">
        <f t="shared" si="153"/>
        <v>4000</v>
      </c>
      <c r="BK770" s="22">
        <f t="shared" si="153"/>
        <v>4000</v>
      </c>
      <c r="BL770" s="21"/>
      <c r="BM770" s="21"/>
      <c r="BN770" s="21"/>
      <c r="BO770" s="21"/>
      <c r="BP770" s="21"/>
      <c r="BQ770" s="21"/>
      <c r="BR770" s="21"/>
      <c r="BS770" s="21"/>
      <c r="BT770" s="21"/>
      <c r="BU770" s="23"/>
      <c r="BV770" s="21"/>
      <c r="BW770" s="21"/>
      <c r="BX770" s="21"/>
      <c r="BY770" s="21"/>
      <c r="BZ770" s="21"/>
      <c r="CA770" s="21"/>
      <c r="CB770" s="21"/>
      <c r="CC770" s="21"/>
      <c r="CD770" s="21"/>
      <c r="CE770" s="21"/>
      <c r="CF770" s="21"/>
      <c r="CG770" s="21" t="s">
        <v>200</v>
      </c>
      <c r="CH770" s="21" t="s">
        <v>200</v>
      </c>
      <c r="CI770" s="21" t="s">
        <v>200</v>
      </c>
      <c r="CJ770" s="21" t="s">
        <v>200</v>
      </c>
      <c r="CK770" s="21" t="s">
        <v>200</v>
      </c>
      <c r="CL770" s="21" t="s">
        <v>200</v>
      </c>
      <c r="CM770" s="21" t="s">
        <v>200</v>
      </c>
      <c r="CN770" s="21" t="s">
        <v>200</v>
      </c>
      <c r="CO770" s="21" t="s">
        <v>200</v>
      </c>
    </row>
    <row r="771" spans="1:93" ht="16.5" customHeight="1" x14ac:dyDescent="0.3">
      <c r="A771" s="62">
        <v>31040769</v>
      </c>
      <c r="B771" s="62" t="s">
        <v>202</v>
      </c>
      <c r="C771" s="21"/>
      <c r="D771" s="21">
        <f t="shared" si="152"/>
        <v>74</v>
      </c>
      <c r="E771" s="21" t="s">
        <v>106</v>
      </c>
      <c r="F771" s="21">
        <v>34</v>
      </c>
      <c r="G771" s="21" t="s">
        <v>110</v>
      </c>
      <c r="H771" s="21">
        <f>VLOOKUP($L771,怪物模板!$A:$N,MATCH(角色!H$1,模板表头,0),0)</f>
        <v>3</v>
      </c>
      <c r="I771" s="28" t="str">
        <f>VLOOKUP($L771,怪物模板!$A:$N,MATCH(角色!I$1,模板表头,0),0)</f>
        <v>mag</v>
      </c>
      <c r="J771" s="22"/>
      <c r="K771" s="21"/>
      <c r="L771" s="21" t="s">
        <v>275</v>
      </c>
      <c r="M771" s="28" t="str">
        <f>VLOOKUP($L771,怪物模板!$A:$N,MATCH(角色!M$1,模板表头,0),0)</f>
        <v>火焰术士</v>
      </c>
      <c r="N771" s="28" t="str">
        <f>VLOOKUP($L771,怪物模板!$A:$N,MATCH(角色!N$1,模板表头,0),0)</f>
        <v>大招加引导版，加酒利用</v>
      </c>
      <c r="O771" s="21" t="str">
        <f>VLOOKUP($L771,怪物模板!$A:$N,MATCH(角色!O$1,模板表头,0),0)</f>
        <v>female</v>
      </c>
      <c r="P771" s="22">
        <v>3</v>
      </c>
      <c r="Q771" s="21">
        <v>3</v>
      </c>
      <c r="R771" s="21">
        <v>2</v>
      </c>
      <c r="S771" s="28" t="str">
        <f>VLOOKUP($L771,怪物模板!$A:$N,MATCH(角色!S$1,模板表头,0),0)</f>
        <v>alliance</v>
      </c>
      <c r="T771" s="21" t="s">
        <v>85</v>
      </c>
      <c r="U771" s="21"/>
      <c r="V771" s="21"/>
      <c r="W771" s="21"/>
      <c r="X771" s="21"/>
      <c r="Y771" s="21"/>
      <c r="Z771" s="21"/>
      <c r="AA771" s="21"/>
      <c r="AB771" s="21">
        <v>4</v>
      </c>
      <c r="AC771" s="21">
        <v>6</v>
      </c>
      <c r="AD771" s="21"/>
      <c r="AE771" s="21">
        <f t="shared" ref="AE771:AE802" si="154">VLOOKUP(G771,命能,2,0)</f>
        <v>10</v>
      </c>
      <c r="AF771" s="21">
        <f t="shared" si="149"/>
        <v>25</v>
      </c>
      <c r="AG771" s="28" t="str">
        <f>VLOOKUP($L771,怪物模板!$A:$N,MATCH(角色!AG$1,模板表头,0),0)</f>
        <v>misc.5skills</v>
      </c>
      <c r="AH771" s="28">
        <f>VLOOKUP($L771,怪物模板!$A:$N,MATCH(角色!AH$1,模板表头,0),0)</f>
        <v>11980401</v>
      </c>
      <c r="AI771" s="28">
        <f>VLOOKUP($L771,怪物模板!$A:$N,MATCH(角色!AI$1,模板表头,0),0)</f>
        <v>11980402</v>
      </c>
      <c r="AJ771" s="28">
        <f>VLOOKUP($L771,怪物模板!$A:$N,MATCH(角色!AJ$1,模板表头,0),0)</f>
        <v>11999535</v>
      </c>
      <c r="AK771" s="28" t="str">
        <f>VLOOKUP($L771,怪物模板!$A:$N,MATCH(角色!AK$1,模板表头,0),0)</f>
        <v/>
      </c>
      <c r="AL771" s="28" t="str">
        <f>IF(VLOOKUP($L771,[1]怪物模板!$A:$N,MATCH([1]角色!AL$1,模板表头,0),0)=0,"",VLOOKUP($L771,[1]怪物模板!$A:$N,MATCH([1]角色!AL$1,模板表头,0),0))</f>
        <v/>
      </c>
      <c r="AM771" s="28" t="str">
        <f>VLOOKUP($L771,怪物模板!$A:$N,MATCH(角色!AM$1,模板表头,0),0)</f>
        <v>flame_npc</v>
      </c>
      <c r="AN771" s="21">
        <v>1</v>
      </c>
      <c r="AO771" s="21">
        <v>1</v>
      </c>
      <c r="AP771" s="21"/>
      <c r="AQ771" s="21"/>
      <c r="AR771" s="21"/>
      <c r="AS771" s="21"/>
      <c r="AT771" s="21"/>
      <c r="AU771" s="21">
        <v>230011</v>
      </c>
      <c r="AV771" s="21">
        <v>230302</v>
      </c>
      <c r="AW771" s="21">
        <v>230163</v>
      </c>
      <c r="AX771" s="21"/>
      <c r="AY771" s="21"/>
      <c r="AZ771" s="21"/>
      <c r="BA771" s="21"/>
      <c r="BB771" s="22"/>
      <c r="BC771" s="22"/>
      <c r="BD771" s="22"/>
      <c r="BE771" s="22"/>
      <c r="BF771" s="22"/>
      <c r="BG771" s="22"/>
      <c r="BH771" s="22"/>
      <c r="BI771" s="22">
        <f t="shared" si="150"/>
        <v>10000</v>
      </c>
      <c r="BJ771" s="22">
        <f t="shared" si="153"/>
        <v>4000</v>
      </c>
      <c r="BK771" s="22">
        <f t="shared" si="153"/>
        <v>4000</v>
      </c>
      <c r="BL771" s="21"/>
      <c r="BM771" s="21"/>
      <c r="BN771" s="21"/>
      <c r="BO771" s="21"/>
      <c r="BP771" s="21"/>
      <c r="BQ771" s="21"/>
      <c r="BR771" s="21"/>
      <c r="BS771" s="21"/>
      <c r="BT771" s="21"/>
      <c r="BU771" s="23" t="s">
        <v>200</v>
      </c>
      <c r="BV771" s="21"/>
      <c r="BW771" s="21"/>
      <c r="BX771" s="21"/>
      <c r="BY771" s="21"/>
      <c r="BZ771" s="21"/>
      <c r="CA771" s="21"/>
      <c r="CB771" s="21"/>
      <c r="CC771" s="21"/>
      <c r="CD771" s="21"/>
      <c r="CE771" s="21"/>
      <c r="CF771" s="21"/>
      <c r="CG771" s="21" t="s">
        <v>200</v>
      </c>
      <c r="CH771" s="21" t="s">
        <v>200</v>
      </c>
      <c r="CI771" s="21" t="s">
        <v>200</v>
      </c>
      <c r="CJ771" s="21" t="s">
        <v>200</v>
      </c>
      <c r="CK771" s="21" t="s">
        <v>200</v>
      </c>
      <c r="CL771" s="21" t="s">
        <v>200</v>
      </c>
      <c r="CM771" s="21" t="s">
        <v>200</v>
      </c>
      <c r="CN771" s="21" t="s">
        <v>200</v>
      </c>
      <c r="CO771" s="21" t="s">
        <v>200</v>
      </c>
    </row>
    <row r="772" spans="1:93" ht="16.5" customHeight="1" x14ac:dyDescent="0.3">
      <c r="A772" s="62">
        <v>31040770</v>
      </c>
      <c r="B772" s="62" t="s">
        <v>202</v>
      </c>
      <c r="C772" s="21"/>
      <c r="D772" s="21">
        <f t="shared" si="152"/>
        <v>74</v>
      </c>
      <c r="E772" s="21" t="s">
        <v>106</v>
      </c>
      <c r="F772" s="21">
        <v>34</v>
      </c>
      <c r="G772" s="21" t="s">
        <v>110</v>
      </c>
      <c r="H772" s="21">
        <f>VLOOKUP($L772,怪物模板!$A:$N,MATCH(角色!H$1,模板表头,0),0)</f>
        <v>3</v>
      </c>
      <c r="I772" s="28" t="str">
        <f>VLOOKUP($L772,怪物模板!$A:$N,MATCH(角色!I$1,模板表头,0),0)</f>
        <v>mag</v>
      </c>
      <c r="J772" s="22"/>
      <c r="K772" s="21"/>
      <c r="L772" s="21" t="s">
        <v>275</v>
      </c>
      <c r="M772" s="28" t="str">
        <f>VLOOKUP($L772,怪物模板!$A:$N,MATCH(角色!M$1,模板表头,0),0)</f>
        <v>火焰术士</v>
      </c>
      <c r="N772" s="28" t="str">
        <f>VLOOKUP($L772,怪物模板!$A:$N,MATCH(角色!N$1,模板表头,0),0)</f>
        <v>大招加引导版，加酒利用</v>
      </c>
      <c r="O772" s="21" t="str">
        <f>VLOOKUP($L772,怪物模板!$A:$N,MATCH(角色!O$1,模板表头,0),0)</f>
        <v>female</v>
      </c>
      <c r="P772" s="22">
        <v>3</v>
      </c>
      <c r="Q772" s="21">
        <v>3</v>
      </c>
      <c r="R772" s="21">
        <v>2</v>
      </c>
      <c r="S772" s="28" t="str">
        <f>VLOOKUP($L772,怪物模板!$A:$N,MATCH(角色!S$1,模板表头,0),0)</f>
        <v>alliance</v>
      </c>
      <c r="T772" s="21" t="s">
        <v>85</v>
      </c>
      <c r="U772" s="21"/>
      <c r="V772" s="21"/>
      <c r="W772" s="21"/>
      <c r="X772" s="21"/>
      <c r="Y772" s="21"/>
      <c r="Z772" s="21"/>
      <c r="AA772" s="21"/>
      <c r="AB772" s="21">
        <v>4</v>
      </c>
      <c r="AC772" s="21">
        <v>6</v>
      </c>
      <c r="AD772" s="21"/>
      <c r="AE772" s="21">
        <f t="shared" si="154"/>
        <v>10</v>
      </c>
      <c r="AF772" s="21">
        <f t="shared" si="149"/>
        <v>25</v>
      </c>
      <c r="AG772" s="28" t="str">
        <f>VLOOKUP($L772,怪物模板!$A:$N,MATCH(角色!AG$1,模板表头,0),0)</f>
        <v>misc.5skills</v>
      </c>
      <c r="AH772" s="28">
        <f>VLOOKUP($L772,怪物模板!$A:$N,MATCH(角色!AH$1,模板表头,0),0)</f>
        <v>11980401</v>
      </c>
      <c r="AI772" s="28">
        <f>VLOOKUP($L772,怪物模板!$A:$N,MATCH(角色!AI$1,模板表头,0),0)</f>
        <v>11980402</v>
      </c>
      <c r="AJ772" s="28">
        <f>VLOOKUP($L772,怪物模板!$A:$N,MATCH(角色!AJ$1,模板表头,0),0)</f>
        <v>11999535</v>
      </c>
      <c r="AK772" s="28" t="str">
        <f>VLOOKUP($L772,怪物模板!$A:$N,MATCH(角色!AK$1,模板表头,0),0)</f>
        <v/>
      </c>
      <c r="AL772" s="28" t="str">
        <f>IF(VLOOKUP($L772,[1]怪物模板!$A:$N,MATCH([1]角色!AL$1,模板表头,0),0)=0,"",VLOOKUP($L772,[1]怪物模板!$A:$N,MATCH([1]角色!AL$1,模板表头,0),0))</f>
        <v/>
      </c>
      <c r="AM772" s="28" t="str">
        <f>VLOOKUP($L772,怪物模板!$A:$N,MATCH(角色!AM$1,模板表头,0),0)</f>
        <v>flame_npc</v>
      </c>
      <c r="AN772" s="21">
        <v>1</v>
      </c>
      <c r="AO772" s="21">
        <v>1</v>
      </c>
      <c r="AP772" s="21"/>
      <c r="AQ772" s="21"/>
      <c r="AR772" s="21"/>
      <c r="AS772" s="21"/>
      <c r="AT772" s="21"/>
      <c r="AU772" s="21">
        <v>230011</v>
      </c>
      <c r="AV772" s="21">
        <v>230302</v>
      </c>
      <c r="AW772" s="21">
        <v>230163</v>
      </c>
      <c r="AX772" s="21"/>
      <c r="AY772" s="21"/>
      <c r="AZ772" s="21"/>
      <c r="BA772" s="21"/>
      <c r="BB772" s="22"/>
      <c r="BC772" s="22"/>
      <c r="BD772" s="22"/>
      <c r="BE772" s="22"/>
      <c r="BF772" s="22"/>
      <c r="BG772" s="22"/>
      <c r="BH772" s="22"/>
      <c r="BI772" s="22">
        <f t="shared" si="150"/>
        <v>10000</v>
      </c>
      <c r="BJ772" s="22">
        <f t="shared" si="153"/>
        <v>4000</v>
      </c>
      <c r="BK772" s="22">
        <f t="shared" si="153"/>
        <v>4000</v>
      </c>
      <c r="BL772" s="21"/>
      <c r="BM772" s="21"/>
      <c r="BN772" s="21"/>
      <c r="BO772" s="21"/>
      <c r="BP772" s="21"/>
      <c r="BQ772" s="21"/>
      <c r="BR772" s="21"/>
      <c r="BS772" s="21"/>
      <c r="BT772" s="21"/>
      <c r="BU772" s="23" t="s">
        <v>200</v>
      </c>
      <c r="BV772" s="21"/>
      <c r="BW772" s="21"/>
      <c r="BX772" s="21"/>
      <c r="BY772" s="21"/>
      <c r="BZ772" s="21"/>
      <c r="CA772" s="21"/>
      <c r="CB772" s="21"/>
      <c r="CC772" s="21"/>
      <c r="CD772" s="21"/>
      <c r="CE772" s="21"/>
      <c r="CF772" s="21"/>
      <c r="CG772" s="21" t="s">
        <v>200</v>
      </c>
      <c r="CH772" s="21" t="s">
        <v>200</v>
      </c>
      <c r="CI772" s="21" t="s">
        <v>200</v>
      </c>
      <c r="CJ772" s="21" t="s">
        <v>200</v>
      </c>
      <c r="CK772" s="21" t="s">
        <v>200</v>
      </c>
      <c r="CL772" s="21" t="s">
        <v>200</v>
      </c>
      <c r="CM772" s="21" t="s">
        <v>200</v>
      </c>
      <c r="CN772" s="21" t="s">
        <v>200</v>
      </c>
      <c r="CO772" s="21" t="s">
        <v>200</v>
      </c>
    </row>
    <row r="773" spans="1:93" s="6" customFormat="1" x14ac:dyDescent="0.3">
      <c r="A773" s="73">
        <v>31040771</v>
      </c>
      <c r="B773" s="73" t="s">
        <v>901</v>
      </c>
      <c r="C773" s="21"/>
      <c r="D773" s="21">
        <f t="shared" si="152"/>
        <v>75</v>
      </c>
      <c r="E773" s="21" t="s">
        <v>106</v>
      </c>
      <c r="F773" s="21">
        <v>35</v>
      </c>
      <c r="G773" s="21" t="s">
        <v>101</v>
      </c>
      <c r="H773" s="21">
        <f>VLOOKUP($L773,怪物模板!$A:$N,MATCH(角色!H$1,模板表头,0),0)</f>
        <v>2</v>
      </c>
      <c r="I773" s="28" t="str">
        <f>VLOOKUP($L773,怪物模板!$A:$N,MATCH(角色!I$1,模板表头,0),0)</f>
        <v>phy</v>
      </c>
      <c r="J773" s="22"/>
      <c r="K773" s="21"/>
      <c r="L773" s="21" t="s">
        <v>906</v>
      </c>
      <c r="M773" s="28" t="str">
        <f>VLOOKUP($L773,怪物模板!$A:$N,MATCH(角色!M$1,模板表头,0),0)</f>
        <v>哈迪斯</v>
      </c>
      <c r="N773" s="28" t="str">
        <f>VLOOKUP($L773,怪物模板!$A:$N,MATCH(角色!N$1,模板表头,0),0)</f>
        <v>统一BOSS模板</v>
      </c>
      <c r="O773" s="21" t="str">
        <f>VLOOKUP($L773,怪物模板!$A:$N,MATCH(角色!O$1,模板表头,0),0)</f>
        <v>male</v>
      </c>
      <c r="P773" s="21">
        <v>7</v>
      </c>
      <c r="Q773" s="21">
        <v>4</v>
      </c>
      <c r="R773" s="21">
        <v>4</v>
      </c>
      <c r="S773" s="28" t="str">
        <f>VLOOKUP($L773,怪物模板!$A:$N,MATCH(角色!S$1,模板表头,0),0)</f>
        <v>order</v>
      </c>
      <c r="T773" s="21" t="s">
        <v>87</v>
      </c>
      <c r="U773" s="21"/>
      <c r="V773" s="21"/>
      <c r="W773" s="21"/>
      <c r="X773" s="21"/>
      <c r="Y773" s="21"/>
      <c r="Z773" s="21"/>
      <c r="AA773" s="21"/>
      <c r="AB773" s="21">
        <v>4</v>
      </c>
      <c r="AC773" s="21">
        <v>6</v>
      </c>
      <c r="AD773" s="21"/>
      <c r="AE773" s="21">
        <f t="shared" si="154"/>
        <v>100</v>
      </c>
      <c r="AF773" s="21">
        <f t="shared" si="149"/>
        <v>250</v>
      </c>
      <c r="AG773" s="28" t="str">
        <f>VLOOKUP($L773,怪物模板!$A:$N,MATCH(角色!AG$1,模板表头,0),0)</f>
        <v>melee.hades</v>
      </c>
      <c r="AH773" s="28">
        <f>VLOOKUP($L773,怪物模板!$A:$N,MATCH(角色!AH$1,模板表头,0),0)</f>
        <v>11760701</v>
      </c>
      <c r="AI773" s="28">
        <f>VLOOKUP($L773,怪物模板!$A:$N,MATCH(角色!AI$1,模板表头,0),0)</f>
        <v>11760702</v>
      </c>
      <c r="AJ773" s="28">
        <f>VLOOKUP($L773,怪物模板!$A:$N,MATCH(角色!AJ$1,模板表头,0),0)</f>
        <v>11760703</v>
      </c>
      <c r="AK773" s="28">
        <f>VLOOKUP($L773,怪物模板!$A:$N,MATCH(角色!AK$1,模板表头,0),0)</f>
        <v>11760704</v>
      </c>
      <c r="AL773" s="28" t="str">
        <f>IF(VLOOKUP($L773,[1]怪物模板!$A:$N,MATCH([1]角色!AL$1,模板表头,0),0)=0,"",VLOOKUP($L773,[1]怪物模板!$A:$N,MATCH([1]角色!AL$1,模板表头,0),0))</f>
        <v/>
      </c>
      <c r="AM773" s="28" t="str">
        <f>VLOOKUP($L773,怪物模板!$A:$N,MATCH(角色!AM$1,模板表头,0),0)</f>
        <v>hades_hero</v>
      </c>
      <c r="AN773" s="21">
        <v>1.5</v>
      </c>
      <c r="AO773" s="21">
        <v>1</v>
      </c>
      <c r="AP773" s="21"/>
      <c r="AQ773" s="21"/>
      <c r="AR773" s="21"/>
      <c r="AS773" s="21"/>
      <c r="AT773" s="21"/>
      <c r="AU773" s="21">
        <v>230011</v>
      </c>
      <c r="AV773" s="21">
        <v>230272</v>
      </c>
      <c r="AW773" s="21">
        <v>230203</v>
      </c>
      <c r="AX773" s="21"/>
      <c r="AY773" s="21"/>
      <c r="AZ773" s="21"/>
      <c r="BA773" s="21"/>
      <c r="BB773" s="22"/>
      <c r="BC773" s="22"/>
      <c r="BD773" s="22"/>
      <c r="BE773" s="22"/>
      <c r="BF773" s="22"/>
      <c r="BG773" s="22"/>
      <c r="BH773" s="22"/>
      <c r="BI773" s="22">
        <f t="shared" si="150"/>
        <v>0</v>
      </c>
      <c r="BJ773" s="22">
        <f t="shared" si="153"/>
        <v>0</v>
      </c>
      <c r="BK773" s="22">
        <f t="shared" si="153"/>
        <v>0</v>
      </c>
      <c r="BL773" s="21"/>
      <c r="BM773" s="21"/>
      <c r="BN773" s="21"/>
      <c r="BO773" s="21"/>
      <c r="BP773" s="21"/>
      <c r="BQ773" s="21"/>
      <c r="BR773" s="21"/>
      <c r="BS773" s="21"/>
      <c r="BT773" s="21"/>
      <c r="BU773" s="23" t="s">
        <v>200</v>
      </c>
      <c r="BV773" s="21"/>
      <c r="BW773" s="21"/>
      <c r="BX773" s="21"/>
      <c r="BY773" s="21"/>
      <c r="BZ773" s="21"/>
      <c r="CA773" s="21"/>
      <c r="CB773" s="21"/>
      <c r="CC773" s="21"/>
      <c r="CD773" s="21"/>
      <c r="CE773" s="21"/>
      <c r="CF773" s="21"/>
      <c r="CG773" s="21">
        <v>5000</v>
      </c>
      <c r="CH773" s="21">
        <v>5000</v>
      </c>
      <c r="CI773" s="21">
        <v>5000</v>
      </c>
      <c r="CJ773" s="21">
        <v>5000</v>
      </c>
      <c r="CK773" s="21">
        <v>5000</v>
      </c>
      <c r="CL773" s="21">
        <v>5000</v>
      </c>
      <c r="CM773" s="21">
        <v>5000</v>
      </c>
      <c r="CN773" s="21">
        <v>5000</v>
      </c>
      <c r="CO773" s="21">
        <v>5000</v>
      </c>
    </row>
    <row r="774" spans="1:93" s="5" customFormat="1" ht="16.5" customHeight="1" x14ac:dyDescent="0.3">
      <c r="A774" s="62">
        <v>31040772</v>
      </c>
      <c r="B774" s="62" t="s">
        <v>84</v>
      </c>
      <c r="C774" s="21"/>
      <c r="D774" s="21">
        <f t="shared" si="152"/>
        <v>75</v>
      </c>
      <c r="E774" s="21" t="s">
        <v>106</v>
      </c>
      <c r="F774" s="21">
        <v>35</v>
      </c>
      <c r="G774" s="21" t="s">
        <v>110</v>
      </c>
      <c r="H774" s="21">
        <f>VLOOKUP($L774,怪物模板!$A:$N,MATCH(角色!H$1,模板表头,0),0)</f>
        <v>2</v>
      </c>
      <c r="I774" s="28" t="str">
        <f>VLOOKUP($L774,怪物模板!$A:$N,MATCH(角色!I$1,模板表头,0),0)</f>
        <v>phy</v>
      </c>
      <c r="J774" s="22"/>
      <c r="K774" s="21"/>
      <c r="L774" s="21" t="s">
        <v>277</v>
      </c>
      <c r="M774" s="28" t="str">
        <f>VLOOKUP($L774,怪物模板!$A:$N,MATCH(角色!M$1,模板表头,0),0)</f>
        <v>无对应英雄</v>
      </c>
      <c r="N774" s="28" t="str">
        <f>VLOOKUP($L774,怪物模板!$A:$N,MATCH(角色!N$1,模板表头,0),0)</f>
        <v>统一模板</v>
      </c>
      <c r="O774" s="21" t="str">
        <f>VLOOKUP($L774,怪物模板!$A:$N,MATCH(角色!O$1,模板表头,0),0)</f>
        <v>male</v>
      </c>
      <c r="P774" s="22">
        <v>1</v>
      </c>
      <c r="Q774" s="21">
        <v>1</v>
      </c>
      <c r="R774" s="21">
        <v>1</v>
      </c>
      <c r="S774" s="28" t="str">
        <f>VLOOKUP($L774,怪物模板!$A:$N,MATCH(角色!S$1,模板表头,0),0)</f>
        <v>chaos</v>
      </c>
      <c r="T774" s="21" t="s">
        <v>85</v>
      </c>
      <c r="U774" s="21"/>
      <c r="V774" s="21"/>
      <c r="W774" s="21"/>
      <c r="X774" s="21"/>
      <c r="Y774" s="21"/>
      <c r="Z774" s="21"/>
      <c r="AA774" s="21"/>
      <c r="AB774" s="21">
        <v>4</v>
      </c>
      <c r="AC774" s="21">
        <v>6</v>
      </c>
      <c r="AD774" s="21"/>
      <c r="AE774" s="21">
        <f t="shared" si="154"/>
        <v>10</v>
      </c>
      <c r="AF774" s="21">
        <f t="shared" si="149"/>
        <v>25</v>
      </c>
      <c r="AG774" s="28" t="str">
        <f>VLOOKUP($L774,怪物模板!$A:$N,MATCH(角色!AG$1,模板表头,0),0)</f>
        <v>misc.5skills_self_hp_ratio</v>
      </c>
      <c r="AH774" s="28">
        <f>VLOOKUP($L774,怪物模板!$A:$N,MATCH(角色!AH$1,模板表头,0),0)</f>
        <v>11990101</v>
      </c>
      <c r="AI774" s="28">
        <f>VLOOKUP($L774,怪物模板!$A:$N,MATCH(角色!AI$1,模板表头,0),0)</f>
        <v>11990102</v>
      </c>
      <c r="AJ774" s="28" t="str">
        <f>VLOOKUP($L774,怪物模板!$A:$N,MATCH(角色!AJ$1,模板表头,0),0)</f>
        <v/>
      </c>
      <c r="AK774" s="28" t="str">
        <f>VLOOKUP($L774,怪物模板!$A:$N,MATCH(角色!AK$1,模板表头,0),0)</f>
        <v/>
      </c>
      <c r="AL774" s="28" t="str">
        <f>IF(VLOOKUP($L774,[1]怪物模板!$A:$N,MATCH([1]角色!AL$1,模板表头,0),0)=0,"",VLOOKUP($L774,[1]怪物模板!$A:$N,MATCH([1]角色!AL$1,模板表头,0),0))</f>
        <v/>
      </c>
      <c r="AM774" s="28" t="str">
        <f>VLOOKUP($L774,怪物模板!$A:$N,MATCH(角色!AM$1,模板表头,0),0)</f>
        <v>treant</v>
      </c>
      <c r="AN774" s="21">
        <v>1</v>
      </c>
      <c r="AO774" s="21">
        <v>1</v>
      </c>
      <c r="AP774" s="21"/>
      <c r="AQ774" s="21"/>
      <c r="AR774" s="21"/>
      <c r="AS774" s="21"/>
      <c r="AT774" s="21"/>
      <c r="AU774" s="21">
        <v>230021</v>
      </c>
      <c r="AV774" s="21">
        <v>230292</v>
      </c>
      <c r="AW774" s="21">
        <v>230123</v>
      </c>
      <c r="AX774" s="21"/>
      <c r="AY774" s="21"/>
      <c r="AZ774" s="21"/>
      <c r="BA774" s="21"/>
      <c r="BB774" s="22"/>
      <c r="BC774" s="22"/>
      <c r="BD774" s="22"/>
      <c r="BE774" s="22"/>
      <c r="BF774" s="22"/>
      <c r="BG774" s="22"/>
      <c r="BH774" s="22"/>
      <c r="BI774" s="22">
        <f t="shared" si="150"/>
        <v>10000</v>
      </c>
      <c r="BJ774" s="22">
        <f t="shared" si="153"/>
        <v>4000</v>
      </c>
      <c r="BK774" s="22">
        <f t="shared" si="153"/>
        <v>4000</v>
      </c>
      <c r="BL774" s="21"/>
      <c r="BM774" s="21"/>
      <c r="BN774" s="21"/>
      <c r="BO774" s="21"/>
      <c r="BP774" s="21"/>
      <c r="BQ774" s="21"/>
      <c r="BR774" s="21"/>
      <c r="BS774" s="21"/>
      <c r="BT774" s="21"/>
      <c r="BU774" s="23" t="s">
        <v>200</v>
      </c>
      <c r="BV774" s="21"/>
      <c r="BW774" s="21"/>
      <c r="BX774" s="21"/>
      <c r="BY774" s="21"/>
      <c r="BZ774" s="21"/>
      <c r="CA774" s="21"/>
      <c r="CB774" s="21"/>
      <c r="CC774" s="21"/>
      <c r="CD774" s="21"/>
      <c r="CE774" s="21"/>
      <c r="CF774" s="21"/>
      <c r="CG774" s="21" t="s">
        <v>200</v>
      </c>
      <c r="CH774" s="21" t="s">
        <v>200</v>
      </c>
      <c r="CI774" s="21" t="s">
        <v>200</v>
      </c>
      <c r="CJ774" s="21" t="s">
        <v>200</v>
      </c>
      <c r="CK774" s="21" t="s">
        <v>200</v>
      </c>
      <c r="CL774" s="21" t="s">
        <v>200</v>
      </c>
      <c r="CM774" s="21" t="s">
        <v>200</v>
      </c>
      <c r="CN774" s="21" t="s">
        <v>200</v>
      </c>
      <c r="CO774" s="21" t="s">
        <v>200</v>
      </c>
    </row>
    <row r="775" spans="1:93" s="5" customFormat="1" ht="16.5" customHeight="1" x14ac:dyDescent="0.3">
      <c r="A775" s="62">
        <v>31040773</v>
      </c>
      <c r="B775" s="62" t="s">
        <v>84</v>
      </c>
      <c r="C775" s="21"/>
      <c r="D775" s="21">
        <f t="shared" si="152"/>
        <v>75</v>
      </c>
      <c r="E775" s="21" t="s">
        <v>106</v>
      </c>
      <c r="F775" s="21">
        <v>35</v>
      </c>
      <c r="G775" s="21" t="s">
        <v>110</v>
      </c>
      <c r="H775" s="21">
        <f>VLOOKUP($L775,怪物模板!$A:$N,MATCH(角色!H$1,模板表头,0),0)</f>
        <v>2</v>
      </c>
      <c r="I775" s="28" t="str">
        <f>VLOOKUP($L775,怪物模板!$A:$N,MATCH(角色!I$1,模板表头,0),0)</f>
        <v>phy</v>
      </c>
      <c r="J775" s="22"/>
      <c r="K775" s="21"/>
      <c r="L775" s="21" t="s">
        <v>277</v>
      </c>
      <c r="M775" s="28" t="str">
        <f>VLOOKUP($L775,怪物模板!$A:$N,MATCH(角色!M$1,模板表头,0),0)</f>
        <v>无对应英雄</v>
      </c>
      <c r="N775" s="28" t="str">
        <f>VLOOKUP($L775,怪物模板!$A:$N,MATCH(角色!N$1,模板表头,0),0)</f>
        <v>统一模板</v>
      </c>
      <c r="O775" s="21" t="str">
        <f>VLOOKUP($L775,怪物模板!$A:$N,MATCH(角色!O$1,模板表头,0),0)</f>
        <v>male</v>
      </c>
      <c r="P775" s="22">
        <v>1</v>
      </c>
      <c r="Q775" s="21">
        <v>1</v>
      </c>
      <c r="R775" s="21">
        <v>1</v>
      </c>
      <c r="S775" s="28" t="str">
        <f>VLOOKUP($L775,怪物模板!$A:$N,MATCH(角色!S$1,模板表头,0),0)</f>
        <v>chaos</v>
      </c>
      <c r="T775" s="21" t="s">
        <v>85</v>
      </c>
      <c r="U775" s="21"/>
      <c r="V775" s="21"/>
      <c r="W775" s="21"/>
      <c r="X775" s="21"/>
      <c r="Y775" s="21"/>
      <c r="Z775" s="21"/>
      <c r="AA775" s="21"/>
      <c r="AB775" s="21">
        <v>4</v>
      </c>
      <c r="AC775" s="21">
        <v>6</v>
      </c>
      <c r="AD775" s="21"/>
      <c r="AE775" s="21">
        <f t="shared" si="154"/>
        <v>10</v>
      </c>
      <c r="AF775" s="21">
        <f t="shared" si="149"/>
        <v>25</v>
      </c>
      <c r="AG775" s="28" t="str">
        <f>VLOOKUP($L775,怪物模板!$A:$N,MATCH(角色!AG$1,模板表头,0),0)</f>
        <v>misc.5skills_self_hp_ratio</v>
      </c>
      <c r="AH775" s="28">
        <f>VLOOKUP($L775,怪物模板!$A:$N,MATCH(角色!AH$1,模板表头,0),0)</f>
        <v>11990101</v>
      </c>
      <c r="AI775" s="28">
        <f>VLOOKUP($L775,怪物模板!$A:$N,MATCH(角色!AI$1,模板表头,0),0)</f>
        <v>11990102</v>
      </c>
      <c r="AJ775" s="28" t="str">
        <f>VLOOKUP($L775,怪物模板!$A:$N,MATCH(角色!AJ$1,模板表头,0),0)</f>
        <v/>
      </c>
      <c r="AK775" s="28" t="str">
        <f>VLOOKUP($L775,怪物模板!$A:$N,MATCH(角色!AK$1,模板表头,0),0)</f>
        <v/>
      </c>
      <c r="AL775" s="28" t="str">
        <f>IF(VLOOKUP($L775,[1]怪物模板!$A:$N,MATCH([1]角色!AL$1,模板表头,0),0)=0,"",VLOOKUP($L775,[1]怪物模板!$A:$N,MATCH([1]角色!AL$1,模板表头,0),0))</f>
        <v/>
      </c>
      <c r="AM775" s="28" t="str">
        <f>VLOOKUP($L775,怪物模板!$A:$N,MATCH(角色!AM$1,模板表头,0),0)</f>
        <v>treant</v>
      </c>
      <c r="AN775" s="21">
        <v>1</v>
      </c>
      <c r="AO775" s="21">
        <v>1</v>
      </c>
      <c r="AP775" s="21"/>
      <c r="AQ775" s="21"/>
      <c r="AR775" s="21"/>
      <c r="AS775" s="21"/>
      <c r="AT775" s="21"/>
      <c r="AU775" s="21">
        <v>230021</v>
      </c>
      <c r="AV775" s="21">
        <v>230292</v>
      </c>
      <c r="AW775" s="21">
        <v>230123</v>
      </c>
      <c r="AX775" s="21"/>
      <c r="AY775" s="21"/>
      <c r="AZ775" s="21"/>
      <c r="BA775" s="21"/>
      <c r="BB775" s="22"/>
      <c r="BC775" s="22"/>
      <c r="BD775" s="22"/>
      <c r="BE775" s="22"/>
      <c r="BF775" s="22"/>
      <c r="BG775" s="22"/>
      <c r="BH775" s="22"/>
      <c r="BI775" s="22">
        <f t="shared" si="150"/>
        <v>10000</v>
      </c>
      <c r="BJ775" s="22">
        <f t="shared" si="153"/>
        <v>4000</v>
      </c>
      <c r="BK775" s="22">
        <f t="shared" si="153"/>
        <v>4000</v>
      </c>
      <c r="BL775" s="21"/>
      <c r="BM775" s="21"/>
      <c r="BN775" s="21"/>
      <c r="BO775" s="21"/>
      <c r="BP775" s="21"/>
      <c r="BQ775" s="21"/>
      <c r="BR775" s="21"/>
      <c r="BS775" s="21"/>
      <c r="BT775" s="21"/>
      <c r="BU775" s="23" t="s">
        <v>200</v>
      </c>
      <c r="BV775" s="21"/>
      <c r="BW775" s="21"/>
      <c r="BX775" s="21"/>
      <c r="BY775" s="21"/>
      <c r="BZ775" s="21"/>
      <c r="CA775" s="21"/>
      <c r="CB775" s="21"/>
      <c r="CC775" s="21"/>
      <c r="CD775" s="21"/>
      <c r="CE775" s="21"/>
      <c r="CF775" s="21"/>
      <c r="CG775" s="21" t="s">
        <v>200</v>
      </c>
      <c r="CH775" s="21" t="s">
        <v>200</v>
      </c>
      <c r="CI775" s="21" t="s">
        <v>200</v>
      </c>
      <c r="CJ775" s="21" t="s">
        <v>200</v>
      </c>
      <c r="CK775" s="21" t="s">
        <v>200</v>
      </c>
      <c r="CL775" s="21" t="s">
        <v>200</v>
      </c>
      <c r="CM775" s="21" t="s">
        <v>200</v>
      </c>
      <c r="CN775" s="21" t="s">
        <v>200</v>
      </c>
      <c r="CO775" s="21" t="s">
        <v>200</v>
      </c>
    </row>
    <row r="776" spans="1:93" s="5" customFormat="1" x14ac:dyDescent="0.3">
      <c r="A776" s="62">
        <v>31040774</v>
      </c>
      <c r="B776" s="62" t="s">
        <v>204</v>
      </c>
      <c r="C776" s="21"/>
      <c r="D776" s="21">
        <f t="shared" si="152"/>
        <v>75</v>
      </c>
      <c r="E776" s="21" t="s">
        <v>106</v>
      </c>
      <c r="F776" s="21">
        <v>35</v>
      </c>
      <c r="G776" s="21" t="s">
        <v>110</v>
      </c>
      <c r="H776" s="21">
        <f>VLOOKUP($L776,怪物模板!$A:$N,MATCH(角色!H$1,模板表头,0),0)</f>
        <v>3</v>
      </c>
      <c r="I776" s="28" t="str">
        <f>VLOOKUP($L776,怪物模板!$A:$N,MATCH(角色!I$1,模板表头,0),0)</f>
        <v>phy</v>
      </c>
      <c r="J776" s="22"/>
      <c r="K776" s="21"/>
      <c r="L776" s="21" t="s">
        <v>204</v>
      </c>
      <c r="M776" s="28" t="str">
        <f>VLOOKUP($L776,怪物模板!$A:$N,MATCH(角色!M$1,模板表头,0),0)</f>
        <v>骷髅射手</v>
      </c>
      <c r="N776" s="28" t="str">
        <f>VLOOKUP($L776,怪物模板!$A:$N,MATCH(角色!N$1,模板表头,0),0)</f>
        <v>统一模板</v>
      </c>
      <c r="O776" s="21" t="str">
        <f>VLOOKUP($L776,怪物模板!$A:$N,MATCH(角色!O$1,模板表头,0),0)</f>
        <v>male</v>
      </c>
      <c r="P776" s="21">
        <v>1</v>
      </c>
      <c r="Q776" s="21">
        <v>1</v>
      </c>
      <c r="R776" s="21">
        <v>1</v>
      </c>
      <c r="S776" s="28" t="str">
        <f>VLOOKUP($L776,怪物模板!$A:$N,MATCH(角色!S$1,模板表头,0),0)</f>
        <v>horde</v>
      </c>
      <c r="T776" s="21" t="s">
        <v>85</v>
      </c>
      <c r="U776" s="21"/>
      <c r="V776" s="21"/>
      <c r="W776" s="21"/>
      <c r="X776" s="21"/>
      <c r="Y776" s="21"/>
      <c r="Z776" s="21"/>
      <c r="AA776" s="21"/>
      <c r="AB776" s="21">
        <v>4</v>
      </c>
      <c r="AC776" s="21">
        <v>6</v>
      </c>
      <c r="AD776" s="21"/>
      <c r="AE776" s="21">
        <f t="shared" si="154"/>
        <v>10</v>
      </c>
      <c r="AF776" s="21">
        <f t="shared" si="149"/>
        <v>25</v>
      </c>
      <c r="AG776" s="28" t="str">
        <f>VLOOKUP($L776,怪物模板!$A:$N,MATCH(角色!AG$1,模板表头,0),0)</f>
        <v>misc.5skills</v>
      </c>
      <c r="AH776" s="28">
        <f>VLOOKUP($L776,怪物模板!$A:$N,MATCH(角色!AH$1,模板表头,0),0)</f>
        <v>11690101</v>
      </c>
      <c r="AI776" s="28">
        <f>VLOOKUP($L776,怪物模板!$A:$N,MATCH(角色!AI$1,模板表头,0),0)</f>
        <v>11690102</v>
      </c>
      <c r="AJ776" s="28" t="str">
        <f>VLOOKUP($L776,怪物模板!$A:$N,MATCH(角色!AJ$1,模板表头,0),0)</f>
        <v/>
      </c>
      <c r="AK776" s="28" t="str">
        <f>VLOOKUP($L776,怪物模板!$A:$N,MATCH(角色!AK$1,模板表头,0),0)</f>
        <v/>
      </c>
      <c r="AL776" s="28" t="str">
        <f>IF(VLOOKUP($L776,[1]怪物模板!$A:$N,MATCH([1]角色!AL$1,模板表头,0),0)=0,"",VLOOKUP($L776,[1]怪物模板!$A:$N,MATCH([1]角色!AL$1,模板表头,0),0))</f>
        <v/>
      </c>
      <c r="AM776" s="28" t="str">
        <f>VLOOKUP($L776,怪物模板!$A:$N,MATCH(角色!AM$1,模板表头,0),0)</f>
        <v>skeleton_archer_npc</v>
      </c>
      <c r="AN776" s="21">
        <v>1</v>
      </c>
      <c r="AO776" s="21">
        <v>1</v>
      </c>
      <c r="AP776" s="21"/>
      <c r="AQ776" s="21"/>
      <c r="AR776" s="21"/>
      <c r="AS776" s="21"/>
      <c r="AT776" s="21"/>
      <c r="AU776" s="21">
        <v>230051</v>
      </c>
      <c r="AV776" s="21">
        <v>230282</v>
      </c>
      <c r="AW776" s="21">
        <v>230113</v>
      </c>
      <c r="AX776" s="21"/>
      <c r="AY776" s="21"/>
      <c r="AZ776" s="21"/>
      <c r="BA776" s="21"/>
      <c r="BB776" s="22"/>
      <c r="BC776" s="22"/>
      <c r="BD776" s="22"/>
      <c r="BE776" s="22"/>
      <c r="BF776" s="22"/>
      <c r="BG776" s="22"/>
      <c r="BH776" s="22"/>
      <c r="BI776" s="22">
        <f t="shared" si="150"/>
        <v>10000</v>
      </c>
      <c r="BJ776" s="22">
        <f t="shared" si="153"/>
        <v>4000</v>
      </c>
      <c r="BK776" s="22">
        <f t="shared" si="153"/>
        <v>4000</v>
      </c>
      <c r="BL776" s="21"/>
      <c r="BM776" s="21"/>
      <c r="BN776" s="21"/>
      <c r="BO776" s="21"/>
      <c r="BP776" s="21"/>
      <c r="BQ776" s="21"/>
      <c r="BR776" s="21"/>
      <c r="BS776" s="21"/>
      <c r="BT776" s="21"/>
      <c r="BU776" s="23" t="s">
        <v>200</v>
      </c>
      <c r="BV776" s="21"/>
      <c r="BW776" s="21"/>
      <c r="BX776" s="21"/>
      <c r="BY776" s="21"/>
      <c r="BZ776" s="21"/>
      <c r="CA776" s="21"/>
      <c r="CB776" s="21"/>
      <c r="CC776" s="21"/>
      <c r="CD776" s="21"/>
      <c r="CE776" s="21"/>
      <c r="CF776" s="21"/>
      <c r="CG776" s="21" t="s">
        <v>200</v>
      </c>
      <c r="CH776" s="21" t="s">
        <v>200</v>
      </c>
      <c r="CI776" s="21" t="s">
        <v>200</v>
      </c>
      <c r="CJ776" s="21" t="s">
        <v>200</v>
      </c>
      <c r="CK776" s="21" t="s">
        <v>200</v>
      </c>
      <c r="CL776" s="21" t="s">
        <v>200</v>
      </c>
      <c r="CM776" s="21" t="s">
        <v>200</v>
      </c>
      <c r="CN776" s="21" t="s">
        <v>200</v>
      </c>
      <c r="CO776" s="21" t="s">
        <v>200</v>
      </c>
    </row>
    <row r="777" spans="1:93" s="5" customFormat="1" x14ac:dyDescent="0.3">
      <c r="A777" s="62">
        <v>31040775</v>
      </c>
      <c r="B777" s="62" t="s">
        <v>204</v>
      </c>
      <c r="C777" s="21"/>
      <c r="D777" s="21">
        <f t="shared" si="152"/>
        <v>75</v>
      </c>
      <c r="E777" s="21" t="s">
        <v>106</v>
      </c>
      <c r="F777" s="21">
        <v>35</v>
      </c>
      <c r="G777" s="21" t="s">
        <v>110</v>
      </c>
      <c r="H777" s="21">
        <f>VLOOKUP($L777,怪物模板!$A:$N,MATCH(角色!H$1,模板表头,0),0)</f>
        <v>3</v>
      </c>
      <c r="I777" s="28" t="str">
        <f>VLOOKUP($L777,怪物模板!$A:$N,MATCH(角色!I$1,模板表头,0),0)</f>
        <v>phy</v>
      </c>
      <c r="J777" s="22"/>
      <c r="K777" s="21"/>
      <c r="L777" s="21" t="s">
        <v>204</v>
      </c>
      <c r="M777" s="28" t="str">
        <f>VLOOKUP($L777,怪物模板!$A:$N,MATCH(角色!M$1,模板表头,0),0)</f>
        <v>骷髅射手</v>
      </c>
      <c r="N777" s="28" t="str">
        <f>VLOOKUP($L777,怪物模板!$A:$N,MATCH(角色!N$1,模板表头,0),0)</f>
        <v>统一模板</v>
      </c>
      <c r="O777" s="21" t="str">
        <f>VLOOKUP($L777,怪物模板!$A:$N,MATCH(角色!O$1,模板表头,0),0)</f>
        <v>male</v>
      </c>
      <c r="P777" s="21">
        <v>1</v>
      </c>
      <c r="Q777" s="21">
        <v>1</v>
      </c>
      <c r="R777" s="21">
        <v>1</v>
      </c>
      <c r="S777" s="28" t="str">
        <f>VLOOKUP($L777,怪物模板!$A:$N,MATCH(角色!S$1,模板表头,0),0)</f>
        <v>horde</v>
      </c>
      <c r="T777" s="21" t="s">
        <v>85</v>
      </c>
      <c r="U777" s="21"/>
      <c r="V777" s="21"/>
      <c r="W777" s="21"/>
      <c r="X777" s="21"/>
      <c r="Y777" s="21"/>
      <c r="Z777" s="21"/>
      <c r="AA777" s="21"/>
      <c r="AB777" s="21">
        <v>4</v>
      </c>
      <c r="AC777" s="21">
        <v>6</v>
      </c>
      <c r="AD777" s="21"/>
      <c r="AE777" s="21">
        <f t="shared" si="154"/>
        <v>10</v>
      </c>
      <c r="AF777" s="21">
        <f t="shared" si="149"/>
        <v>25</v>
      </c>
      <c r="AG777" s="28" t="str">
        <f>VLOOKUP($L777,怪物模板!$A:$N,MATCH(角色!AG$1,模板表头,0),0)</f>
        <v>misc.5skills</v>
      </c>
      <c r="AH777" s="28">
        <f>VLOOKUP($L777,怪物模板!$A:$N,MATCH(角色!AH$1,模板表头,0),0)</f>
        <v>11690101</v>
      </c>
      <c r="AI777" s="28">
        <f>VLOOKUP($L777,怪物模板!$A:$N,MATCH(角色!AI$1,模板表头,0),0)</f>
        <v>11690102</v>
      </c>
      <c r="AJ777" s="28" t="str">
        <f>VLOOKUP($L777,怪物模板!$A:$N,MATCH(角色!AJ$1,模板表头,0),0)</f>
        <v/>
      </c>
      <c r="AK777" s="28" t="str">
        <f>VLOOKUP($L777,怪物模板!$A:$N,MATCH(角色!AK$1,模板表头,0),0)</f>
        <v/>
      </c>
      <c r="AL777" s="28" t="str">
        <f>IF(VLOOKUP($L777,[1]怪物模板!$A:$N,MATCH([1]角色!AL$1,模板表头,0),0)=0,"",VLOOKUP($L777,[1]怪物模板!$A:$N,MATCH([1]角色!AL$1,模板表头,0),0))</f>
        <v/>
      </c>
      <c r="AM777" s="28" t="str">
        <f>VLOOKUP($L777,怪物模板!$A:$N,MATCH(角色!AM$1,模板表头,0),0)</f>
        <v>skeleton_archer_npc</v>
      </c>
      <c r="AN777" s="21">
        <v>1</v>
      </c>
      <c r="AO777" s="21">
        <v>1</v>
      </c>
      <c r="AP777" s="21"/>
      <c r="AQ777" s="21"/>
      <c r="AR777" s="21"/>
      <c r="AS777" s="21"/>
      <c r="AT777" s="21"/>
      <c r="AU777" s="21">
        <v>230051</v>
      </c>
      <c r="AV777" s="21">
        <v>230282</v>
      </c>
      <c r="AW777" s="21">
        <v>230113</v>
      </c>
      <c r="AX777" s="21"/>
      <c r="AY777" s="21"/>
      <c r="AZ777" s="21"/>
      <c r="BA777" s="21"/>
      <c r="BB777" s="22"/>
      <c r="BC777" s="22"/>
      <c r="BD777" s="22"/>
      <c r="BE777" s="22"/>
      <c r="BF777" s="22"/>
      <c r="BG777" s="22"/>
      <c r="BH777" s="22"/>
      <c r="BI777" s="22">
        <f t="shared" si="150"/>
        <v>10000</v>
      </c>
      <c r="BJ777" s="22">
        <f t="shared" si="153"/>
        <v>4000</v>
      </c>
      <c r="BK777" s="22">
        <f t="shared" si="153"/>
        <v>4000</v>
      </c>
      <c r="BL777" s="21"/>
      <c r="BM777" s="21"/>
      <c r="BN777" s="21"/>
      <c r="BO777" s="21"/>
      <c r="BP777" s="21"/>
      <c r="BQ777" s="21"/>
      <c r="BR777" s="21"/>
      <c r="BS777" s="21"/>
      <c r="BT777" s="21"/>
      <c r="BU777" s="23" t="s">
        <v>200</v>
      </c>
      <c r="BV777" s="21"/>
      <c r="BW777" s="21"/>
      <c r="BX777" s="21"/>
      <c r="BY777" s="21"/>
      <c r="BZ777" s="21"/>
      <c r="CA777" s="21"/>
      <c r="CB777" s="21"/>
      <c r="CC777" s="21"/>
      <c r="CD777" s="21"/>
      <c r="CE777" s="21"/>
      <c r="CF777" s="21"/>
      <c r="CG777" s="21" t="s">
        <v>200</v>
      </c>
      <c r="CH777" s="21" t="s">
        <v>200</v>
      </c>
      <c r="CI777" s="21" t="s">
        <v>200</v>
      </c>
      <c r="CJ777" s="21" t="s">
        <v>200</v>
      </c>
      <c r="CK777" s="21" t="s">
        <v>200</v>
      </c>
      <c r="CL777" s="21" t="s">
        <v>200</v>
      </c>
      <c r="CM777" s="21" t="s">
        <v>200</v>
      </c>
      <c r="CN777" s="21" t="s">
        <v>200</v>
      </c>
      <c r="CO777" s="21" t="s">
        <v>200</v>
      </c>
    </row>
    <row r="778" spans="1:93" ht="16.5" customHeight="1" x14ac:dyDescent="0.3">
      <c r="A778" s="62">
        <v>31040776</v>
      </c>
      <c r="B778" s="62" t="s">
        <v>93</v>
      </c>
      <c r="C778" s="21"/>
      <c r="D778" s="21">
        <f t="shared" si="152"/>
        <v>76</v>
      </c>
      <c r="E778" s="21" t="s">
        <v>106</v>
      </c>
      <c r="F778" s="21">
        <v>36</v>
      </c>
      <c r="G778" s="21" t="s">
        <v>110</v>
      </c>
      <c r="H778" s="21">
        <f>VLOOKUP($L778,怪物模板!$A:$N,MATCH(角色!H$1,模板表头,0),0)</f>
        <v>2</v>
      </c>
      <c r="I778" s="28" t="str">
        <f>VLOOKUP($L778,怪物模板!$A:$N,MATCH(角色!I$1,模板表头,0),0)</f>
        <v>phy</v>
      </c>
      <c r="J778" s="22"/>
      <c r="K778" s="21"/>
      <c r="L778" s="21" t="s">
        <v>93</v>
      </c>
      <c r="M778" s="28" t="str">
        <f>VLOOKUP($L778,怪物模板!$A:$N,MATCH(角色!M$1,模板表头,0),0)</f>
        <v>狂战士</v>
      </c>
      <c r="N778" s="28" t="str">
        <f>VLOOKUP($L778,怪物模板!$A:$N,MATCH(角色!N$1,模板表头,0),0)</f>
        <v>同英雄技能</v>
      </c>
      <c r="O778" s="21" t="str">
        <f>VLOOKUP($L778,怪物模板!$A:$N,MATCH(角色!O$1,模板表头,0),0)</f>
        <v>male</v>
      </c>
      <c r="P778" s="22">
        <v>5</v>
      </c>
      <c r="Q778" s="21">
        <v>3</v>
      </c>
      <c r="R778" s="21">
        <v>3</v>
      </c>
      <c r="S778" s="28" t="str">
        <f>VLOOKUP($L778,怪物模板!$A:$N,MATCH(角色!S$1,模板表头,0),0)</f>
        <v>horde</v>
      </c>
      <c r="T778" s="21" t="s">
        <v>199</v>
      </c>
      <c r="U778" s="21"/>
      <c r="V778" s="21"/>
      <c r="W778" s="21"/>
      <c r="X778" s="21"/>
      <c r="Y778" s="21"/>
      <c r="Z778" s="21"/>
      <c r="AA778" s="21"/>
      <c r="AB778" s="21">
        <v>4</v>
      </c>
      <c r="AC778" s="21">
        <v>6</v>
      </c>
      <c r="AD778" s="21"/>
      <c r="AE778" s="21">
        <f t="shared" si="154"/>
        <v>10</v>
      </c>
      <c r="AF778" s="21">
        <f t="shared" si="149"/>
        <v>25</v>
      </c>
      <c r="AG778" s="28" t="str">
        <f>VLOOKUP($L778,怪物模板!$A:$N,MATCH(角色!AG$1,模板表头,0),0)</f>
        <v>misc.5skills_target_is_valid</v>
      </c>
      <c r="AH778" s="28">
        <f>VLOOKUP($L778,怪物模板!$A:$N,MATCH(角色!AH$1,模板表头,0),0)</f>
        <v>11970101</v>
      </c>
      <c r="AI778" s="28">
        <f>VLOOKUP($L778,怪物模板!$A:$N,MATCH(角色!AI$1,模板表头,0),0)</f>
        <v>11970102</v>
      </c>
      <c r="AJ778" s="28" t="str">
        <f>VLOOKUP($L778,怪物模板!$A:$N,MATCH(角色!AJ$1,模板表头,0),0)</f>
        <v/>
      </c>
      <c r="AK778" s="28" t="str">
        <f>VLOOKUP($L778,怪物模板!$A:$N,MATCH(角色!AK$1,模板表头,0),0)</f>
        <v/>
      </c>
      <c r="AL778" s="28" t="str">
        <f>IF(VLOOKUP($L778,[1]怪物模板!$A:$N,MATCH([1]角色!AL$1,模板表头,0),0)=0,"",VLOOKUP($L778,[1]怪物模板!$A:$N,MATCH([1]角色!AL$1,模板表头,0),0))</f>
        <v/>
      </c>
      <c r="AM778" s="28" t="str">
        <f>VLOOKUP($L778,怪物模板!$A:$N,MATCH(角色!AM$1,模板表头,0),0)</f>
        <v>berserk_npc</v>
      </c>
      <c r="AN778" s="21">
        <v>1</v>
      </c>
      <c r="AO778" s="21">
        <v>1</v>
      </c>
      <c r="AP778" s="21"/>
      <c r="AQ778" s="21"/>
      <c r="AR778" s="21"/>
      <c r="AS778" s="21"/>
      <c r="AT778" s="21"/>
      <c r="AU778" s="21">
        <v>230051</v>
      </c>
      <c r="AV778" s="21">
        <v>230282</v>
      </c>
      <c r="AW778" s="21">
        <v>230163</v>
      </c>
      <c r="AX778" s="21"/>
      <c r="AY778" s="21"/>
      <c r="AZ778" s="21"/>
      <c r="BA778" s="21"/>
      <c r="BB778" s="22"/>
      <c r="BC778" s="22"/>
      <c r="BD778" s="22"/>
      <c r="BE778" s="22"/>
      <c r="BF778" s="22"/>
      <c r="BG778" s="22"/>
      <c r="BH778" s="22"/>
      <c r="BI778" s="22">
        <f t="shared" si="150"/>
        <v>10000</v>
      </c>
      <c r="BJ778" s="22">
        <f t="shared" si="153"/>
        <v>4000</v>
      </c>
      <c r="BK778" s="22">
        <f t="shared" si="153"/>
        <v>4000</v>
      </c>
      <c r="BL778" s="21"/>
      <c r="BM778" s="21"/>
      <c r="BN778" s="21"/>
      <c r="BO778" s="21"/>
      <c r="BP778" s="21"/>
      <c r="BQ778" s="21"/>
      <c r="BR778" s="21"/>
      <c r="BS778" s="21"/>
      <c r="BT778" s="21"/>
      <c r="BU778" s="23" t="s">
        <v>200</v>
      </c>
      <c r="BV778" s="21"/>
      <c r="BW778" s="21"/>
      <c r="BX778" s="21"/>
      <c r="BY778" s="21"/>
      <c r="BZ778" s="21"/>
      <c r="CA778" s="21"/>
      <c r="CB778" s="21"/>
      <c r="CC778" s="21"/>
      <c r="CD778" s="21"/>
      <c r="CE778" s="21"/>
      <c r="CF778" s="21"/>
      <c r="CG778" s="21" t="s">
        <v>200</v>
      </c>
      <c r="CH778" s="21" t="s">
        <v>200</v>
      </c>
      <c r="CI778" s="21" t="s">
        <v>200</v>
      </c>
      <c r="CJ778" s="21" t="s">
        <v>200</v>
      </c>
      <c r="CK778" s="21" t="s">
        <v>200</v>
      </c>
      <c r="CL778" s="21" t="s">
        <v>200</v>
      </c>
      <c r="CM778" s="21" t="s">
        <v>200</v>
      </c>
      <c r="CN778" s="21" t="s">
        <v>200</v>
      </c>
      <c r="CO778" s="21" t="s">
        <v>200</v>
      </c>
    </row>
    <row r="779" spans="1:93" ht="16.5" customHeight="1" x14ac:dyDescent="0.3">
      <c r="A779" s="62">
        <v>31040777</v>
      </c>
      <c r="B779" s="62" t="s">
        <v>248</v>
      </c>
      <c r="C779" s="21"/>
      <c r="D779" s="21">
        <f t="shared" si="152"/>
        <v>76</v>
      </c>
      <c r="E779" s="21" t="s">
        <v>106</v>
      </c>
      <c r="F779" s="21">
        <v>36</v>
      </c>
      <c r="G779" s="21" t="s">
        <v>110</v>
      </c>
      <c r="H779" s="21">
        <f>VLOOKUP($L779,怪物模板!$A:$N,MATCH(角色!H$1,模板表头,0),0)</f>
        <v>1</v>
      </c>
      <c r="I779" s="28" t="str">
        <f>VLOOKUP($L779,怪物模板!$A:$N,MATCH(角色!I$1,模板表头,0),0)</f>
        <v>phy</v>
      </c>
      <c r="J779" s="22"/>
      <c r="K779" s="21"/>
      <c r="L779" s="21" t="s">
        <v>248</v>
      </c>
      <c r="M779" s="28" t="str">
        <f>VLOOKUP($L779,怪物模板!$A:$N,MATCH(角色!M$1,模板表头,0),0)</f>
        <v>顶盾步兵</v>
      </c>
      <c r="N779" s="28" t="str">
        <f>VLOOKUP($L779,怪物模板!$A:$N,MATCH(角色!N$1,模板表头,0),0)</f>
        <v>统一模板</v>
      </c>
      <c r="O779" s="21" t="str">
        <f>VLOOKUP($L779,怪物模板!$A:$N,MATCH(角色!O$1,模板表头,0),0)</f>
        <v>male</v>
      </c>
      <c r="P779" s="22">
        <v>2</v>
      </c>
      <c r="Q779" s="21">
        <v>2</v>
      </c>
      <c r="R779" s="21">
        <v>2</v>
      </c>
      <c r="S779" s="28" t="str">
        <f>VLOOKUP($L779,怪物模板!$A:$N,MATCH(角色!S$1,模板表头,0),0)</f>
        <v>alliance</v>
      </c>
      <c r="T779" s="21" t="s">
        <v>85</v>
      </c>
      <c r="U779" s="21"/>
      <c r="V779" s="21"/>
      <c r="W779" s="21"/>
      <c r="X779" s="21"/>
      <c r="Y779" s="21"/>
      <c r="Z779" s="21"/>
      <c r="AA779" s="21"/>
      <c r="AB779" s="21">
        <v>4</v>
      </c>
      <c r="AC779" s="21">
        <v>6</v>
      </c>
      <c r="AD779" s="21"/>
      <c r="AE779" s="21">
        <f t="shared" si="154"/>
        <v>10</v>
      </c>
      <c r="AF779" s="21">
        <f t="shared" si="149"/>
        <v>25</v>
      </c>
      <c r="AG779" s="28" t="str">
        <f>VLOOKUP($L779,怪物模板!$A:$N,MATCH(角色!AG$1,模板表头,0),0)</f>
        <v>misc.5skills_target_is_valid</v>
      </c>
      <c r="AH779" s="28">
        <f>VLOOKUP($L779,怪物模板!$A:$N,MATCH(角色!AH$1,模板表头,0),0)</f>
        <v>11980301</v>
      </c>
      <c r="AI779" s="28">
        <f>VLOOKUP($L779,怪物模板!$A:$N,MATCH(角色!AI$1,模板表头,0),0)</f>
        <v>11980302</v>
      </c>
      <c r="AJ779" s="28" t="str">
        <f>VLOOKUP($L779,怪物模板!$A:$N,MATCH(角色!AJ$1,模板表头,0),0)</f>
        <v/>
      </c>
      <c r="AK779" s="28" t="str">
        <f>VLOOKUP($L779,怪物模板!$A:$N,MATCH(角色!AK$1,模板表头,0),0)</f>
        <v/>
      </c>
      <c r="AL779" s="28" t="str">
        <f>IF(VLOOKUP($L779,[1]怪物模板!$A:$N,MATCH([1]角色!AL$1,模板表头,0),0)=0,"",VLOOKUP($L779,[1]怪物模板!$A:$N,MATCH([1]角色!AL$1,模板表头,0),0))</f>
        <v/>
      </c>
      <c r="AM779" s="28" t="str">
        <f>VLOOKUP($L779,怪物模板!$A:$N,MATCH(角色!AM$1,模板表头,0),0)</f>
        <v>shield_infantry_npc</v>
      </c>
      <c r="AN779" s="21">
        <v>1</v>
      </c>
      <c r="AO779" s="21">
        <v>1</v>
      </c>
      <c r="AP779" s="21"/>
      <c r="AQ779" s="21"/>
      <c r="AR779" s="21"/>
      <c r="AS779" s="21"/>
      <c r="AT779" s="21"/>
      <c r="AU779" s="21">
        <v>230041</v>
      </c>
      <c r="AV779" s="21">
        <v>230242</v>
      </c>
      <c r="AW779" s="21">
        <v>230133</v>
      </c>
      <c r="AX779" s="21"/>
      <c r="AY779" s="21"/>
      <c r="AZ779" s="21"/>
      <c r="BA779" s="21"/>
      <c r="BB779" s="22"/>
      <c r="BC779" s="22"/>
      <c r="BD779" s="22"/>
      <c r="BE779" s="22"/>
      <c r="BF779" s="22"/>
      <c r="BG779" s="22"/>
      <c r="BH779" s="22"/>
      <c r="BI779" s="22">
        <f t="shared" si="150"/>
        <v>10000</v>
      </c>
      <c r="BJ779" s="22">
        <f t="shared" si="153"/>
        <v>4000</v>
      </c>
      <c r="BK779" s="22">
        <f t="shared" si="153"/>
        <v>4000</v>
      </c>
      <c r="BL779" s="21"/>
      <c r="BM779" s="21"/>
      <c r="BN779" s="21"/>
      <c r="BO779" s="21"/>
      <c r="BP779" s="21"/>
      <c r="BQ779" s="21"/>
      <c r="BR779" s="21"/>
      <c r="BS779" s="21"/>
      <c r="BT779" s="21"/>
      <c r="BU779" s="23" t="s">
        <v>200</v>
      </c>
      <c r="BV779" s="21"/>
      <c r="BW779" s="21"/>
      <c r="BX779" s="21"/>
      <c r="BY779" s="21"/>
      <c r="BZ779" s="21"/>
      <c r="CA779" s="21"/>
      <c r="CB779" s="21"/>
      <c r="CC779" s="21"/>
      <c r="CD779" s="21"/>
      <c r="CE779" s="21"/>
      <c r="CF779" s="21"/>
      <c r="CG779" s="21" t="s">
        <v>200</v>
      </c>
      <c r="CH779" s="21" t="s">
        <v>200</v>
      </c>
      <c r="CI779" s="21" t="s">
        <v>200</v>
      </c>
      <c r="CJ779" s="21" t="s">
        <v>200</v>
      </c>
      <c r="CK779" s="21" t="s">
        <v>200</v>
      </c>
      <c r="CL779" s="21" t="s">
        <v>200</v>
      </c>
      <c r="CM779" s="21" t="s">
        <v>200</v>
      </c>
      <c r="CN779" s="21" t="s">
        <v>200</v>
      </c>
      <c r="CO779" s="21" t="s">
        <v>200</v>
      </c>
    </row>
    <row r="780" spans="1:93" ht="16.5" customHeight="1" x14ac:dyDescent="0.3">
      <c r="A780" s="62">
        <v>31040778</v>
      </c>
      <c r="B780" s="62" t="s">
        <v>248</v>
      </c>
      <c r="C780" s="21"/>
      <c r="D780" s="21">
        <f t="shared" si="152"/>
        <v>76</v>
      </c>
      <c r="E780" s="21" t="s">
        <v>106</v>
      </c>
      <c r="F780" s="21">
        <v>36</v>
      </c>
      <c r="G780" s="21" t="s">
        <v>110</v>
      </c>
      <c r="H780" s="21">
        <f>VLOOKUP($L780,怪物模板!$A:$N,MATCH(角色!H$1,模板表头,0),0)</f>
        <v>1</v>
      </c>
      <c r="I780" s="28" t="str">
        <f>VLOOKUP($L780,怪物模板!$A:$N,MATCH(角色!I$1,模板表头,0),0)</f>
        <v>phy</v>
      </c>
      <c r="J780" s="22"/>
      <c r="K780" s="21"/>
      <c r="L780" s="21" t="s">
        <v>248</v>
      </c>
      <c r="M780" s="28" t="str">
        <f>VLOOKUP($L780,怪物模板!$A:$N,MATCH(角色!M$1,模板表头,0),0)</f>
        <v>顶盾步兵</v>
      </c>
      <c r="N780" s="28" t="str">
        <f>VLOOKUP($L780,怪物模板!$A:$N,MATCH(角色!N$1,模板表头,0),0)</f>
        <v>统一模板</v>
      </c>
      <c r="O780" s="21" t="str">
        <f>VLOOKUP($L780,怪物模板!$A:$N,MATCH(角色!O$1,模板表头,0),0)</f>
        <v>male</v>
      </c>
      <c r="P780" s="22">
        <v>2</v>
      </c>
      <c r="Q780" s="21">
        <v>2</v>
      </c>
      <c r="R780" s="21">
        <v>2</v>
      </c>
      <c r="S780" s="28" t="str">
        <f>VLOOKUP($L780,怪物模板!$A:$N,MATCH(角色!S$1,模板表头,0),0)</f>
        <v>alliance</v>
      </c>
      <c r="T780" s="21" t="s">
        <v>85</v>
      </c>
      <c r="U780" s="21"/>
      <c r="V780" s="21"/>
      <c r="W780" s="21"/>
      <c r="X780" s="21"/>
      <c r="Y780" s="21"/>
      <c r="Z780" s="21"/>
      <c r="AA780" s="21"/>
      <c r="AB780" s="21">
        <v>4</v>
      </c>
      <c r="AC780" s="21">
        <v>6</v>
      </c>
      <c r="AD780" s="21"/>
      <c r="AE780" s="21">
        <f t="shared" si="154"/>
        <v>10</v>
      </c>
      <c r="AF780" s="21">
        <f t="shared" si="149"/>
        <v>25</v>
      </c>
      <c r="AG780" s="28" t="str">
        <f>VLOOKUP($L780,怪物模板!$A:$N,MATCH(角色!AG$1,模板表头,0),0)</f>
        <v>misc.5skills_target_is_valid</v>
      </c>
      <c r="AH780" s="28">
        <f>VLOOKUP($L780,怪物模板!$A:$N,MATCH(角色!AH$1,模板表头,0),0)</f>
        <v>11980301</v>
      </c>
      <c r="AI780" s="28">
        <f>VLOOKUP($L780,怪物模板!$A:$N,MATCH(角色!AI$1,模板表头,0),0)</f>
        <v>11980302</v>
      </c>
      <c r="AJ780" s="28" t="str">
        <f>VLOOKUP($L780,怪物模板!$A:$N,MATCH(角色!AJ$1,模板表头,0),0)</f>
        <v/>
      </c>
      <c r="AK780" s="28" t="str">
        <f>VLOOKUP($L780,怪物模板!$A:$N,MATCH(角色!AK$1,模板表头,0),0)</f>
        <v/>
      </c>
      <c r="AL780" s="28" t="str">
        <f>IF(VLOOKUP($L780,[1]怪物模板!$A:$N,MATCH([1]角色!AL$1,模板表头,0),0)=0,"",VLOOKUP($L780,[1]怪物模板!$A:$N,MATCH([1]角色!AL$1,模板表头,0),0))</f>
        <v/>
      </c>
      <c r="AM780" s="28" t="str">
        <f>VLOOKUP($L780,怪物模板!$A:$N,MATCH(角色!AM$1,模板表头,0),0)</f>
        <v>shield_infantry_npc</v>
      </c>
      <c r="AN780" s="21">
        <v>1</v>
      </c>
      <c r="AO780" s="21">
        <v>1</v>
      </c>
      <c r="AP780" s="21"/>
      <c r="AQ780" s="21"/>
      <c r="AR780" s="21"/>
      <c r="AS780" s="21"/>
      <c r="AT780" s="21"/>
      <c r="AU780" s="21">
        <v>230041</v>
      </c>
      <c r="AV780" s="21">
        <v>230242</v>
      </c>
      <c r="AW780" s="21">
        <v>230133</v>
      </c>
      <c r="AX780" s="21"/>
      <c r="AY780" s="21"/>
      <c r="AZ780" s="21"/>
      <c r="BA780" s="21"/>
      <c r="BB780" s="22"/>
      <c r="BC780" s="22"/>
      <c r="BD780" s="22"/>
      <c r="BE780" s="22"/>
      <c r="BF780" s="22"/>
      <c r="BG780" s="22"/>
      <c r="BH780" s="22"/>
      <c r="BI780" s="22">
        <f t="shared" si="150"/>
        <v>10000</v>
      </c>
      <c r="BJ780" s="22">
        <f t="shared" si="153"/>
        <v>4000</v>
      </c>
      <c r="BK780" s="22">
        <f t="shared" si="153"/>
        <v>4000</v>
      </c>
      <c r="BL780" s="21"/>
      <c r="BM780" s="21"/>
      <c r="BN780" s="21"/>
      <c r="BO780" s="21"/>
      <c r="BP780" s="21"/>
      <c r="BQ780" s="21"/>
      <c r="BR780" s="21"/>
      <c r="BS780" s="21"/>
      <c r="BT780" s="21"/>
      <c r="BU780" s="23" t="s">
        <v>200</v>
      </c>
      <c r="BV780" s="21"/>
      <c r="BW780" s="21"/>
      <c r="BX780" s="21"/>
      <c r="BY780" s="21"/>
      <c r="BZ780" s="21"/>
      <c r="CA780" s="21"/>
      <c r="CB780" s="21"/>
      <c r="CC780" s="21"/>
      <c r="CD780" s="21"/>
      <c r="CE780" s="21"/>
      <c r="CF780" s="21"/>
      <c r="CG780" s="21" t="s">
        <v>200</v>
      </c>
      <c r="CH780" s="21" t="s">
        <v>200</v>
      </c>
      <c r="CI780" s="21" t="s">
        <v>200</v>
      </c>
      <c r="CJ780" s="21" t="s">
        <v>200</v>
      </c>
      <c r="CK780" s="21" t="s">
        <v>200</v>
      </c>
      <c r="CL780" s="21" t="s">
        <v>200</v>
      </c>
      <c r="CM780" s="21" t="s">
        <v>200</v>
      </c>
      <c r="CN780" s="21" t="s">
        <v>200</v>
      </c>
      <c r="CO780" s="21" t="s">
        <v>200</v>
      </c>
    </row>
    <row r="781" spans="1:93" ht="16.5" customHeight="1" x14ac:dyDescent="0.3">
      <c r="A781" s="62">
        <v>31040779</v>
      </c>
      <c r="B781" s="62" t="s">
        <v>98</v>
      </c>
      <c r="C781" s="21"/>
      <c r="D781" s="21">
        <f t="shared" si="152"/>
        <v>76</v>
      </c>
      <c r="E781" s="21" t="s">
        <v>106</v>
      </c>
      <c r="F781" s="21">
        <v>36</v>
      </c>
      <c r="G781" s="21" t="s">
        <v>110</v>
      </c>
      <c r="H781" s="21">
        <f>VLOOKUP($L781,怪物模板!$A:$N,MATCH(角色!H$1,模板表头,0),0)</f>
        <v>4</v>
      </c>
      <c r="I781" s="28" t="str">
        <f>VLOOKUP($L781,怪物模板!$A:$N,MATCH(角色!I$1,模板表头,0),0)</f>
        <v>mag</v>
      </c>
      <c r="J781" s="22"/>
      <c r="K781" s="21"/>
      <c r="L781" s="21" t="s">
        <v>98</v>
      </c>
      <c r="M781" s="28" t="str">
        <f>VLOOKUP($L781,怪物模板!$A:$N,MATCH(角色!M$1,模板表头,0),0)</f>
        <v>无对应英雄</v>
      </c>
      <c r="N781" s="28" t="str">
        <f>VLOOKUP($L781,怪物模板!$A:$N,MATCH(角色!N$1,模板表头,0),0)</f>
        <v>统一模板</v>
      </c>
      <c r="O781" s="21" t="str">
        <f>VLOOKUP($L781,怪物模板!$A:$N,MATCH(角色!O$1,模板表头,0),0)</f>
        <v>female</v>
      </c>
      <c r="P781" s="21">
        <v>4</v>
      </c>
      <c r="Q781" s="21">
        <v>3</v>
      </c>
      <c r="R781" s="21">
        <v>3</v>
      </c>
      <c r="S781" s="28" t="str">
        <f>VLOOKUP($L781,怪物模板!$A:$N,MATCH(角色!S$1,模板表头,0),0)</f>
        <v>chaos</v>
      </c>
      <c r="T781" s="21" t="s">
        <v>85</v>
      </c>
      <c r="U781" s="21"/>
      <c r="V781" s="21"/>
      <c r="W781" s="21"/>
      <c r="X781" s="21"/>
      <c r="Y781" s="21"/>
      <c r="Z781" s="21"/>
      <c r="AA781" s="21"/>
      <c r="AB781" s="21">
        <v>4</v>
      </c>
      <c r="AC781" s="21">
        <v>6</v>
      </c>
      <c r="AD781" s="21"/>
      <c r="AE781" s="21">
        <f t="shared" si="154"/>
        <v>10</v>
      </c>
      <c r="AF781" s="21">
        <f t="shared" si="149"/>
        <v>25</v>
      </c>
      <c r="AG781" s="28" t="str">
        <f>VLOOKUP($L781,怪物模板!$A:$N,MATCH(角色!AG$1,模板表头,0),0)</f>
        <v>misc.5skills_friendly_ratio</v>
      </c>
      <c r="AH781" s="28">
        <f>VLOOKUP($L781,怪物模板!$A:$N,MATCH(角色!AH$1,模板表头,0),0)</f>
        <v>11670201</v>
      </c>
      <c r="AI781" s="28">
        <f>VLOOKUP($L781,怪物模板!$A:$N,MATCH(角色!AI$1,模板表头,0),0)</f>
        <v>11670202</v>
      </c>
      <c r="AJ781" s="28">
        <f>VLOOKUP($L781,怪物模板!$A:$N,MATCH(角色!AJ$1,模板表头,0),0)</f>
        <v>11670203</v>
      </c>
      <c r="AK781" s="28" t="str">
        <f>VLOOKUP($L781,怪物模板!$A:$N,MATCH(角色!AK$1,模板表头,0),0)</f>
        <v/>
      </c>
      <c r="AL781" s="28" t="str">
        <f>IF(VLOOKUP($L781,[1]怪物模板!$A:$N,MATCH([1]角色!AL$1,模板表头,0),0)=0,"",VLOOKUP($L781,[1]怪物模板!$A:$N,MATCH([1]角色!AL$1,模板表头,0),0))</f>
        <v/>
      </c>
      <c r="AM781" s="28" t="str">
        <f>VLOOKUP($L781,怪物模板!$A:$N,MATCH(角色!AM$1,模板表头,0),0)</f>
        <v>scarlet_priest</v>
      </c>
      <c r="AN781" s="21">
        <v>1</v>
      </c>
      <c r="AO781" s="21">
        <v>1</v>
      </c>
      <c r="AP781" s="21"/>
      <c r="AQ781" s="21"/>
      <c r="AR781" s="21"/>
      <c r="AS781" s="21"/>
      <c r="AT781" s="21"/>
      <c r="AU781" s="21">
        <v>230031</v>
      </c>
      <c r="AV781" s="21">
        <v>230242</v>
      </c>
      <c r="AW781" s="21">
        <v>230153</v>
      </c>
      <c r="AX781" s="21"/>
      <c r="AY781" s="21"/>
      <c r="AZ781" s="21"/>
      <c r="BA781" s="21"/>
      <c r="BB781" s="22"/>
      <c r="BC781" s="22"/>
      <c r="BD781" s="22"/>
      <c r="BE781" s="22"/>
      <c r="BF781" s="22"/>
      <c r="BG781" s="22"/>
      <c r="BH781" s="22"/>
      <c r="BI781" s="22">
        <f t="shared" si="150"/>
        <v>10000</v>
      </c>
      <c r="BJ781" s="22">
        <f t="shared" si="153"/>
        <v>4000</v>
      </c>
      <c r="BK781" s="22">
        <f t="shared" si="153"/>
        <v>4000</v>
      </c>
      <c r="BL781" s="21"/>
      <c r="BM781" s="21"/>
      <c r="BN781" s="21"/>
      <c r="BO781" s="21"/>
      <c r="BP781" s="21"/>
      <c r="BQ781" s="21"/>
      <c r="BR781" s="21"/>
      <c r="BS781" s="21"/>
      <c r="BT781" s="21"/>
      <c r="BU781" s="23" t="s">
        <v>200</v>
      </c>
      <c r="BV781" s="21"/>
      <c r="BW781" s="21"/>
      <c r="BX781" s="21"/>
      <c r="BY781" s="21"/>
      <c r="BZ781" s="21"/>
      <c r="CA781" s="21"/>
      <c r="CB781" s="21"/>
      <c r="CC781" s="21"/>
      <c r="CD781" s="21"/>
      <c r="CE781" s="21"/>
      <c r="CF781" s="21"/>
      <c r="CG781" s="21" t="s">
        <v>200</v>
      </c>
      <c r="CH781" s="21" t="s">
        <v>200</v>
      </c>
      <c r="CI781" s="21" t="s">
        <v>200</v>
      </c>
      <c r="CJ781" s="21" t="s">
        <v>200</v>
      </c>
      <c r="CK781" s="21" t="s">
        <v>200</v>
      </c>
      <c r="CL781" s="21" t="s">
        <v>200</v>
      </c>
      <c r="CM781" s="21" t="s">
        <v>200</v>
      </c>
      <c r="CN781" s="21" t="s">
        <v>200</v>
      </c>
      <c r="CO781" s="21" t="s">
        <v>200</v>
      </c>
    </row>
    <row r="782" spans="1:93" ht="16.5" customHeight="1" x14ac:dyDescent="0.3">
      <c r="A782" s="62">
        <v>31040780</v>
      </c>
      <c r="B782" s="62" t="s">
        <v>202</v>
      </c>
      <c r="C782" s="21"/>
      <c r="D782" s="21">
        <f t="shared" si="152"/>
        <v>76</v>
      </c>
      <c r="E782" s="21" t="s">
        <v>106</v>
      </c>
      <c r="F782" s="21">
        <v>36</v>
      </c>
      <c r="G782" s="21" t="s">
        <v>110</v>
      </c>
      <c r="H782" s="21">
        <f>VLOOKUP($L782,怪物模板!$A:$N,MATCH(角色!H$1,模板表头,0),0)</f>
        <v>3</v>
      </c>
      <c r="I782" s="28" t="str">
        <f>VLOOKUP($L782,怪物模板!$A:$N,MATCH(角色!I$1,模板表头,0),0)</f>
        <v>mag</v>
      </c>
      <c r="J782" s="22"/>
      <c r="K782" s="21"/>
      <c r="L782" s="21" t="s">
        <v>275</v>
      </c>
      <c r="M782" s="28" t="str">
        <f>VLOOKUP($L782,怪物模板!$A:$N,MATCH(角色!M$1,模板表头,0),0)</f>
        <v>火焰术士</v>
      </c>
      <c r="N782" s="28" t="str">
        <f>VLOOKUP($L782,怪物模板!$A:$N,MATCH(角色!N$1,模板表头,0),0)</f>
        <v>大招加引导版，加酒利用</v>
      </c>
      <c r="O782" s="21" t="str">
        <f>VLOOKUP($L782,怪物模板!$A:$N,MATCH(角色!O$1,模板表头,0),0)</f>
        <v>female</v>
      </c>
      <c r="P782" s="22">
        <v>3</v>
      </c>
      <c r="Q782" s="21">
        <v>3</v>
      </c>
      <c r="R782" s="21">
        <v>2</v>
      </c>
      <c r="S782" s="28" t="str">
        <f>VLOOKUP($L782,怪物模板!$A:$N,MATCH(角色!S$1,模板表头,0),0)</f>
        <v>alliance</v>
      </c>
      <c r="T782" s="21" t="s">
        <v>85</v>
      </c>
      <c r="U782" s="21"/>
      <c r="V782" s="21"/>
      <c r="W782" s="21"/>
      <c r="X782" s="21"/>
      <c r="Y782" s="21"/>
      <c r="Z782" s="21"/>
      <c r="AA782" s="21"/>
      <c r="AB782" s="21">
        <v>4</v>
      </c>
      <c r="AC782" s="21">
        <v>6</v>
      </c>
      <c r="AD782" s="21"/>
      <c r="AE782" s="21">
        <f t="shared" si="154"/>
        <v>10</v>
      </c>
      <c r="AF782" s="21">
        <f t="shared" si="149"/>
        <v>25</v>
      </c>
      <c r="AG782" s="28" t="str">
        <f>VLOOKUP($L782,怪物模板!$A:$N,MATCH(角色!AG$1,模板表头,0),0)</f>
        <v>misc.5skills</v>
      </c>
      <c r="AH782" s="28">
        <f>VLOOKUP($L782,怪物模板!$A:$N,MATCH(角色!AH$1,模板表头,0),0)</f>
        <v>11980401</v>
      </c>
      <c r="AI782" s="28">
        <f>VLOOKUP($L782,怪物模板!$A:$N,MATCH(角色!AI$1,模板表头,0),0)</f>
        <v>11980402</v>
      </c>
      <c r="AJ782" s="28">
        <f>VLOOKUP($L782,怪物模板!$A:$N,MATCH(角色!AJ$1,模板表头,0),0)</f>
        <v>11999535</v>
      </c>
      <c r="AK782" s="28" t="str">
        <f>VLOOKUP($L782,怪物模板!$A:$N,MATCH(角色!AK$1,模板表头,0),0)</f>
        <v/>
      </c>
      <c r="AL782" s="28" t="str">
        <f>IF(VLOOKUP($L782,[1]怪物模板!$A:$N,MATCH([1]角色!AL$1,模板表头,0),0)=0,"",VLOOKUP($L782,[1]怪物模板!$A:$N,MATCH([1]角色!AL$1,模板表头,0),0))</f>
        <v/>
      </c>
      <c r="AM782" s="28" t="str">
        <f>VLOOKUP($L782,怪物模板!$A:$N,MATCH(角色!AM$1,模板表头,0),0)</f>
        <v>flame_npc</v>
      </c>
      <c r="AN782" s="21">
        <v>1</v>
      </c>
      <c r="AO782" s="21">
        <v>1</v>
      </c>
      <c r="AP782" s="21"/>
      <c r="AQ782" s="21"/>
      <c r="AR782" s="21"/>
      <c r="AS782" s="21"/>
      <c r="AT782" s="21"/>
      <c r="AU782" s="21">
        <v>230011</v>
      </c>
      <c r="AV782" s="21">
        <v>230302</v>
      </c>
      <c r="AW782" s="21">
        <v>230163</v>
      </c>
      <c r="AX782" s="21"/>
      <c r="AY782" s="21"/>
      <c r="AZ782" s="21"/>
      <c r="BA782" s="21"/>
      <c r="BB782" s="22"/>
      <c r="BC782" s="22"/>
      <c r="BD782" s="22"/>
      <c r="BE782" s="22"/>
      <c r="BF782" s="22"/>
      <c r="BG782" s="22"/>
      <c r="BH782" s="22"/>
      <c r="BI782" s="22">
        <f t="shared" si="150"/>
        <v>10000</v>
      </c>
      <c r="BJ782" s="22">
        <f t="shared" si="153"/>
        <v>4000</v>
      </c>
      <c r="BK782" s="22">
        <f t="shared" si="153"/>
        <v>4000</v>
      </c>
      <c r="BL782" s="21"/>
      <c r="BM782" s="21"/>
      <c r="BN782" s="21"/>
      <c r="BO782" s="21"/>
      <c r="BP782" s="21"/>
      <c r="BQ782" s="21"/>
      <c r="BR782" s="21"/>
      <c r="BS782" s="21"/>
      <c r="BT782" s="21"/>
      <c r="BU782" s="23" t="s">
        <v>200</v>
      </c>
      <c r="BV782" s="21"/>
      <c r="BW782" s="21"/>
      <c r="BX782" s="21"/>
      <c r="BY782" s="21"/>
      <c r="BZ782" s="21"/>
      <c r="CA782" s="21"/>
      <c r="CB782" s="21"/>
      <c r="CC782" s="21"/>
      <c r="CD782" s="21"/>
      <c r="CE782" s="21"/>
      <c r="CF782" s="21"/>
      <c r="CG782" s="21" t="s">
        <v>200</v>
      </c>
      <c r="CH782" s="21" t="s">
        <v>200</v>
      </c>
      <c r="CI782" s="21" t="s">
        <v>200</v>
      </c>
      <c r="CJ782" s="21" t="s">
        <v>200</v>
      </c>
      <c r="CK782" s="21" t="s">
        <v>200</v>
      </c>
      <c r="CL782" s="21" t="s">
        <v>200</v>
      </c>
      <c r="CM782" s="21" t="s">
        <v>200</v>
      </c>
      <c r="CN782" s="21" t="s">
        <v>200</v>
      </c>
      <c r="CO782" s="21" t="s">
        <v>200</v>
      </c>
    </row>
    <row r="783" spans="1:93" s="5" customFormat="1" ht="16.5" customHeight="1" x14ac:dyDescent="0.3">
      <c r="A783" s="62">
        <v>31040781</v>
      </c>
      <c r="B783" s="62" t="s">
        <v>265</v>
      </c>
      <c r="C783" s="21"/>
      <c r="D783" s="21">
        <f t="shared" si="152"/>
        <v>77</v>
      </c>
      <c r="E783" s="21" t="s">
        <v>106</v>
      </c>
      <c r="F783" s="21">
        <v>37</v>
      </c>
      <c r="G783" s="21" t="s">
        <v>111</v>
      </c>
      <c r="H783" s="21">
        <f>VLOOKUP($L783,怪物模板!$A:$N,MATCH(角色!H$1,模板表头,0),0)</f>
        <v>2</v>
      </c>
      <c r="I783" s="28" t="str">
        <f>VLOOKUP($L783,怪物模板!$A:$N,MATCH(角色!I$1,模板表头,0),0)</f>
        <v>mag</v>
      </c>
      <c r="J783" s="22"/>
      <c r="K783" s="21"/>
      <c r="L783" s="21" t="s">
        <v>289</v>
      </c>
      <c r="M783" s="28" t="str">
        <f>VLOOKUP($L783,怪物模板!$A:$N,MATCH(角色!M$1,模板表头,0),0)</f>
        <v>嗜血狼人</v>
      </c>
      <c r="N783" s="28" t="str">
        <f>VLOOKUP($L783,怪物模板!$A:$N,MATCH(角色!N$1,模板表头,0),0)</f>
        <v>BOSS4技能版</v>
      </c>
      <c r="O783" s="21" t="str">
        <f>VLOOKUP($L783,怪物模板!$A:$N,MATCH(角色!O$1,模板表头,0),0)</f>
        <v>male</v>
      </c>
      <c r="P783" s="22">
        <v>7</v>
      </c>
      <c r="Q783" s="21">
        <v>4</v>
      </c>
      <c r="R783" s="21">
        <v>4</v>
      </c>
      <c r="S783" s="28" t="str">
        <f>VLOOKUP($L783,怪物模板!$A:$N,MATCH(角色!S$1,模板表头,0),0)</f>
        <v>horde</v>
      </c>
      <c r="T783" s="21" t="s">
        <v>85</v>
      </c>
      <c r="U783" s="21"/>
      <c r="V783" s="21"/>
      <c r="W783" s="21"/>
      <c r="X783" s="21"/>
      <c r="Y783" s="21"/>
      <c r="Z783" s="21"/>
      <c r="AA783" s="21"/>
      <c r="AB783" s="21">
        <v>4</v>
      </c>
      <c r="AC783" s="21">
        <v>6</v>
      </c>
      <c r="AD783" s="21"/>
      <c r="AE783" s="21">
        <f t="shared" si="154"/>
        <v>40</v>
      </c>
      <c r="AF783" s="21">
        <f t="shared" si="149"/>
        <v>100</v>
      </c>
      <c r="AG783" s="28" t="str">
        <f>VLOOKUP($L783,怪物模板!$A:$N,MATCH(角色!AG$1,模板表头,0),0)</f>
        <v>melee.greymane</v>
      </c>
      <c r="AH783" s="28">
        <f>VLOOKUP($L783,怪物模板!$A:$N,MATCH(角色!AH$1,模板表头,0),0)</f>
        <v>11960501</v>
      </c>
      <c r="AI783" s="28">
        <f>VLOOKUP($L783,怪物模板!$A:$N,MATCH(角色!AI$1,模板表头,0),0)</f>
        <v>11960502</v>
      </c>
      <c r="AJ783" s="28">
        <f>VLOOKUP($L783,怪物模板!$A:$N,MATCH(角色!AJ$1,模板表头,0),0)</f>
        <v>11960503</v>
      </c>
      <c r="AK783" s="28">
        <f>VLOOKUP($L783,怪物模板!$A:$N,MATCH(角色!AK$1,模板表头,0),0)</f>
        <v>11960504</v>
      </c>
      <c r="AL783" s="28" t="str">
        <f>IF(VLOOKUP($L783,[1]怪物模板!$A:$N,MATCH([1]角色!AL$1,模板表头,0),0)=0,"",VLOOKUP($L783,[1]怪物模板!$A:$N,MATCH([1]角色!AL$1,模板表头,0),0))</f>
        <v/>
      </c>
      <c r="AM783" s="28" t="str">
        <f>VLOOKUP($L783,怪物模板!$A:$N,MATCH(角色!AM$1,模板表头,0),0)</f>
        <v>greymane_boss</v>
      </c>
      <c r="AN783" s="21">
        <v>1.2</v>
      </c>
      <c r="AO783" s="21">
        <v>1</v>
      </c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2"/>
      <c r="BC783" s="22"/>
      <c r="BD783" s="22"/>
      <c r="BE783" s="22"/>
      <c r="BF783" s="22"/>
      <c r="BG783" s="22"/>
      <c r="BH783" s="22"/>
      <c r="BI783" s="22">
        <f t="shared" si="150"/>
        <v>10000</v>
      </c>
      <c r="BJ783" s="22">
        <f t="shared" si="153"/>
        <v>4000</v>
      </c>
      <c r="BK783" s="22">
        <f t="shared" si="153"/>
        <v>4000</v>
      </c>
      <c r="BL783" s="21"/>
      <c r="BM783" s="21"/>
      <c r="BN783" s="21"/>
      <c r="BO783" s="21"/>
      <c r="BP783" s="21"/>
      <c r="BQ783" s="21"/>
      <c r="BR783" s="21"/>
      <c r="BS783" s="21"/>
      <c r="BT783" s="21"/>
      <c r="BU783" s="23" t="s">
        <v>200</v>
      </c>
      <c r="BV783" s="21"/>
      <c r="BW783" s="21"/>
      <c r="BX783" s="21"/>
      <c r="BY783" s="21"/>
      <c r="BZ783" s="21"/>
      <c r="CA783" s="21"/>
      <c r="CB783" s="21"/>
      <c r="CC783" s="21"/>
      <c r="CD783" s="21"/>
      <c r="CE783" s="21"/>
      <c r="CF783" s="21"/>
      <c r="CG783" s="21" t="s">
        <v>200</v>
      </c>
      <c r="CH783" s="21" t="s">
        <v>200</v>
      </c>
      <c r="CI783" s="21" t="s">
        <v>200</v>
      </c>
      <c r="CJ783" s="21" t="s">
        <v>200</v>
      </c>
      <c r="CK783" s="21" t="s">
        <v>200</v>
      </c>
      <c r="CL783" s="21" t="s">
        <v>200</v>
      </c>
      <c r="CM783" s="21" t="s">
        <v>200</v>
      </c>
      <c r="CN783" s="21" t="s">
        <v>200</v>
      </c>
      <c r="CO783" s="21" t="s">
        <v>200</v>
      </c>
    </row>
    <row r="784" spans="1:93" s="5" customFormat="1" ht="16.5" customHeight="1" x14ac:dyDescent="0.3">
      <c r="A784" s="62">
        <v>31040782</v>
      </c>
      <c r="B784" s="62" t="s">
        <v>93</v>
      </c>
      <c r="C784" s="21"/>
      <c r="D784" s="21">
        <f t="shared" si="152"/>
        <v>77</v>
      </c>
      <c r="E784" s="21" t="s">
        <v>106</v>
      </c>
      <c r="F784" s="21">
        <v>37</v>
      </c>
      <c r="G784" s="21" t="s">
        <v>110</v>
      </c>
      <c r="H784" s="21">
        <f>VLOOKUP($L784,怪物模板!$A:$N,MATCH(角色!H$1,模板表头,0),0)</f>
        <v>2</v>
      </c>
      <c r="I784" s="28" t="str">
        <f>VLOOKUP($L784,怪物模板!$A:$N,MATCH(角色!I$1,模板表头,0),0)</f>
        <v>phy</v>
      </c>
      <c r="J784" s="22"/>
      <c r="K784" s="21"/>
      <c r="L784" s="21" t="s">
        <v>93</v>
      </c>
      <c r="M784" s="28" t="str">
        <f>VLOOKUP($L784,怪物模板!$A:$N,MATCH(角色!M$1,模板表头,0),0)</f>
        <v>狂战士</v>
      </c>
      <c r="N784" s="28" t="str">
        <f>VLOOKUP($L784,怪物模板!$A:$N,MATCH(角色!N$1,模板表头,0),0)</f>
        <v>同英雄技能</v>
      </c>
      <c r="O784" s="21" t="str">
        <f>VLOOKUP($L784,怪物模板!$A:$N,MATCH(角色!O$1,模板表头,0),0)</f>
        <v>male</v>
      </c>
      <c r="P784" s="22">
        <v>5</v>
      </c>
      <c r="Q784" s="21">
        <v>3</v>
      </c>
      <c r="R784" s="21">
        <v>3</v>
      </c>
      <c r="S784" s="28" t="str">
        <f>VLOOKUP($L784,怪物模板!$A:$N,MATCH(角色!S$1,模板表头,0),0)</f>
        <v>horde</v>
      </c>
      <c r="T784" s="21" t="s">
        <v>85</v>
      </c>
      <c r="U784" s="21"/>
      <c r="V784" s="21"/>
      <c r="W784" s="21"/>
      <c r="X784" s="21"/>
      <c r="Y784" s="21"/>
      <c r="Z784" s="21"/>
      <c r="AA784" s="21"/>
      <c r="AB784" s="21">
        <v>4</v>
      </c>
      <c r="AC784" s="21">
        <v>6</v>
      </c>
      <c r="AD784" s="21"/>
      <c r="AE784" s="21">
        <f t="shared" si="154"/>
        <v>10</v>
      </c>
      <c r="AF784" s="21">
        <f t="shared" si="149"/>
        <v>25</v>
      </c>
      <c r="AG784" s="28" t="str">
        <f>VLOOKUP($L784,怪物模板!$A:$N,MATCH(角色!AG$1,模板表头,0),0)</f>
        <v>misc.5skills_target_is_valid</v>
      </c>
      <c r="AH784" s="28">
        <f>VLOOKUP($L784,怪物模板!$A:$N,MATCH(角色!AH$1,模板表头,0),0)</f>
        <v>11970101</v>
      </c>
      <c r="AI784" s="28">
        <f>VLOOKUP($L784,怪物模板!$A:$N,MATCH(角色!AI$1,模板表头,0),0)</f>
        <v>11970102</v>
      </c>
      <c r="AJ784" s="28" t="str">
        <f>VLOOKUP($L784,怪物模板!$A:$N,MATCH(角色!AJ$1,模板表头,0),0)</f>
        <v/>
      </c>
      <c r="AK784" s="28" t="str">
        <f>VLOOKUP($L784,怪物模板!$A:$N,MATCH(角色!AK$1,模板表头,0),0)</f>
        <v/>
      </c>
      <c r="AL784" s="28" t="str">
        <f>IF(VLOOKUP($L784,[1]怪物模板!$A:$N,MATCH([1]角色!AL$1,模板表头,0),0)=0,"",VLOOKUP($L784,[1]怪物模板!$A:$N,MATCH([1]角色!AL$1,模板表头,0),0))</f>
        <v/>
      </c>
      <c r="AM784" s="28" t="str">
        <f>VLOOKUP($L784,怪物模板!$A:$N,MATCH(角色!AM$1,模板表头,0),0)</f>
        <v>berserk_npc</v>
      </c>
      <c r="AN784" s="21">
        <v>1</v>
      </c>
      <c r="AO784" s="21">
        <v>1</v>
      </c>
      <c r="AP784" s="21"/>
      <c r="AQ784" s="21"/>
      <c r="AR784" s="21"/>
      <c r="AS784" s="21"/>
      <c r="AT784" s="21"/>
      <c r="AU784" s="21">
        <v>230051</v>
      </c>
      <c r="AV784" s="21">
        <v>230282</v>
      </c>
      <c r="AW784" s="21">
        <v>230163</v>
      </c>
      <c r="AX784" s="21"/>
      <c r="AY784" s="21"/>
      <c r="AZ784" s="21"/>
      <c r="BA784" s="21"/>
      <c r="BB784" s="22"/>
      <c r="BC784" s="22"/>
      <c r="BD784" s="22"/>
      <c r="BE784" s="22"/>
      <c r="BF784" s="22"/>
      <c r="BG784" s="22"/>
      <c r="BH784" s="22"/>
      <c r="BI784" s="22">
        <f t="shared" si="150"/>
        <v>10000</v>
      </c>
      <c r="BJ784" s="22">
        <f t="shared" si="153"/>
        <v>4000</v>
      </c>
      <c r="BK784" s="22">
        <f t="shared" si="153"/>
        <v>4000</v>
      </c>
      <c r="BL784" s="21"/>
      <c r="BM784" s="21"/>
      <c r="BN784" s="21"/>
      <c r="BO784" s="21"/>
      <c r="BP784" s="21"/>
      <c r="BQ784" s="21"/>
      <c r="BR784" s="21"/>
      <c r="BS784" s="21"/>
      <c r="BT784" s="21"/>
      <c r="BU784" s="23" t="s">
        <v>200</v>
      </c>
      <c r="BV784" s="21"/>
      <c r="BW784" s="21"/>
      <c r="BX784" s="21"/>
      <c r="BY784" s="21"/>
      <c r="BZ784" s="21"/>
      <c r="CA784" s="21"/>
      <c r="CB784" s="21"/>
      <c r="CC784" s="21"/>
      <c r="CD784" s="21"/>
      <c r="CE784" s="21"/>
      <c r="CF784" s="21"/>
      <c r="CG784" s="21" t="s">
        <v>200</v>
      </c>
      <c r="CH784" s="21" t="s">
        <v>200</v>
      </c>
      <c r="CI784" s="21" t="s">
        <v>200</v>
      </c>
      <c r="CJ784" s="21" t="s">
        <v>200</v>
      </c>
      <c r="CK784" s="21" t="s">
        <v>200</v>
      </c>
      <c r="CL784" s="21" t="s">
        <v>200</v>
      </c>
      <c r="CM784" s="21" t="s">
        <v>200</v>
      </c>
      <c r="CN784" s="21" t="s">
        <v>200</v>
      </c>
      <c r="CO784" s="21" t="s">
        <v>200</v>
      </c>
    </row>
    <row r="785" spans="1:93" s="5" customFormat="1" ht="16.5" customHeight="1" x14ac:dyDescent="0.3">
      <c r="A785" s="62">
        <v>31040783</v>
      </c>
      <c r="B785" s="62" t="s">
        <v>93</v>
      </c>
      <c r="C785" s="21"/>
      <c r="D785" s="21">
        <f t="shared" si="152"/>
        <v>77</v>
      </c>
      <c r="E785" s="21" t="s">
        <v>106</v>
      </c>
      <c r="F785" s="21">
        <v>37</v>
      </c>
      <c r="G785" s="21" t="s">
        <v>110</v>
      </c>
      <c r="H785" s="21">
        <f>VLOOKUP($L785,怪物模板!$A:$N,MATCH(角色!H$1,模板表头,0),0)</f>
        <v>2</v>
      </c>
      <c r="I785" s="28" t="str">
        <f>VLOOKUP($L785,怪物模板!$A:$N,MATCH(角色!I$1,模板表头,0),0)</f>
        <v>phy</v>
      </c>
      <c r="J785" s="22"/>
      <c r="K785" s="21"/>
      <c r="L785" s="21" t="s">
        <v>93</v>
      </c>
      <c r="M785" s="28" t="str">
        <f>VLOOKUP($L785,怪物模板!$A:$N,MATCH(角色!M$1,模板表头,0),0)</f>
        <v>狂战士</v>
      </c>
      <c r="N785" s="28" t="str">
        <f>VLOOKUP($L785,怪物模板!$A:$N,MATCH(角色!N$1,模板表头,0),0)</f>
        <v>同英雄技能</v>
      </c>
      <c r="O785" s="21" t="str">
        <f>VLOOKUP($L785,怪物模板!$A:$N,MATCH(角色!O$1,模板表头,0),0)</f>
        <v>male</v>
      </c>
      <c r="P785" s="22">
        <v>5</v>
      </c>
      <c r="Q785" s="21">
        <v>2</v>
      </c>
      <c r="R785" s="21">
        <v>3</v>
      </c>
      <c r="S785" s="28" t="str">
        <f>VLOOKUP($L785,怪物模板!$A:$N,MATCH(角色!S$1,模板表头,0),0)</f>
        <v>horde</v>
      </c>
      <c r="T785" s="21" t="s">
        <v>85</v>
      </c>
      <c r="U785" s="21"/>
      <c r="V785" s="21"/>
      <c r="W785" s="21"/>
      <c r="X785" s="21"/>
      <c r="Y785" s="21"/>
      <c r="Z785" s="21"/>
      <c r="AA785" s="21"/>
      <c r="AB785" s="21">
        <v>4</v>
      </c>
      <c r="AC785" s="21">
        <v>6</v>
      </c>
      <c r="AD785" s="21"/>
      <c r="AE785" s="21">
        <f t="shared" si="154"/>
        <v>10</v>
      </c>
      <c r="AF785" s="21">
        <f t="shared" si="149"/>
        <v>25</v>
      </c>
      <c r="AG785" s="28" t="str">
        <f>VLOOKUP($L785,怪物模板!$A:$N,MATCH(角色!AG$1,模板表头,0),0)</f>
        <v>misc.5skills_target_is_valid</v>
      </c>
      <c r="AH785" s="28">
        <f>VLOOKUP($L785,怪物模板!$A:$N,MATCH(角色!AH$1,模板表头,0),0)</f>
        <v>11970101</v>
      </c>
      <c r="AI785" s="28">
        <f>VLOOKUP($L785,怪物模板!$A:$N,MATCH(角色!AI$1,模板表头,0),0)</f>
        <v>11970102</v>
      </c>
      <c r="AJ785" s="28" t="str">
        <f>VLOOKUP($L785,怪物模板!$A:$N,MATCH(角色!AJ$1,模板表头,0),0)</f>
        <v/>
      </c>
      <c r="AK785" s="28" t="str">
        <f>VLOOKUP($L785,怪物模板!$A:$N,MATCH(角色!AK$1,模板表头,0),0)</f>
        <v/>
      </c>
      <c r="AL785" s="28" t="str">
        <f>IF(VLOOKUP($L785,[1]怪物模板!$A:$N,MATCH([1]角色!AL$1,模板表头,0),0)=0,"",VLOOKUP($L785,[1]怪物模板!$A:$N,MATCH([1]角色!AL$1,模板表头,0),0))</f>
        <v/>
      </c>
      <c r="AM785" s="28" t="str">
        <f>VLOOKUP($L785,怪物模板!$A:$N,MATCH(角色!AM$1,模板表头,0),0)</f>
        <v>berserk_npc</v>
      </c>
      <c r="AN785" s="21">
        <v>1</v>
      </c>
      <c r="AO785" s="21">
        <v>1</v>
      </c>
      <c r="AP785" s="21"/>
      <c r="AQ785" s="21"/>
      <c r="AR785" s="21"/>
      <c r="AS785" s="21"/>
      <c r="AT785" s="21"/>
      <c r="AU785" s="21">
        <v>230051</v>
      </c>
      <c r="AV785" s="21">
        <v>230282</v>
      </c>
      <c r="AW785" s="21">
        <v>230163</v>
      </c>
      <c r="AX785" s="21"/>
      <c r="AY785" s="21"/>
      <c r="AZ785" s="21"/>
      <c r="BA785" s="21"/>
      <c r="BB785" s="22"/>
      <c r="BC785" s="22"/>
      <c r="BD785" s="22"/>
      <c r="BE785" s="22"/>
      <c r="BF785" s="22"/>
      <c r="BG785" s="22"/>
      <c r="BH785" s="22"/>
      <c r="BI785" s="22">
        <f t="shared" si="150"/>
        <v>10000</v>
      </c>
      <c r="BJ785" s="22">
        <f t="shared" si="153"/>
        <v>4000</v>
      </c>
      <c r="BK785" s="22">
        <f t="shared" si="153"/>
        <v>4000</v>
      </c>
      <c r="BL785" s="21"/>
      <c r="BM785" s="21"/>
      <c r="BN785" s="21"/>
      <c r="BO785" s="21"/>
      <c r="BP785" s="21"/>
      <c r="BQ785" s="21"/>
      <c r="BR785" s="21"/>
      <c r="BS785" s="21"/>
      <c r="BT785" s="21"/>
      <c r="BU785" s="23" t="s">
        <v>200</v>
      </c>
      <c r="BV785" s="21"/>
      <c r="BW785" s="21"/>
      <c r="BX785" s="21"/>
      <c r="BY785" s="21"/>
      <c r="BZ785" s="21"/>
      <c r="CA785" s="21"/>
      <c r="CB785" s="21"/>
      <c r="CC785" s="21"/>
      <c r="CD785" s="21"/>
      <c r="CE785" s="21"/>
      <c r="CF785" s="21"/>
      <c r="CG785" s="21" t="s">
        <v>200</v>
      </c>
      <c r="CH785" s="21" t="s">
        <v>200</v>
      </c>
      <c r="CI785" s="21" t="s">
        <v>200</v>
      </c>
      <c r="CJ785" s="21" t="s">
        <v>200</v>
      </c>
      <c r="CK785" s="21" t="s">
        <v>200</v>
      </c>
      <c r="CL785" s="21" t="s">
        <v>200</v>
      </c>
      <c r="CM785" s="21" t="s">
        <v>200</v>
      </c>
      <c r="CN785" s="21" t="s">
        <v>200</v>
      </c>
      <c r="CO785" s="21" t="s">
        <v>200</v>
      </c>
    </row>
    <row r="786" spans="1:93" s="5" customFormat="1" ht="16.5" customHeight="1" x14ac:dyDescent="0.3">
      <c r="A786" s="62">
        <v>31040784</v>
      </c>
      <c r="B786" s="62" t="s">
        <v>202</v>
      </c>
      <c r="C786" s="21"/>
      <c r="D786" s="21">
        <f t="shared" si="152"/>
        <v>77</v>
      </c>
      <c r="E786" s="21" t="s">
        <v>106</v>
      </c>
      <c r="F786" s="21">
        <v>37</v>
      </c>
      <c r="G786" s="21" t="s">
        <v>110</v>
      </c>
      <c r="H786" s="21">
        <f>VLOOKUP($L786,怪物模板!$A:$N,MATCH(角色!H$1,模板表头,0),0)</f>
        <v>3</v>
      </c>
      <c r="I786" s="28" t="str">
        <f>VLOOKUP($L786,怪物模板!$A:$N,MATCH(角色!I$1,模板表头,0),0)</f>
        <v>mag</v>
      </c>
      <c r="J786" s="22"/>
      <c r="K786" s="21"/>
      <c r="L786" s="21" t="s">
        <v>275</v>
      </c>
      <c r="M786" s="28" t="str">
        <f>VLOOKUP($L786,怪物模板!$A:$N,MATCH(角色!M$1,模板表头,0),0)</f>
        <v>火焰术士</v>
      </c>
      <c r="N786" s="28" t="str">
        <f>VLOOKUP($L786,怪物模板!$A:$N,MATCH(角色!N$1,模板表头,0),0)</f>
        <v>大招加引导版，加酒利用</v>
      </c>
      <c r="O786" s="21" t="str">
        <f>VLOOKUP($L786,怪物模板!$A:$N,MATCH(角色!O$1,模板表头,0),0)</f>
        <v>female</v>
      </c>
      <c r="P786" s="22">
        <v>3</v>
      </c>
      <c r="Q786" s="21">
        <v>3</v>
      </c>
      <c r="R786" s="21">
        <v>2</v>
      </c>
      <c r="S786" s="28" t="str">
        <f>VLOOKUP($L786,怪物模板!$A:$N,MATCH(角色!S$1,模板表头,0),0)</f>
        <v>alliance</v>
      </c>
      <c r="T786" s="21" t="s">
        <v>85</v>
      </c>
      <c r="U786" s="21"/>
      <c r="V786" s="21"/>
      <c r="W786" s="21"/>
      <c r="X786" s="21"/>
      <c r="Y786" s="21"/>
      <c r="Z786" s="21"/>
      <c r="AA786" s="21"/>
      <c r="AB786" s="21">
        <v>4</v>
      </c>
      <c r="AC786" s="21">
        <v>6</v>
      </c>
      <c r="AD786" s="21"/>
      <c r="AE786" s="21">
        <f t="shared" si="154"/>
        <v>10</v>
      </c>
      <c r="AF786" s="21">
        <f t="shared" si="149"/>
        <v>25</v>
      </c>
      <c r="AG786" s="28" t="str">
        <f>VLOOKUP($L786,怪物模板!$A:$N,MATCH(角色!AG$1,模板表头,0),0)</f>
        <v>misc.5skills</v>
      </c>
      <c r="AH786" s="28">
        <f>VLOOKUP($L786,怪物模板!$A:$N,MATCH(角色!AH$1,模板表头,0),0)</f>
        <v>11980401</v>
      </c>
      <c r="AI786" s="28">
        <f>VLOOKUP($L786,怪物模板!$A:$N,MATCH(角色!AI$1,模板表头,0),0)</f>
        <v>11980402</v>
      </c>
      <c r="AJ786" s="28">
        <f>VLOOKUP($L786,怪物模板!$A:$N,MATCH(角色!AJ$1,模板表头,0),0)</f>
        <v>11999535</v>
      </c>
      <c r="AK786" s="28" t="str">
        <f>VLOOKUP($L786,怪物模板!$A:$N,MATCH(角色!AK$1,模板表头,0),0)</f>
        <v/>
      </c>
      <c r="AL786" s="28" t="str">
        <f>IF(VLOOKUP($L786,[1]怪物模板!$A:$N,MATCH([1]角色!AL$1,模板表头,0),0)=0,"",VLOOKUP($L786,[1]怪物模板!$A:$N,MATCH([1]角色!AL$1,模板表头,0),0))</f>
        <v/>
      </c>
      <c r="AM786" s="28" t="str">
        <f>VLOOKUP($L786,怪物模板!$A:$N,MATCH(角色!AM$1,模板表头,0),0)</f>
        <v>flame_npc</v>
      </c>
      <c r="AN786" s="21">
        <v>1</v>
      </c>
      <c r="AO786" s="21">
        <v>1</v>
      </c>
      <c r="AP786" s="21"/>
      <c r="AQ786" s="21"/>
      <c r="AR786" s="21"/>
      <c r="AS786" s="21"/>
      <c r="AT786" s="21"/>
      <c r="AU786" s="21">
        <v>230011</v>
      </c>
      <c r="AV786" s="21">
        <v>230302</v>
      </c>
      <c r="AW786" s="21">
        <v>230163</v>
      </c>
      <c r="AX786" s="21"/>
      <c r="AY786" s="21"/>
      <c r="AZ786" s="21"/>
      <c r="BA786" s="21"/>
      <c r="BB786" s="22"/>
      <c r="BC786" s="22"/>
      <c r="BD786" s="22"/>
      <c r="BE786" s="22"/>
      <c r="BF786" s="22"/>
      <c r="BG786" s="22"/>
      <c r="BH786" s="22"/>
      <c r="BI786" s="22">
        <f t="shared" si="150"/>
        <v>10000</v>
      </c>
      <c r="BJ786" s="22">
        <f t="shared" si="153"/>
        <v>4000</v>
      </c>
      <c r="BK786" s="22">
        <f t="shared" si="153"/>
        <v>4000</v>
      </c>
      <c r="BL786" s="21"/>
      <c r="BM786" s="21"/>
      <c r="BN786" s="21"/>
      <c r="BO786" s="21"/>
      <c r="BP786" s="21"/>
      <c r="BQ786" s="21"/>
      <c r="BR786" s="21"/>
      <c r="BS786" s="21"/>
      <c r="BT786" s="21"/>
      <c r="BU786" s="23" t="s">
        <v>200</v>
      </c>
      <c r="BV786" s="21"/>
      <c r="BW786" s="21"/>
      <c r="BX786" s="21"/>
      <c r="BY786" s="21"/>
      <c r="BZ786" s="21"/>
      <c r="CA786" s="21"/>
      <c r="CB786" s="21"/>
      <c r="CC786" s="21"/>
      <c r="CD786" s="21"/>
      <c r="CE786" s="21"/>
      <c r="CF786" s="21"/>
      <c r="CG786" s="21" t="s">
        <v>200</v>
      </c>
      <c r="CH786" s="21" t="s">
        <v>200</v>
      </c>
      <c r="CI786" s="21" t="s">
        <v>200</v>
      </c>
      <c r="CJ786" s="21" t="s">
        <v>200</v>
      </c>
      <c r="CK786" s="21" t="s">
        <v>200</v>
      </c>
      <c r="CL786" s="21" t="s">
        <v>200</v>
      </c>
      <c r="CM786" s="21" t="s">
        <v>200</v>
      </c>
      <c r="CN786" s="21" t="s">
        <v>200</v>
      </c>
      <c r="CO786" s="21" t="s">
        <v>200</v>
      </c>
    </row>
    <row r="787" spans="1:93" s="5" customFormat="1" x14ac:dyDescent="0.3">
      <c r="A787" s="62">
        <v>31040785</v>
      </c>
      <c r="B787" s="62" t="s">
        <v>204</v>
      </c>
      <c r="C787" s="21"/>
      <c r="D787" s="21">
        <f t="shared" si="152"/>
        <v>77</v>
      </c>
      <c r="E787" s="21" t="s">
        <v>106</v>
      </c>
      <c r="F787" s="21">
        <v>37</v>
      </c>
      <c r="G787" s="21" t="s">
        <v>110</v>
      </c>
      <c r="H787" s="21">
        <f>VLOOKUP($L787,怪物模板!$A:$N,MATCH(角色!H$1,模板表头,0),0)</f>
        <v>3</v>
      </c>
      <c r="I787" s="28" t="str">
        <f>VLOOKUP($L787,怪物模板!$A:$N,MATCH(角色!I$1,模板表头,0),0)</f>
        <v>phy</v>
      </c>
      <c r="J787" s="22"/>
      <c r="K787" s="21"/>
      <c r="L787" s="21" t="s">
        <v>204</v>
      </c>
      <c r="M787" s="28" t="str">
        <f>VLOOKUP($L787,怪物模板!$A:$N,MATCH(角色!M$1,模板表头,0),0)</f>
        <v>骷髅射手</v>
      </c>
      <c r="N787" s="28" t="str">
        <f>VLOOKUP($L787,怪物模板!$A:$N,MATCH(角色!N$1,模板表头,0),0)</f>
        <v>统一模板</v>
      </c>
      <c r="O787" s="21" t="str">
        <f>VLOOKUP($L787,怪物模板!$A:$N,MATCH(角色!O$1,模板表头,0),0)</f>
        <v>male</v>
      </c>
      <c r="P787" s="21">
        <v>1</v>
      </c>
      <c r="Q787" s="21">
        <v>1</v>
      </c>
      <c r="R787" s="21">
        <v>1</v>
      </c>
      <c r="S787" s="28" t="str">
        <f>VLOOKUP($L787,怪物模板!$A:$N,MATCH(角色!S$1,模板表头,0),0)</f>
        <v>horde</v>
      </c>
      <c r="T787" s="21" t="s">
        <v>85</v>
      </c>
      <c r="U787" s="21"/>
      <c r="V787" s="21"/>
      <c r="W787" s="21"/>
      <c r="X787" s="21"/>
      <c r="Y787" s="21"/>
      <c r="Z787" s="21"/>
      <c r="AA787" s="21"/>
      <c r="AB787" s="21">
        <v>4</v>
      </c>
      <c r="AC787" s="21">
        <v>6</v>
      </c>
      <c r="AD787" s="21"/>
      <c r="AE787" s="21">
        <f t="shared" si="154"/>
        <v>10</v>
      </c>
      <c r="AF787" s="21">
        <f t="shared" si="149"/>
        <v>25</v>
      </c>
      <c r="AG787" s="28" t="str">
        <f>VLOOKUP($L787,怪物模板!$A:$N,MATCH(角色!AG$1,模板表头,0),0)</f>
        <v>misc.5skills</v>
      </c>
      <c r="AH787" s="28">
        <f>VLOOKUP($L787,怪物模板!$A:$N,MATCH(角色!AH$1,模板表头,0),0)</f>
        <v>11690101</v>
      </c>
      <c r="AI787" s="28">
        <f>VLOOKUP($L787,怪物模板!$A:$N,MATCH(角色!AI$1,模板表头,0),0)</f>
        <v>11690102</v>
      </c>
      <c r="AJ787" s="28" t="str">
        <f>VLOOKUP($L787,怪物模板!$A:$N,MATCH(角色!AJ$1,模板表头,0),0)</f>
        <v/>
      </c>
      <c r="AK787" s="28" t="str">
        <f>VLOOKUP($L787,怪物模板!$A:$N,MATCH(角色!AK$1,模板表头,0),0)</f>
        <v/>
      </c>
      <c r="AL787" s="28" t="str">
        <f>IF(VLOOKUP($L787,[1]怪物模板!$A:$N,MATCH([1]角色!AL$1,模板表头,0),0)=0,"",VLOOKUP($L787,[1]怪物模板!$A:$N,MATCH([1]角色!AL$1,模板表头,0),0))</f>
        <v/>
      </c>
      <c r="AM787" s="28" t="str">
        <f>VLOOKUP($L787,怪物模板!$A:$N,MATCH(角色!AM$1,模板表头,0),0)</f>
        <v>skeleton_archer_npc</v>
      </c>
      <c r="AN787" s="21">
        <v>1</v>
      </c>
      <c r="AO787" s="21">
        <v>1</v>
      </c>
      <c r="AP787" s="21"/>
      <c r="AQ787" s="21"/>
      <c r="AR787" s="21"/>
      <c r="AS787" s="21"/>
      <c r="AT787" s="21"/>
      <c r="AU787" s="21">
        <v>230051</v>
      </c>
      <c r="AV787" s="21">
        <v>230282</v>
      </c>
      <c r="AW787" s="21">
        <v>230113</v>
      </c>
      <c r="AX787" s="21"/>
      <c r="AY787" s="21"/>
      <c r="AZ787" s="21"/>
      <c r="BA787" s="21"/>
      <c r="BB787" s="22"/>
      <c r="BC787" s="22"/>
      <c r="BD787" s="22"/>
      <c r="BE787" s="22"/>
      <c r="BF787" s="22"/>
      <c r="BG787" s="22"/>
      <c r="BH787" s="22"/>
      <c r="BI787" s="22">
        <f t="shared" si="150"/>
        <v>10000</v>
      </c>
      <c r="BJ787" s="22">
        <f t="shared" si="153"/>
        <v>4000</v>
      </c>
      <c r="BK787" s="22">
        <f t="shared" si="153"/>
        <v>4000</v>
      </c>
      <c r="BL787" s="21"/>
      <c r="BM787" s="21"/>
      <c r="BN787" s="21"/>
      <c r="BO787" s="21"/>
      <c r="BP787" s="21"/>
      <c r="BQ787" s="21"/>
      <c r="BR787" s="21"/>
      <c r="BS787" s="21"/>
      <c r="BT787" s="21"/>
      <c r="BU787" s="23" t="s">
        <v>200</v>
      </c>
      <c r="BV787" s="21"/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 t="s">
        <v>200</v>
      </c>
      <c r="CH787" s="21" t="s">
        <v>200</v>
      </c>
      <c r="CI787" s="21" t="s">
        <v>200</v>
      </c>
      <c r="CJ787" s="21" t="s">
        <v>200</v>
      </c>
      <c r="CK787" s="21" t="s">
        <v>200</v>
      </c>
      <c r="CL787" s="21" t="s">
        <v>200</v>
      </c>
      <c r="CM787" s="21" t="s">
        <v>200</v>
      </c>
      <c r="CN787" s="21" t="s">
        <v>200</v>
      </c>
      <c r="CO787" s="21" t="s">
        <v>200</v>
      </c>
    </row>
    <row r="788" spans="1:93" s="3" customFormat="1" ht="16.5" customHeight="1" x14ac:dyDescent="0.3">
      <c r="A788" s="62">
        <v>31040786</v>
      </c>
      <c r="B788" s="62" t="s">
        <v>264</v>
      </c>
      <c r="C788" s="21"/>
      <c r="D788" s="21">
        <f t="shared" si="152"/>
        <v>78</v>
      </c>
      <c r="E788" s="21" t="s">
        <v>106</v>
      </c>
      <c r="F788" s="21">
        <v>38</v>
      </c>
      <c r="G788" s="21" t="s">
        <v>111</v>
      </c>
      <c r="H788" s="21">
        <f>VLOOKUP($L788,怪物模板!$A:$N,MATCH(角色!H$1,模板表头,0),0)</f>
        <v>2</v>
      </c>
      <c r="I788" s="28" t="str">
        <f>VLOOKUP($L788,怪物模板!$A:$N,MATCH(角色!I$1,模板表头,0),0)</f>
        <v>mag</v>
      </c>
      <c r="J788" s="22"/>
      <c r="K788" s="21"/>
      <c r="L788" s="21" t="s">
        <v>290</v>
      </c>
      <c r="M788" s="28" t="str">
        <f>VLOOKUP($L788,怪物模板!$A:$N,MATCH(角色!M$1,模板表头,0),0)</f>
        <v>德古拉</v>
      </c>
      <c r="N788" s="28" t="str">
        <f>VLOOKUP($L788,怪物模板!$A:$N,MATCH(角色!N$1,模板表头,0),0)</f>
        <v>统一BOSS模板</v>
      </c>
      <c r="O788" s="21" t="str">
        <f>VLOOKUP($L788,怪物模板!$A:$N,MATCH(角色!O$1,模板表头,0),0)</f>
        <v>male</v>
      </c>
      <c r="P788" s="22">
        <v>4</v>
      </c>
      <c r="Q788" s="21">
        <v>3</v>
      </c>
      <c r="R788" s="21">
        <v>3</v>
      </c>
      <c r="S788" s="28" t="str">
        <f>VLOOKUP($L788,怪物模板!$A:$N,MATCH(角色!S$1,模板表头,0),0)</f>
        <v>chaos</v>
      </c>
      <c r="T788" s="21" t="s">
        <v>85</v>
      </c>
      <c r="U788" s="21"/>
      <c r="V788" s="21"/>
      <c r="W788" s="21"/>
      <c r="X788" s="21"/>
      <c r="Y788" s="21"/>
      <c r="Z788" s="21"/>
      <c r="AA788" s="21"/>
      <c r="AB788" s="21">
        <v>4</v>
      </c>
      <c r="AC788" s="21">
        <v>6</v>
      </c>
      <c r="AD788" s="21"/>
      <c r="AE788" s="21">
        <f t="shared" si="154"/>
        <v>40</v>
      </c>
      <c r="AF788" s="21">
        <f t="shared" ref="AF788:AF802" si="155">INT(AE788*2.5)</f>
        <v>100</v>
      </c>
      <c r="AG788" s="28" t="str">
        <f>VLOOKUP($L788,怪物模板!$A:$N,MATCH(角色!AG$1,模板表头,0),0)</f>
        <v>misc.5skills_is_enemy_there</v>
      </c>
      <c r="AH788" s="28">
        <f>VLOOKUP($L788,怪物模板!$A:$N,MATCH(角色!AH$1,模板表头,0),0)</f>
        <v>11660401</v>
      </c>
      <c r="AI788" s="28">
        <f>VLOOKUP($L788,怪物模板!$A:$N,MATCH(角色!AI$1,模板表头,0),0)</f>
        <v>11660402</v>
      </c>
      <c r="AJ788" s="28">
        <f>VLOOKUP($L788,怪物模板!$A:$N,MATCH(角色!AJ$1,模板表头,0),0)</f>
        <v>11660403</v>
      </c>
      <c r="AK788" s="28">
        <f>VLOOKUP($L788,怪物模板!$A:$N,MATCH(角色!AK$1,模板表头,0),0)</f>
        <v>11660404</v>
      </c>
      <c r="AL788" s="28" t="str">
        <f>IF(VLOOKUP($L788,[1]怪物模板!$A:$N,MATCH([1]角色!AL$1,模板表头,0),0)=0,"",VLOOKUP($L788,[1]怪物模板!$A:$N,MATCH([1]角色!AL$1,模板表头,0),0))</f>
        <v/>
      </c>
      <c r="AM788" s="28" t="str">
        <f>VLOOKUP($L788,怪物模板!$A:$N,MATCH(角色!AM$1,模板表头,0),0)</f>
        <v>kil_jaeden</v>
      </c>
      <c r="AN788" s="21">
        <v>1.2</v>
      </c>
      <c r="AO788" s="21">
        <v>1</v>
      </c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2"/>
      <c r="BC788" s="22"/>
      <c r="BD788" s="22"/>
      <c r="BE788" s="22"/>
      <c r="BF788" s="22"/>
      <c r="BG788" s="22"/>
      <c r="BH788" s="22"/>
      <c r="BI788" s="22">
        <f t="shared" ref="BI788:BI802" si="156">IF($G788="boss",0,10000)</f>
        <v>10000</v>
      </c>
      <c r="BJ788" s="22">
        <f t="shared" si="153"/>
        <v>4000</v>
      </c>
      <c r="BK788" s="22">
        <f t="shared" si="153"/>
        <v>4000</v>
      </c>
      <c r="BL788" s="21"/>
      <c r="BM788" s="21"/>
      <c r="BN788" s="21"/>
      <c r="BO788" s="21"/>
      <c r="BP788" s="21"/>
      <c r="BQ788" s="21"/>
      <c r="BR788" s="21"/>
      <c r="BS788" s="21"/>
      <c r="BT788" s="21"/>
      <c r="BU788" s="23" t="s">
        <v>200</v>
      </c>
      <c r="BV788" s="21"/>
      <c r="BW788" s="21"/>
      <c r="BX788" s="21"/>
      <c r="BY788" s="21"/>
      <c r="BZ788" s="21"/>
      <c r="CA788" s="21"/>
      <c r="CB788" s="21"/>
      <c r="CC788" s="21"/>
      <c r="CD788" s="21"/>
      <c r="CE788" s="21"/>
      <c r="CF788" s="21"/>
      <c r="CG788" s="21" t="s">
        <v>200</v>
      </c>
      <c r="CH788" s="21" t="s">
        <v>200</v>
      </c>
      <c r="CI788" s="21" t="s">
        <v>200</v>
      </c>
      <c r="CJ788" s="21" t="s">
        <v>200</v>
      </c>
      <c r="CK788" s="21" t="s">
        <v>200</v>
      </c>
      <c r="CL788" s="21" t="s">
        <v>200</v>
      </c>
      <c r="CM788" s="21" t="s">
        <v>200</v>
      </c>
      <c r="CN788" s="21" t="s">
        <v>200</v>
      </c>
      <c r="CO788" s="21" t="s">
        <v>200</v>
      </c>
    </row>
    <row r="789" spans="1:93" s="3" customFormat="1" ht="16.5" customHeight="1" x14ac:dyDescent="0.3">
      <c r="A789" s="62">
        <v>31040787</v>
      </c>
      <c r="B789" s="62" t="s">
        <v>93</v>
      </c>
      <c r="C789" s="21"/>
      <c r="D789" s="21">
        <f t="shared" si="152"/>
        <v>78</v>
      </c>
      <c r="E789" s="21" t="s">
        <v>106</v>
      </c>
      <c r="F789" s="21">
        <v>38</v>
      </c>
      <c r="G789" s="21" t="s">
        <v>110</v>
      </c>
      <c r="H789" s="21">
        <f>VLOOKUP($L789,怪物模板!$A:$N,MATCH(角色!H$1,模板表头,0),0)</f>
        <v>2</v>
      </c>
      <c r="I789" s="28" t="str">
        <f>VLOOKUP($L789,怪物模板!$A:$N,MATCH(角色!I$1,模板表头,0),0)</f>
        <v>phy</v>
      </c>
      <c r="J789" s="22"/>
      <c r="K789" s="21"/>
      <c r="L789" s="21" t="s">
        <v>93</v>
      </c>
      <c r="M789" s="28" t="str">
        <f>VLOOKUP($L789,怪物模板!$A:$N,MATCH(角色!M$1,模板表头,0),0)</f>
        <v>狂战士</v>
      </c>
      <c r="N789" s="28" t="str">
        <f>VLOOKUP($L789,怪物模板!$A:$N,MATCH(角色!N$1,模板表头,0),0)</f>
        <v>同英雄技能</v>
      </c>
      <c r="O789" s="21" t="str">
        <f>VLOOKUP($L789,怪物模板!$A:$N,MATCH(角色!O$1,模板表头,0),0)</f>
        <v>male</v>
      </c>
      <c r="P789" s="22">
        <v>5</v>
      </c>
      <c r="Q789" s="21">
        <v>3</v>
      </c>
      <c r="R789" s="21">
        <v>3</v>
      </c>
      <c r="S789" s="28" t="str">
        <f>VLOOKUP($L789,怪物模板!$A:$N,MATCH(角色!S$1,模板表头,0),0)</f>
        <v>horde</v>
      </c>
      <c r="T789" s="21" t="s">
        <v>85</v>
      </c>
      <c r="U789" s="21"/>
      <c r="V789" s="21"/>
      <c r="W789" s="21"/>
      <c r="X789" s="21"/>
      <c r="Y789" s="21"/>
      <c r="Z789" s="21"/>
      <c r="AA789" s="21"/>
      <c r="AB789" s="21">
        <v>4</v>
      </c>
      <c r="AC789" s="21">
        <v>6</v>
      </c>
      <c r="AD789" s="21"/>
      <c r="AE789" s="21">
        <f t="shared" si="154"/>
        <v>10</v>
      </c>
      <c r="AF789" s="21">
        <f t="shared" si="155"/>
        <v>25</v>
      </c>
      <c r="AG789" s="28" t="str">
        <f>VLOOKUP($L789,怪物模板!$A:$N,MATCH(角色!AG$1,模板表头,0),0)</f>
        <v>misc.5skills_target_is_valid</v>
      </c>
      <c r="AH789" s="28">
        <f>VLOOKUP($L789,怪物模板!$A:$N,MATCH(角色!AH$1,模板表头,0),0)</f>
        <v>11970101</v>
      </c>
      <c r="AI789" s="28">
        <f>VLOOKUP($L789,怪物模板!$A:$N,MATCH(角色!AI$1,模板表头,0),0)</f>
        <v>11970102</v>
      </c>
      <c r="AJ789" s="28" t="str">
        <f>VLOOKUP($L789,怪物模板!$A:$N,MATCH(角色!AJ$1,模板表头,0),0)</f>
        <v/>
      </c>
      <c r="AK789" s="28" t="str">
        <f>VLOOKUP($L789,怪物模板!$A:$N,MATCH(角色!AK$1,模板表头,0),0)</f>
        <v/>
      </c>
      <c r="AL789" s="28" t="str">
        <f>IF(VLOOKUP($L789,[1]怪物模板!$A:$N,MATCH([1]角色!AL$1,模板表头,0),0)=0,"",VLOOKUP($L789,[1]怪物模板!$A:$N,MATCH([1]角色!AL$1,模板表头,0),0))</f>
        <v/>
      </c>
      <c r="AM789" s="28" t="str">
        <f>VLOOKUP($L789,怪物模板!$A:$N,MATCH(角色!AM$1,模板表头,0),0)</f>
        <v>berserk_npc</v>
      </c>
      <c r="AN789" s="21">
        <v>1</v>
      </c>
      <c r="AO789" s="21">
        <v>1</v>
      </c>
      <c r="AP789" s="21"/>
      <c r="AQ789" s="21"/>
      <c r="AR789" s="21"/>
      <c r="AS789" s="21"/>
      <c r="AT789" s="21"/>
      <c r="AU789" s="21">
        <v>230051</v>
      </c>
      <c r="AV789" s="21">
        <v>230282</v>
      </c>
      <c r="AW789" s="21">
        <v>230163</v>
      </c>
      <c r="AX789" s="21"/>
      <c r="AY789" s="21"/>
      <c r="AZ789" s="21"/>
      <c r="BA789" s="21"/>
      <c r="BB789" s="22"/>
      <c r="BC789" s="22"/>
      <c r="BD789" s="22"/>
      <c r="BE789" s="22"/>
      <c r="BF789" s="22"/>
      <c r="BG789" s="22"/>
      <c r="BH789" s="22"/>
      <c r="BI789" s="22">
        <f t="shared" si="156"/>
        <v>10000</v>
      </c>
      <c r="BJ789" s="22">
        <f t="shared" si="153"/>
        <v>4000</v>
      </c>
      <c r="BK789" s="22">
        <f t="shared" si="153"/>
        <v>4000</v>
      </c>
      <c r="BL789" s="21"/>
      <c r="BM789" s="21"/>
      <c r="BN789" s="21"/>
      <c r="BO789" s="21"/>
      <c r="BP789" s="21"/>
      <c r="BQ789" s="21"/>
      <c r="BR789" s="21"/>
      <c r="BS789" s="21"/>
      <c r="BT789" s="21"/>
      <c r="BU789" s="23" t="s">
        <v>200</v>
      </c>
      <c r="BV789" s="21"/>
      <c r="BW789" s="21"/>
      <c r="BX789" s="21"/>
      <c r="BY789" s="21"/>
      <c r="BZ789" s="21"/>
      <c r="CA789" s="21"/>
      <c r="CB789" s="21"/>
      <c r="CC789" s="21"/>
      <c r="CD789" s="21"/>
      <c r="CE789" s="21"/>
      <c r="CF789" s="21"/>
      <c r="CG789" s="21" t="s">
        <v>200</v>
      </c>
      <c r="CH789" s="21" t="s">
        <v>200</v>
      </c>
      <c r="CI789" s="21" t="s">
        <v>200</v>
      </c>
      <c r="CJ789" s="21" t="s">
        <v>200</v>
      </c>
      <c r="CK789" s="21" t="s">
        <v>200</v>
      </c>
      <c r="CL789" s="21" t="s">
        <v>200</v>
      </c>
      <c r="CM789" s="21" t="s">
        <v>200</v>
      </c>
      <c r="CN789" s="21" t="s">
        <v>200</v>
      </c>
      <c r="CO789" s="21" t="s">
        <v>200</v>
      </c>
    </row>
    <row r="790" spans="1:93" s="3" customFormat="1" ht="16.5" customHeight="1" x14ac:dyDescent="0.3">
      <c r="A790" s="62">
        <v>31040788</v>
      </c>
      <c r="B790" s="62" t="s">
        <v>93</v>
      </c>
      <c r="C790" s="21"/>
      <c r="D790" s="21">
        <f t="shared" si="152"/>
        <v>78</v>
      </c>
      <c r="E790" s="21" t="s">
        <v>106</v>
      </c>
      <c r="F790" s="21">
        <v>38</v>
      </c>
      <c r="G790" s="21" t="s">
        <v>110</v>
      </c>
      <c r="H790" s="21">
        <f>VLOOKUP($L790,怪物模板!$A:$N,MATCH(角色!H$1,模板表头,0),0)</f>
        <v>2</v>
      </c>
      <c r="I790" s="28" t="str">
        <f>VLOOKUP($L790,怪物模板!$A:$N,MATCH(角色!I$1,模板表头,0),0)</f>
        <v>phy</v>
      </c>
      <c r="J790" s="22"/>
      <c r="K790" s="21"/>
      <c r="L790" s="21" t="s">
        <v>93</v>
      </c>
      <c r="M790" s="28" t="str">
        <f>VLOOKUP($L790,怪物模板!$A:$N,MATCH(角色!M$1,模板表头,0),0)</f>
        <v>狂战士</v>
      </c>
      <c r="N790" s="28" t="str">
        <f>VLOOKUP($L790,怪物模板!$A:$N,MATCH(角色!N$1,模板表头,0),0)</f>
        <v>同英雄技能</v>
      </c>
      <c r="O790" s="21" t="str">
        <f>VLOOKUP($L790,怪物模板!$A:$N,MATCH(角色!O$1,模板表头,0),0)</f>
        <v>male</v>
      </c>
      <c r="P790" s="22">
        <v>5</v>
      </c>
      <c r="Q790" s="21">
        <v>3</v>
      </c>
      <c r="R790" s="21">
        <v>3</v>
      </c>
      <c r="S790" s="28" t="str">
        <f>VLOOKUP($L790,怪物模板!$A:$N,MATCH(角色!S$1,模板表头,0),0)</f>
        <v>horde</v>
      </c>
      <c r="T790" s="21" t="s">
        <v>85</v>
      </c>
      <c r="U790" s="21"/>
      <c r="V790" s="21"/>
      <c r="W790" s="21"/>
      <c r="X790" s="21"/>
      <c r="Y790" s="21"/>
      <c r="Z790" s="21"/>
      <c r="AA790" s="21"/>
      <c r="AB790" s="21">
        <v>4</v>
      </c>
      <c r="AC790" s="21">
        <v>6</v>
      </c>
      <c r="AD790" s="21"/>
      <c r="AE790" s="21">
        <f t="shared" si="154"/>
        <v>10</v>
      </c>
      <c r="AF790" s="21">
        <f t="shared" si="155"/>
        <v>25</v>
      </c>
      <c r="AG790" s="28" t="str">
        <f>VLOOKUP($L790,怪物模板!$A:$N,MATCH(角色!AG$1,模板表头,0),0)</f>
        <v>misc.5skills_target_is_valid</v>
      </c>
      <c r="AH790" s="28">
        <f>VLOOKUP($L790,怪物模板!$A:$N,MATCH(角色!AH$1,模板表头,0),0)</f>
        <v>11970101</v>
      </c>
      <c r="AI790" s="28">
        <f>VLOOKUP($L790,怪物模板!$A:$N,MATCH(角色!AI$1,模板表头,0),0)</f>
        <v>11970102</v>
      </c>
      <c r="AJ790" s="28" t="str">
        <f>VLOOKUP($L790,怪物模板!$A:$N,MATCH(角色!AJ$1,模板表头,0),0)</f>
        <v/>
      </c>
      <c r="AK790" s="28" t="str">
        <f>VLOOKUP($L790,怪物模板!$A:$N,MATCH(角色!AK$1,模板表头,0),0)</f>
        <v/>
      </c>
      <c r="AL790" s="28" t="str">
        <f>IF(VLOOKUP($L790,[1]怪物模板!$A:$N,MATCH([1]角色!AL$1,模板表头,0),0)=0,"",VLOOKUP($L790,[1]怪物模板!$A:$N,MATCH([1]角色!AL$1,模板表头,0),0))</f>
        <v/>
      </c>
      <c r="AM790" s="28" t="str">
        <f>VLOOKUP($L790,怪物模板!$A:$N,MATCH(角色!AM$1,模板表头,0),0)</f>
        <v>berserk_npc</v>
      </c>
      <c r="AN790" s="21">
        <v>1</v>
      </c>
      <c r="AO790" s="21">
        <v>1</v>
      </c>
      <c r="AP790" s="21"/>
      <c r="AQ790" s="21"/>
      <c r="AR790" s="21"/>
      <c r="AS790" s="21"/>
      <c r="AT790" s="21"/>
      <c r="AU790" s="21">
        <v>230051</v>
      </c>
      <c r="AV790" s="21">
        <v>230282</v>
      </c>
      <c r="AW790" s="21">
        <v>230163</v>
      </c>
      <c r="AX790" s="21"/>
      <c r="AY790" s="21"/>
      <c r="AZ790" s="21"/>
      <c r="BA790" s="21"/>
      <c r="BB790" s="22"/>
      <c r="BC790" s="22"/>
      <c r="BD790" s="22"/>
      <c r="BE790" s="22"/>
      <c r="BF790" s="22"/>
      <c r="BG790" s="22"/>
      <c r="BH790" s="22"/>
      <c r="BI790" s="22">
        <f t="shared" si="156"/>
        <v>10000</v>
      </c>
      <c r="BJ790" s="22">
        <f t="shared" si="153"/>
        <v>4000</v>
      </c>
      <c r="BK790" s="22">
        <f t="shared" si="153"/>
        <v>4000</v>
      </c>
      <c r="BL790" s="21"/>
      <c r="BM790" s="21"/>
      <c r="BN790" s="21"/>
      <c r="BO790" s="21"/>
      <c r="BP790" s="21"/>
      <c r="BQ790" s="21"/>
      <c r="BR790" s="21"/>
      <c r="BS790" s="21"/>
      <c r="BT790" s="21"/>
      <c r="BU790" s="23" t="s">
        <v>200</v>
      </c>
      <c r="BV790" s="21"/>
      <c r="BW790" s="21"/>
      <c r="BX790" s="21"/>
      <c r="BY790" s="21"/>
      <c r="BZ790" s="21"/>
      <c r="CA790" s="21"/>
      <c r="CB790" s="21"/>
      <c r="CC790" s="21"/>
      <c r="CD790" s="21"/>
      <c r="CE790" s="21"/>
      <c r="CF790" s="21"/>
      <c r="CG790" s="21" t="s">
        <v>200</v>
      </c>
      <c r="CH790" s="21" t="s">
        <v>200</v>
      </c>
      <c r="CI790" s="21" t="s">
        <v>200</v>
      </c>
      <c r="CJ790" s="21" t="s">
        <v>200</v>
      </c>
      <c r="CK790" s="21" t="s">
        <v>200</v>
      </c>
      <c r="CL790" s="21" t="s">
        <v>200</v>
      </c>
      <c r="CM790" s="21" t="s">
        <v>200</v>
      </c>
      <c r="CN790" s="21" t="s">
        <v>200</v>
      </c>
      <c r="CO790" s="21" t="s">
        <v>200</v>
      </c>
    </row>
    <row r="791" spans="1:93" s="3" customFormat="1" ht="16.5" customHeight="1" x14ac:dyDescent="0.3">
      <c r="A791" s="62">
        <v>31040789</v>
      </c>
      <c r="B791" s="62" t="s">
        <v>98</v>
      </c>
      <c r="C791" s="21"/>
      <c r="D791" s="21">
        <f t="shared" si="152"/>
        <v>78</v>
      </c>
      <c r="E791" s="21" t="s">
        <v>106</v>
      </c>
      <c r="F791" s="21">
        <v>38</v>
      </c>
      <c r="G791" s="21" t="s">
        <v>110</v>
      </c>
      <c r="H791" s="21">
        <f>VLOOKUP($L791,怪物模板!$A:$N,MATCH(角色!H$1,模板表头,0),0)</f>
        <v>4</v>
      </c>
      <c r="I791" s="28" t="str">
        <f>VLOOKUP($L791,怪物模板!$A:$N,MATCH(角色!I$1,模板表头,0),0)</f>
        <v>mag</v>
      </c>
      <c r="J791" s="22"/>
      <c r="K791" s="21"/>
      <c r="L791" s="21" t="s">
        <v>98</v>
      </c>
      <c r="M791" s="28" t="str">
        <f>VLOOKUP($L791,怪物模板!$A:$N,MATCH(角色!M$1,模板表头,0),0)</f>
        <v>无对应英雄</v>
      </c>
      <c r="N791" s="28" t="str">
        <f>VLOOKUP($L791,怪物模板!$A:$N,MATCH(角色!N$1,模板表头,0),0)</f>
        <v>统一模板</v>
      </c>
      <c r="O791" s="21" t="str">
        <f>VLOOKUP($L791,怪物模板!$A:$N,MATCH(角色!O$1,模板表头,0),0)</f>
        <v>female</v>
      </c>
      <c r="P791" s="21">
        <v>4</v>
      </c>
      <c r="Q791" s="21">
        <v>3</v>
      </c>
      <c r="R791" s="21">
        <v>3</v>
      </c>
      <c r="S791" s="28" t="str">
        <f>VLOOKUP($L791,怪物模板!$A:$N,MATCH(角色!S$1,模板表头,0),0)</f>
        <v>chaos</v>
      </c>
      <c r="T791" s="21" t="s">
        <v>85</v>
      </c>
      <c r="U791" s="21"/>
      <c r="V791" s="21"/>
      <c r="W791" s="21"/>
      <c r="X791" s="21"/>
      <c r="Y791" s="21"/>
      <c r="Z791" s="21"/>
      <c r="AA791" s="21"/>
      <c r="AB791" s="21">
        <v>4</v>
      </c>
      <c r="AC791" s="21">
        <v>6</v>
      </c>
      <c r="AD791" s="21"/>
      <c r="AE791" s="21">
        <f t="shared" si="154"/>
        <v>10</v>
      </c>
      <c r="AF791" s="21">
        <f t="shared" si="155"/>
        <v>25</v>
      </c>
      <c r="AG791" s="28" t="str">
        <f>VLOOKUP($L791,怪物模板!$A:$N,MATCH(角色!AG$1,模板表头,0),0)</f>
        <v>misc.5skills_friendly_ratio</v>
      </c>
      <c r="AH791" s="28">
        <f>VLOOKUP($L791,怪物模板!$A:$N,MATCH(角色!AH$1,模板表头,0),0)</f>
        <v>11670201</v>
      </c>
      <c r="AI791" s="28">
        <f>VLOOKUP($L791,怪物模板!$A:$N,MATCH(角色!AI$1,模板表头,0),0)</f>
        <v>11670202</v>
      </c>
      <c r="AJ791" s="28">
        <f>VLOOKUP($L791,怪物模板!$A:$N,MATCH(角色!AJ$1,模板表头,0),0)</f>
        <v>11670203</v>
      </c>
      <c r="AK791" s="28" t="str">
        <f>VLOOKUP($L791,怪物模板!$A:$N,MATCH(角色!AK$1,模板表头,0),0)</f>
        <v/>
      </c>
      <c r="AL791" s="28" t="str">
        <f>IF(VLOOKUP($L791,[1]怪物模板!$A:$N,MATCH([1]角色!AL$1,模板表头,0),0)=0,"",VLOOKUP($L791,[1]怪物模板!$A:$N,MATCH([1]角色!AL$1,模板表头,0),0))</f>
        <v/>
      </c>
      <c r="AM791" s="28" t="str">
        <f>VLOOKUP($L791,怪物模板!$A:$N,MATCH(角色!AM$1,模板表头,0),0)</f>
        <v>scarlet_priest</v>
      </c>
      <c r="AN791" s="21">
        <v>1</v>
      </c>
      <c r="AO791" s="21">
        <v>1</v>
      </c>
      <c r="AP791" s="21"/>
      <c r="AQ791" s="21"/>
      <c r="AR791" s="21"/>
      <c r="AS791" s="21"/>
      <c r="AT791" s="21"/>
      <c r="AU791" s="21">
        <v>230031</v>
      </c>
      <c r="AV791" s="21">
        <v>230242</v>
      </c>
      <c r="AW791" s="21">
        <v>230153</v>
      </c>
      <c r="AX791" s="21"/>
      <c r="AY791" s="21"/>
      <c r="AZ791" s="21"/>
      <c r="BA791" s="21"/>
      <c r="BB791" s="22"/>
      <c r="BC791" s="22"/>
      <c r="BD791" s="22"/>
      <c r="BE791" s="22"/>
      <c r="BF791" s="22"/>
      <c r="BG791" s="22"/>
      <c r="BH791" s="22"/>
      <c r="BI791" s="22">
        <f t="shared" si="156"/>
        <v>10000</v>
      </c>
      <c r="BJ791" s="22">
        <f t="shared" si="153"/>
        <v>4000</v>
      </c>
      <c r="BK791" s="22">
        <f t="shared" si="153"/>
        <v>4000</v>
      </c>
      <c r="BL791" s="21"/>
      <c r="BM791" s="21"/>
      <c r="BN791" s="21"/>
      <c r="BO791" s="21"/>
      <c r="BP791" s="21"/>
      <c r="BQ791" s="21"/>
      <c r="BR791" s="21"/>
      <c r="BS791" s="21"/>
      <c r="BT791" s="21"/>
      <c r="BU791" s="23" t="s">
        <v>200</v>
      </c>
      <c r="BV791" s="21"/>
      <c r="BW791" s="21"/>
      <c r="BX791" s="21"/>
      <c r="BY791" s="21"/>
      <c r="BZ791" s="21"/>
      <c r="CA791" s="21"/>
      <c r="CB791" s="21"/>
      <c r="CC791" s="21"/>
      <c r="CD791" s="21"/>
      <c r="CE791" s="21"/>
      <c r="CF791" s="21"/>
      <c r="CG791" s="21" t="s">
        <v>200</v>
      </c>
      <c r="CH791" s="21" t="s">
        <v>200</v>
      </c>
      <c r="CI791" s="21" t="s">
        <v>200</v>
      </c>
      <c r="CJ791" s="21" t="s">
        <v>200</v>
      </c>
      <c r="CK791" s="21" t="s">
        <v>200</v>
      </c>
      <c r="CL791" s="21" t="s">
        <v>200</v>
      </c>
      <c r="CM791" s="21" t="s">
        <v>200</v>
      </c>
      <c r="CN791" s="21" t="s">
        <v>200</v>
      </c>
      <c r="CO791" s="21" t="s">
        <v>200</v>
      </c>
    </row>
    <row r="792" spans="1:93" s="3" customFormat="1" ht="16.5" customHeight="1" x14ac:dyDescent="0.3">
      <c r="A792" s="62">
        <v>31040790</v>
      </c>
      <c r="B792" s="62" t="s">
        <v>98</v>
      </c>
      <c r="C792" s="21"/>
      <c r="D792" s="21">
        <f t="shared" si="152"/>
        <v>78</v>
      </c>
      <c r="E792" s="21" t="s">
        <v>106</v>
      </c>
      <c r="F792" s="21">
        <v>38</v>
      </c>
      <c r="G792" s="21" t="s">
        <v>110</v>
      </c>
      <c r="H792" s="21">
        <f>VLOOKUP($L792,怪物模板!$A:$N,MATCH(角色!H$1,模板表头,0),0)</f>
        <v>4</v>
      </c>
      <c r="I792" s="28" t="str">
        <f>VLOOKUP($L792,怪物模板!$A:$N,MATCH(角色!I$1,模板表头,0),0)</f>
        <v>mag</v>
      </c>
      <c r="J792" s="22"/>
      <c r="K792" s="21"/>
      <c r="L792" s="21" t="s">
        <v>98</v>
      </c>
      <c r="M792" s="28" t="str">
        <f>VLOOKUP($L792,怪物模板!$A:$N,MATCH(角色!M$1,模板表头,0),0)</f>
        <v>无对应英雄</v>
      </c>
      <c r="N792" s="28" t="str">
        <f>VLOOKUP($L792,怪物模板!$A:$N,MATCH(角色!N$1,模板表头,0),0)</f>
        <v>统一模板</v>
      </c>
      <c r="O792" s="21" t="str">
        <f>VLOOKUP($L792,怪物模板!$A:$N,MATCH(角色!O$1,模板表头,0),0)</f>
        <v>female</v>
      </c>
      <c r="P792" s="21">
        <v>4</v>
      </c>
      <c r="Q792" s="21">
        <v>3</v>
      </c>
      <c r="R792" s="21">
        <v>3</v>
      </c>
      <c r="S792" s="28" t="str">
        <f>VLOOKUP($L792,怪物模板!$A:$N,MATCH(角色!S$1,模板表头,0),0)</f>
        <v>chaos</v>
      </c>
      <c r="T792" s="21" t="s">
        <v>85</v>
      </c>
      <c r="U792" s="21"/>
      <c r="V792" s="21"/>
      <c r="W792" s="21"/>
      <c r="X792" s="21"/>
      <c r="Y792" s="21"/>
      <c r="Z792" s="21"/>
      <c r="AA792" s="21"/>
      <c r="AB792" s="21">
        <v>4</v>
      </c>
      <c r="AC792" s="21">
        <v>6</v>
      </c>
      <c r="AD792" s="21"/>
      <c r="AE792" s="21">
        <f t="shared" si="154"/>
        <v>10</v>
      </c>
      <c r="AF792" s="21">
        <f t="shared" si="155"/>
        <v>25</v>
      </c>
      <c r="AG792" s="28" t="str">
        <f>VLOOKUP($L792,怪物模板!$A:$N,MATCH(角色!AG$1,模板表头,0),0)</f>
        <v>misc.5skills_friendly_ratio</v>
      </c>
      <c r="AH792" s="28">
        <f>VLOOKUP($L792,怪物模板!$A:$N,MATCH(角色!AH$1,模板表头,0),0)</f>
        <v>11670201</v>
      </c>
      <c r="AI792" s="28">
        <f>VLOOKUP($L792,怪物模板!$A:$N,MATCH(角色!AI$1,模板表头,0),0)</f>
        <v>11670202</v>
      </c>
      <c r="AJ792" s="28">
        <f>VLOOKUP($L792,怪物模板!$A:$N,MATCH(角色!AJ$1,模板表头,0),0)</f>
        <v>11670203</v>
      </c>
      <c r="AK792" s="28" t="str">
        <f>VLOOKUP($L792,怪物模板!$A:$N,MATCH(角色!AK$1,模板表头,0),0)</f>
        <v/>
      </c>
      <c r="AL792" s="28" t="str">
        <f>IF(VLOOKUP($L792,[1]怪物模板!$A:$N,MATCH([1]角色!AL$1,模板表头,0),0)=0,"",VLOOKUP($L792,[1]怪物模板!$A:$N,MATCH([1]角色!AL$1,模板表头,0),0))</f>
        <v/>
      </c>
      <c r="AM792" s="28" t="str">
        <f>VLOOKUP($L792,怪物模板!$A:$N,MATCH(角色!AM$1,模板表头,0),0)</f>
        <v>scarlet_priest</v>
      </c>
      <c r="AN792" s="21">
        <v>1</v>
      </c>
      <c r="AO792" s="21">
        <v>1</v>
      </c>
      <c r="AP792" s="21"/>
      <c r="AQ792" s="21"/>
      <c r="AR792" s="21"/>
      <c r="AS792" s="21"/>
      <c r="AT792" s="21"/>
      <c r="AU792" s="21">
        <v>230031</v>
      </c>
      <c r="AV792" s="21">
        <v>230242</v>
      </c>
      <c r="AW792" s="21">
        <v>230153</v>
      </c>
      <c r="AX792" s="21"/>
      <c r="AY792" s="21"/>
      <c r="AZ792" s="21"/>
      <c r="BA792" s="21"/>
      <c r="BB792" s="22"/>
      <c r="BC792" s="22"/>
      <c r="BD792" s="22"/>
      <c r="BE792" s="22"/>
      <c r="BF792" s="22"/>
      <c r="BG792" s="22"/>
      <c r="BH792" s="22"/>
      <c r="BI792" s="22">
        <f t="shared" si="156"/>
        <v>10000</v>
      </c>
      <c r="BJ792" s="22">
        <f t="shared" si="153"/>
        <v>4000</v>
      </c>
      <c r="BK792" s="22">
        <f t="shared" si="153"/>
        <v>4000</v>
      </c>
      <c r="BL792" s="21"/>
      <c r="BM792" s="21"/>
      <c r="BN792" s="21"/>
      <c r="BO792" s="21"/>
      <c r="BP792" s="21"/>
      <c r="BQ792" s="21"/>
      <c r="BR792" s="21"/>
      <c r="BS792" s="21"/>
      <c r="BT792" s="21"/>
      <c r="BU792" s="23" t="s">
        <v>200</v>
      </c>
      <c r="BV792" s="21"/>
      <c r="BW792" s="21"/>
      <c r="BX792" s="21"/>
      <c r="BY792" s="21"/>
      <c r="BZ792" s="21"/>
      <c r="CA792" s="21"/>
      <c r="CB792" s="21"/>
      <c r="CC792" s="21"/>
      <c r="CD792" s="21"/>
      <c r="CE792" s="21"/>
      <c r="CF792" s="21"/>
      <c r="CG792" s="21" t="s">
        <v>200</v>
      </c>
      <c r="CH792" s="21" t="s">
        <v>200</v>
      </c>
      <c r="CI792" s="21" t="s">
        <v>200</v>
      </c>
      <c r="CJ792" s="21" t="s">
        <v>200</v>
      </c>
      <c r="CK792" s="21" t="s">
        <v>200</v>
      </c>
      <c r="CL792" s="21" t="s">
        <v>200</v>
      </c>
      <c r="CM792" s="21" t="s">
        <v>200</v>
      </c>
      <c r="CN792" s="21" t="s">
        <v>200</v>
      </c>
      <c r="CO792" s="21" t="s">
        <v>200</v>
      </c>
    </row>
    <row r="793" spans="1:93" s="5" customFormat="1" ht="16.5" customHeight="1" x14ac:dyDescent="0.3">
      <c r="A793" s="62">
        <v>31040791</v>
      </c>
      <c r="B793" s="62" t="s">
        <v>266</v>
      </c>
      <c r="C793" s="21"/>
      <c r="D793" s="21">
        <f>D788+1</f>
        <v>79</v>
      </c>
      <c r="E793" s="21" t="s">
        <v>106</v>
      </c>
      <c r="F793" s="21">
        <v>39</v>
      </c>
      <c r="G793" s="21" t="s">
        <v>111</v>
      </c>
      <c r="H793" s="21">
        <f>VLOOKUP($L793,怪物模板!$A:$N,MATCH(角色!H$1,模板表头,0),0)</f>
        <v>2</v>
      </c>
      <c r="I793" s="28" t="str">
        <f>VLOOKUP($L793,怪物模板!$A:$N,MATCH(角色!I$1,模板表头,0),0)</f>
        <v>phy</v>
      </c>
      <c r="J793" s="22"/>
      <c r="K793" s="21"/>
      <c r="L793" s="21" t="s">
        <v>291</v>
      </c>
      <c r="M793" s="28" t="str">
        <f>VLOOKUP($L793,怪物模板!$A:$N,MATCH(角色!M$1,模板表头,0),0)</f>
        <v>无对应英雄</v>
      </c>
      <c r="N793" s="28" t="str">
        <f>VLOOKUP($L793,怪物模板!$A:$N,MATCH(角色!N$1,模板表头,0),0)</f>
        <v>特别BOSS版</v>
      </c>
      <c r="O793" s="21" t="str">
        <f>VLOOKUP($L793,怪物模板!$A:$N,MATCH(角色!O$1,模板表头,0),0)</f>
        <v>male</v>
      </c>
      <c r="P793" s="22">
        <v>7</v>
      </c>
      <c r="Q793" s="21">
        <v>4</v>
      </c>
      <c r="R793" s="21">
        <v>4</v>
      </c>
      <c r="S793" s="28" t="str">
        <f>VLOOKUP($L793,怪物模板!$A:$N,MATCH(角色!S$1,模板表头,0),0)</f>
        <v>horde</v>
      </c>
      <c r="T793" s="21" t="s">
        <v>199</v>
      </c>
      <c r="U793" s="21"/>
      <c r="V793" s="21"/>
      <c r="W793" s="21"/>
      <c r="X793" s="21"/>
      <c r="Y793" s="21"/>
      <c r="Z793" s="21"/>
      <c r="AA793" s="21"/>
      <c r="AB793" s="21">
        <v>4</v>
      </c>
      <c r="AC793" s="21">
        <v>6</v>
      </c>
      <c r="AD793" s="21"/>
      <c r="AE793" s="21">
        <f t="shared" si="154"/>
        <v>40</v>
      </c>
      <c r="AF793" s="21">
        <f t="shared" si="155"/>
        <v>100</v>
      </c>
      <c r="AG793" s="28" t="str">
        <f>VLOOKUP($L793,怪物模板!$A:$N,MATCH(角色!AG$1,模板表头,0),0)</f>
        <v>melee.taranzhu</v>
      </c>
      <c r="AH793" s="28">
        <f>VLOOKUP($L793,怪物模板!$A:$N,MATCH(角色!AH$1,模板表头,0),0)</f>
        <v>11999548</v>
      </c>
      <c r="AI793" s="28">
        <f>VLOOKUP($L793,怪物模板!$A:$N,MATCH(角色!AI$1,模板表头,0),0)</f>
        <v>11999522</v>
      </c>
      <c r="AJ793" s="28">
        <f>VLOOKUP($L793,怪物模板!$A:$N,MATCH(角色!AJ$1,模板表头,0),0)</f>
        <v>11999523</v>
      </c>
      <c r="AK793" s="28">
        <f>VLOOKUP($L793,怪物模板!$A:$N,MATCH(角色!AK$1,模板表头,0),0)</f>
        <v>11999505</v>
      </c>
      <c r="AL793" s="28" t="str">
        <f>IF(VLOOKUP($L793,[1]怪物模板!$A:$N,MATCH([1]角色!AL$1,模板表头,0),0)=0,"",VLOOKUP($L793,[1]怪物模板!$A:$N,MATCH([1]角色!AL$1,模板表头,0),0))</f>
        <v/>
      </c>
      <c r="AM793" s="28" t="str">
        <f>VLOOKUP($L793,怪物模板!$A:$N,MATCH(角色!AM$1,模板表头,0),0)</f>
        <v>taranzhu_boss</v>
      </c>
      <c r="AN793" s="21">
        <v>1.2</v>
      </c>
      <c r="AO793" s="21">
        <v>1</v>
      </c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2"/>
      <c r="BC793" s="22"/>
      <c r="BD793" s="22"/>
      <c r="BE793" s="22"/>
      <c r="BF793" s="22"/>
      <c r="BG793" s="22"/>
      <c r="BH793" s="22"/>
      <c r="BI793" s="22">
        <f t="shared" si="156"/>
        <v>10000</v>
      </c>
      <c r="BJ793" s="22">
        <f t="shared" si="153"/>
        <v>4000</v>
      </c>
      <c r="BK793" s="22">
        <f t="shared" si="153"/>
        <v>4000</v>
      </c>
      <c r="BL793" s="21"/>
      <c r="BM793" s="21"/>
      <c r="BN793" s="21"/>
      <c r="BO793" s="21"/>
      <c r="BP793" s="21"/>
      <c r="BQ793" s="21"/>
      <c r="BR793" s="21"/>
      <c r="BS793" s="21"/>
      <c r="BT793" s="21"/>
      <c r="BU793" s="23" t="s">
        <v>200</v>
      </c>
      <c r="BV793" s="21"/>
      <c r="BW793" s="21"/>
      <c r="BX793" s="21"/>
      <c r="BY793" s="21"/>
      <c r="BZ793" s="21"/>
      <c r="CA793" s="21"/>
      <c r="CB793" s="21"/>
      <c r="CC793" s="21"/>
      <c r="CD793" s="21"/>
      <c r="CE793" s="21"/>
      <c r="CF793" s="21"/>
      <c r="CG793" s="21" t="s">
        <v>200</v>
      </c>
      <c r="CH793" s="21" t="s">
        <v>200</v>
      </c>
      <c r="CI793" s="21" t="s">
        <v>200</v>
      </c>
      <c r="CJ793" s="21" t="s">
        <v>200</v>
      </c>
      <c r="CK793" s="21" t="s">
        <v>200</v>
      </c>
      <c r="CL793" s="21" t="s">
        <v>200</v>
      </c>
      <c r="CM793" s="21" t="s">
        <v>200</v>
      </c>
      <c r="CN793" s="21" t="s">
        <v>200</v>
      </c>
      <c r="CO793" s="21" t="s">
        <v>200</v>
      </c>
    </row>
    <row r="794" spans="1:93" s="5" customFormat="1" ht="16.5" customHeight="1" x14ac:dyDescent="0.3">
      <c r="A794" s="62">
        <v>31040792</v>
      </c>
      <c r="B794" s="62" t="s">
        <v>239</v>
      </c>
      <c r="C794" s="21"/>
      <c r="D794" s="21">
        <f t="shared" ref="D794:D797" si="157">D789+1</f>
        <v>79</v>
      </c>
      <c r="E794" s="21" t="s">
        <v>106</v>
      </c>
      <c r="F794" s="21">
        <v>39</v>
      </c>
      <c r="G794" s="21" t="s">
        <v>110</v>
      </c>
      <c r="H794" s="21">
        <f>VLOOKUP($L794,怪物模板!$A:$N,MATCH(角色!H$1,模板表头,0),0)</f>
        <v>1</v>
      </c>
      <c r="I794" s="28" t="str">
        <f>VLOOKUP($L794,怪物模板!$A:$N,MATCH(角色!I$1,模板表头,0),0)</f>
        <v>phy</v>
      </c>
      <c r="J794" s="22"/>
      <c r="K794" s="21" t="s">
        <v>240</v>
      </c>
      <c r="L794" s="21" t="s">
        <v>239</v>
      </c>
      <c r="M794" s="28" t="str">
        <f>VLOOKUP($L794,怪物模板!$A:$N,MATCH(角色!M$1,模板表头,0),0)</f>
        <v>无对应英雄</v>
      </c>
      <c r="N794" s="28" t="str">
        <f>VLOOKUP($L794,怪物模板!$A:$N,MATCH(角色!N$1,模板表头,0),0)</f>
        <v>统一模板</v>
      </c>
      <c r="O794" s="21" t="str">
        <f>VLOOKUP($L794,怪物模板!$A:$N,MATCH(角色!O$1,模板表头,0),0)</f>
        <v>male</v>
      </c>
      <c r="P794" s="22">
        <v>2</v>
      </c>
      <c r="Q794" s="21">
        <v>2</v>
      </c>
      <c r="R794" s="21">
        <v>2</v>
      </c>
      <c r="S794" s="28" t="str">
        <f>VLOOKUP($L794,怪物模板!$A:$N,MATCH(角色!S$1,模板表头,0),0)</f>
        <v>chaos</v>
      </c>
      <c r="T794" s="21" t="s">
        <v>199</v>
      </c>
      <c r="U794" s="21"/>
      <c r="V794" s="21"/>
      <c r="W794" s="21"/>
      <c r="X794" s="21"/>
      <c r="Y794" s="21"/>
      <c r="Z794" s="21"/>
      <c r="AA794" s="21"/>
      <c r="AB794" s="21">
        <v>4</v>
      </c>
      <c r="AC794" s="21">
        <v>6</v>
      </c>
      <c r="AD794" s="21"/>
      <c r="AE794" s="21">
        <f t="shared" si="154"/>
        <v>10</v>
      </c>
      <c r="AF794" s="21">
        <f t="shared" si="155"/>
        <v>25</v>
      </c>
      <c r="AG794" s="28" t="str">
        <f>VLOOKUP($L794,怪物模板!$A:$N,MATCH(角色!AG$1,模板表头,0),0)</f>
        <v>misc.5skills</v>
      </c>
      <c r="AH794" s="28">
        <f>VLOOKUP($L794,怪物模板!$A:$N,MATCH(角色!AH$1,模板表头,0),0)</f>
        <v>11999022</v>
      </c>
      <c r="AI794" s="28">
        <f>VLOOKUP($L794,怪物模板!$A:$N,MATCH(角色!AI$1,模板表头,0),0)</f>
        <v>11999023</v>
      </c>
      <c r="AJ794" s="28" t="str">
        <f>VLOOKUP($L794,怪物模板!$A:$N,MATCH(角色!AJ$1,模板表头,0),0)</f>
        <v/>
      </c>
      <c r="AK794" s="28" t="str">
        <f>VLOOKUP($L794,怪物模板!$A:$N,MATCH(角色!AK$1,模板表头,0),0)</f>
        <v/>
      </c>
      <c r="AL794" s="28" t="str">
        <f>IF(VLOOKUP($L794,[1]怪物模板!$A:$N,MATCH([1]角色!AL$1,模板表头,0),0)=0,"",VLOOKUP($L794,[1]怪物模板!$A:$N,MATCH([1]角色!AL$1,模板表头,0),0))</f>
        <v/>
      </c>
      <c r="AM794" s="28" t="str">
        <f>VLOOKUP($L794,怪物模板!$A:$N,MATCH(角色!AM$1,模板表头,0),0)</f>
        <v>demon_gorilla</v>
      </c>
      <c r="AN794" s="21">
        <v>1</v>
      </c>
      <c r="AO794" s="21">
        <v>1</v>
      </c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2"/>
      <c r="BC794" s="22"/>
      <c r="BD794" s="22"/>
      <c r="BE794" s="22"/>
      <c r="BF794" s="22"/>
      <c r="BG794" s="22"/>
      <c r="BH794" s="22"/>
      <c r="BI794" s="22">
        <f t="shared" si="156"/>
        <v>10000</v>
      </c>
      <c r="BJ794" s="22">
        <f t="shared" si="153"/>
        <v>4000</v>
      </c>
      <c r="BK794" s="22">
        <f t="shared" si="153"/>
        <v>4000</v>
      </c>
      <c r="BL794" s="21"/>
      <c r="BM794" s="21"/>
      <c r="BN794" s="21"/>
      <c r="BO794" s="21"/>
      <c r="BP794" s="21"/>
      <c r="BQ794" s="21"/>
      <c r="BR794" s="21"/>
      <c r="BS794" s="21"/>
      <c r="BT794" s="21"/>
      <c r="BU794" s="23" t="s">
        <v>200</v>
      </c>
      <c r="BV794" s="21"/>
      <c r="BW794" s="21"/>
      <c r="BX794" s="21"/>
      <c r="BY794" s="21"/>
      <c r="BZ794" s="21"/>
      <c r="CA794" s="21"/>
      <c r="CB794" s="21"/>
      <c r="CC794" s="21"/>
      <c r="CD794" s="21"/>
      <c r="CE794" s="21"/>
      <c r="CF794" s="21"/>
      <c r="CG794" s="21" t="s">
        <v>200</v>
      </c>
      <c r="CH794" s="21" t="s">
        <v>200</v>
      </c>
      <c r="CI794" s="21" t="s">
        <v>200</v>
      </c>
      <c r="CJ794" s="21" t="s">
        <v>200</v>
      </c>
      <c r="CK794" s="21" t="s">
        <v>200</v>
      </c>
      <c r="CL794" s="21" t="s">
        <v>200</v>
      </c>
      <c r="CM794" s="21" t="s">
        <v>200</v>
      </c>
      <c r="CN794" s="21" t="s">
        <v>200</v>
      </c>
      <c r="CO794" s="21" t="s">
        <v>200</v>
      </c>
    </row>
    <row r="795" spans="1:93" s="5" customFormat="1" ht="16.5" customHeight="1" x14ac:dyDescent="0.3">
      <c r="A795" s="62">
        <v>31040793</v>
      </c>
      <c r="B795" s="62" t="s">
        <v>239</v>
      </c>
      <c r="C795" s="21"/>
      <c r="D795" s="21">
        <f t="shared" si="157"/>
        <v>79</v>
      </c>
      <c r="E795" s="21" t="s">
        <v>106</v>
      </c>
      <c r="F795" s="21">
        <v>39</v>
      </c>
      <c r="G795" s="21" t="s">
        <v>110</v>
      </c>
      <c r="H795" s="21">
        <f>VLOOKUP($L795,怪物模板!$A:$N,MATCH(角色!H$1,模板表头,0),0)</f>
        <v>1</v>
      </c>
      <c r="I795" s="28" t="str">
        <f>VLOOKUP($L795,怪物模板!$A:$N,MATCH(角色!I$1,模板表头,0),0)</f>
        <v>phy</v>
      </c>
      <c r="J795" s="22"/>
      <c r="K795" s="21" t="s">
        <v>240</v>
      </c>
      <c r="L795" s="21" t="s">
        <v>239</v>
      </c>
      <c r="M795" s="28" t="str">
        <f>VLOOKUP($L795,怪物模板!$A:$N,MATCH(角色!M$1,模板表头,0),0)</f>
        <v>无对应英雄</v>
      </c>
      <c r="N795" s="28" t="str">
        <f>VLOOKUP($L795,怪物模板!$A:$N,MATCH(角色!N$1,模板表头,0),0)</f>
        <v>统一模板</v>
      </c>
      <c r="O795" s="21" t="str">
        <f>VLOOKUP($L795,怪物模板!$A:$N,MATCH(角色!O$1,模板表头,0),0)</f>
        <v>male</v>
      </c>
      <c r="P795" s="22">
        <v>2</v>
      </c>
      <c r="Q795" s="21">
        <v>2</v>
      </c>
      <c r="R795" s="21">
        <v>2</v>
      </c>
      <c r="S795" s="28" t="str">
        <f>VLOOKUP($L795,怪物模板!$A:$N,MATCH(角色!S$1,模板表头,0),0)</f>
        <v>chaos</v>
      </c>
      <c r="T795" s="21" t="s">
        <v>199</v>
      </c>
      <c r="U795" s="21"/>
      <c r="V795" s="21"/>
      <c r="W795" s="21"/>
      <c r="X795" s="21"/>
      <c r="Y795" s="21"/>
      <c r="Z795" s="21"/>
      <c r="AA795" s="21"/>
      <c r="AB795" s="21">
        <v>4</v>
      </c>
      <c r="AC795" s="21">
        <v>6</v>
      </c>
      <c r="AD795" s="21"/>
      <c r="AE795" s="21">
        <f t="shared" si="154"/>
        <v>10</v>
      </c>
      <c r="AF795" s="21">
        <f t="shared" si="155"/>
        <v>25</v>
      </c>
      <c r="AG795" s="28" t="str">
        <f>VLOOKUP($L795,怪物模板!$A:$N,MATCH(角色!AG$1,模板表头,0),0)</f>
        <v>misc.5skills</v>
      </c>
      <c r="AH795" s="28">
        <f>VLOOKUP($L795,怪物模板!$A:$N,MATCH(角色!AH$1,模板表头,0),0)</f>
        <v>11999022</v>
      </c>
      <c r="AI795" s="28">
        <f>VLOOKUP($L795,怪物模板!$A:$N,MATCH(角色!AI$1,模板表头,0),0)</f>
        <v>11999023</v>
      </c>
      <c r="AJ795" s="28" t="str">
        <f>VLOOKUP($L795,怪物模板!$A:$N,MATCH(角色!AJ$1,模板表头,0),0)</f>
        <v/>
      </c>
      <c r="AK795" s="28" t="str">
        <f>VLOOKUP($L795,怪物模板!$A:$N,MATCH(角色!AK$1,模板表头,0),0)</f>
        <v/>
      </c>
      <c r="AL795" s="28" t="str">
        <f>IF(VLOOKUP($L795,[1]怪物模板!$A:$N,MATCH([1]角色!AL$1,模板表头,0),0)=0,"",VLOOKUP($L795,[1]怪物模板!$A:$N,MATCH([1]角色!AL$1,模板表头,0),0))</f>
        <v/>
      </c>
      <c r="AM795" s="28" t="str">
        <f>VLOOKUP($L795,怪物模板!$A:$N,MATCH(角色!AM$1,模板表头,0),0)</f>
        <v>demon_gorilla</v>
      </c>
      <c r="AN795" s="21">
        <v>1</v>
      </c>
      <c r="AO795" s="21">
        <v>1</v>
      </c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2"/>
      <c r="BC795" s="22"/>
      <c r="BD795" s="22"/>
      <c r="BE795" s="22"/>
      <c r="BF795" s="22"/>
      <c r="BG795" s="22"/>
      <c r="BH795" s="22"/>
      <c r="BI795" s="22">
        <f t="shared" si="156"/>
        <v>10000</v>
      </c>
      <c r="BJ795" s="22">
        <f t="shared" si="153"/>
        <v>4000</v>
      </c>
      <c r="BK795" s="22">
        <f t="shared" si="153"/>
        <v>4000</v>
      </c>
      <c r="BL795" s="21"/>
      <c r="BM795" s="21"/>
      <c r="BN795" s="21"/>
      <c r="BO795" s="21"/>
      <c r="BP795" s="21"/>
      <c r="BQ795" s="21"/>
      <c r="BR795" s="21"/>
      <c r="BS795" s="21"/>
      <c r="BT795" s="21"/>
      <c r="BU795" s="23" t="s">
        <v>200</v>
      </c>
      <c r="BV795" s="21"/>
      <c r="BW795" s="21"/>
      <c r="BX795" s="21"/>
      <c r="BY795" s="21"/>
      <c r="BZ795" s="21"/>
      <c r="CA795" s="21"/>
      <c r="CB795" s="21"/>
      <c r="CC795" s="21"/>
      <c r="CD795" s="21"/>
      <c r="CE795" s="21"/>
      <c r="CF795" s="21"/>
      <c r="CG795" s="21" t="s">
        <v>200</v>
      </c>
      <c r="CH795" s="21" t="s">
        <v>200</v>
      </c>
      <c r="CI795" s="21" t="s">
        <v>200</v>
      </c>
      <c r="CJ795" s="21" t="s">
        <v>200</v>
      </c>
      <c r="CK795" s="21" t="s">
        <v>200</v>
      </c>
      <c r="CL795" s="21" t="s">
        <v>200</v>
      </c>
      <c r="CM795" s="21" t="s">
        <v>200</v>
      </c>
      <c r="CN795" s="21" t="s">
        <v>200</v>
      </c>
      <c r="CO795" s="21" t="s">
        <v>200</v>
      </c>
    </row>
    <row r="796" spans="1:93" s="5" customFormat="1" x14ac:dyDescent="0.3">
      <c r="A796" s="62">
        <v>31040794</v>
      </c>
      <c r="B796" s="62" t="s">
        <v>204</v>
      </c>
      <c r="C796" s="21"/>
      <c r="D796" s="21">
        <f t="shared" si="157"/>
        <v>79</v>
      </c>
      <c r="E796" s="21" t="s">
        <v>106</v>
      </c>
      <c r="F796" s="21">
        <v>39</v>
      </c>
      <c r="G796" s="21" t="s">
        <v>110</v>
      </c>
      <c r="H796" s="21">
        <f>VLOOKUP($L796,怪物模板!$A:$N,MATCH(角色!H$1,模板表头,0),0)</f>
        <v>3</v>
      </c>
      <c r="I796" s="28" t="str">
        <f>VLOOKUP($L796,怪物模板!$A:$N,MATCH(角色!I$1,模板表头,0),0)</f>
        <v>phy</v>
      </c>
      <c r="J796" s="22"/>
      <c r="K796" s="21"/>
      <c r="L796" s="21" t="s">
        <v>204</v>
      </c>
      <c r="M796" s="28" t="str">
        <f>VLOOKUP($L796,怪物模板!$A:$N,MATCH(角色!M$1,模板表头,0),0)</f>
        <v>骷髅射手</v>
      </c>
      <c r="N796" s="28" t="str">
        <f>VLOOKUP($L796,怪物模板!$A:$N,MATCH(角色!N$1,模板表头,0),0)</f>
        <v>统一模板</v>
      </c>
      <c r="O796" s="21" t="str">
        <f>VLOOKUP($L796,怪物模板!$A:$N,MATCH(角色!O$1,模板表头,0),0)</f>
        <v>male</v>
      </c>
      <c r="P796" s="21">
        <v>1</v>
      </c>
      <c r="Q796" s="21">
        <v>1</v>
      </c>
      <c r="R796" s="21">
        <v>1</v>
      </c>
      <c r="S796" s="28" t="str">
        <f>VLOOKUP($L796,怪物模板!$A:$N,MATCH(角色!S$1,模板表头,0),0)</f>
        <v>horde</v>
      </c>
      <c r="T796" s="21" t="s">
        <v>85</v>
      </c>
      <c r="U796" s="21"/>
      <c r="V796" s="21"/>
      <c r="W796" s="21"/>
      <c r="X796" s="21"/>
      <c r="Y796" s="21"/>
      <c r="Z796" s="21"/>
      <c r="AA796" s="21"/>
      <c r="AB796" s="21">
        <v>4</v>
      </c>
      <c r="AC796" s="21">
        <v>6</v>
      </c>
      <c r="AD796" s="21"/>
      <c r="AE796" s="21">
        <f t="shared" si="154"/>
        <v>10</v>
      </c>
      <c r="AF796" s="21">
        <f t="shared" si="155"/>
        <v>25</v>
      </c>
      <c r="AG796" s="28" t="str">
        <f>VLOOKUP($L796,怪物模板!$A:$N,MATCH(角色!AG$1,模板表头,0),0)</f>
        <v>misc.5skills</v>
      </c>
      <c r="AH796" s="28">
        <f>VLOOKUP($L796,怪物模板!$A:$N,MATCH(角色!AH$1,模板表头,0),0)</f>
        <v>11690101</v>
      </c>
      <c r="AI796" s="28">
        <f>VLOOKUP($L796,怪物模板!$A:$N,MATCH(角色!AI$1,模板表头,0),0)</f>
        <v>11690102</v>
      </c>
      <c r="AJ796" s="28" t="str">
        <f>VLOOKUP($L796,怪物模板!$A:$N,MATCH(角色!AJ$1,模板表头,0),0)</f>
        <v/>
      </c>
      <c r="AK796" s="28" t="str">
        <f>VLOOKUP($L796,怪物模板!$A:$N,MATCH(角色!AK$1,模板表头,0),0)</f>
        <v/>
      </c>
      <c r="AL796" s="28" t="str">
        <f>IF(VLOOKUP($L796,[1]怪物模板!$A:$N,MATCH([1]角色!AL$1,模板表头,0),0)=0,"",VLOOKUP($L796,[1]怪物模板!$A:$N,MATCH([1]角色!AL$1,模板表头,0),0))</f>
        <v/>
      </c>
      <c r="AM796" s="28" t="str">
        <f>VLOOKUP($L796,怪物模板!$A:$N,MATCH(角色!AM$1,模板表头,0),0)</f>
        <v>skeleton_archer_npc</v>
      </c>
      <c r="AN796" s="21">
        <v>1</v>
      </c>
      <c r="AO796" s="21">
        <v>1</v>
      </c>
      <c r="AP796" s="21"/>
      <c r="AQ796" s="21"/>
      <c r="AR796" s="21"/>
      <c r="AS796" s="21"/>
      <c r="AT796" s="21"/>
      <c r="AU796" s="21">
        <v>230051</v>
      </c>
      <c r="AV796" s="21">
        <v>230282</v>
      </c>
      <c r="AW796" s="21">
        <v>230113</v>
      </c>
      <c r="AX796" s="21"/>
      <c r="AY796" s="21"/>
      <c r="AZ796" s="21"/>
      <c r="BA796" s="21"/>
      <c r="BB796" s="22"/>
      <c r="BC796" s="22"/>
      <c r="BD796" s="22"/>
      <c r="BE796" s="22"/>
      <c r="BF796" s="22"/>
      <c r="BG796" s="22"/>
      <c r="BH796" s="22"/>
      <c r="BI796" s="22">
        <f t="shared" si="156"/>
        <v>10000</v>
      </c>
      <c r="BJ796" s="22">
        <f t="shared" si="153"/>
        <v>4000</v>
      </c>
      <c r="BK796" s="22">
        <f t="shared" si="153"/>
        <v>4000</v>
      </c>
      <c r="BL796" s="21"/>
      <c r="BM796" s="21"/>
      <c r="BN796" s="21"/>
      <c r="BO796" s="21"/>
      <c r="BP796" s="21"/>
      <c r="BQ796" s="21"/>
      <c r="BR796" s="21"/>
      <c r="BS796" s="21"/>
      <c r="BT796" s="21"/>
      <c r="BU796" s="23" t="s">
        <v>200</v>
      </c>
      <c r="BV796" s="21"/>
      <c r="BW796" s="21"/>
      <c r="BX796" s="21"/>
      <c r="BY796" s="21"/>
      <c r="BZ796" s="21"/>
      <c r="CA796" s="21"/>
      <c r="CB796" s="21"/>
      <c r="CC796" s="21"/>
      <c r="CD796" s="21"/>
      <c r="CE796" s="21"/>
      <c r="CF796" s="21"/>
      <c r="CG796" s="21" t="s">
        <v>200</v>
      </c>
      <c r="CH796" s="21" t="s">
        <v>200</v>
      </c>
      <c r="CI796" s="21" t="s">
        <v>200</v>
      </c>
      <c r="CJ796" s="21" t="s">
        <v>200</v>
      </c>
      <c r="CK796" s="21" t="s">
        <v>200</v>
      </c>
      <c r="CL796" s="21" t="s">
        <v>200</v>
      </c>
      <c r="CM796" s="21" t="s">
        <v>200</v>
      </c>
      <c r="CN796" s="21" t="s">
        <v>200</v>
      </c>
      <c r="CO796" s="21" t="s">
        <v>200</v>
      </c>
    </row>
    <row r="797" spans="1:93" s="5" customFormat="1" x14ac:dyDescent="0.3">
      <c r="A797" s="62">
        <v>31040795</v>
      </c>
      <c r="B797" s="62" t="s">
        <v>204</v>
      </c>
      <c r="C797" s="21"/>
      <c r="D797" s="21">
        <f t="shared" si="157"/>
        <v>79</v>
      </c>
      <c r="E797" s="21" t="s">
        <v>106</v>
      </c>
      <c r="F797" s="21">
        <v>39</v>
      </c>
      <c r="G797" s="21" t="s">
        <v>110</v>
      </c>
      <c r="H797" s="21">
        <f>VLOOKUP($L797,怪物模板!$A:$N,MATCH(角色!H$1,模板表头,0),0)</f>
        <v>3</v>
      </c>
      <c r="I797" s="28" t="str">
        <f>VLOOKUP($L797,怪物模板!$A:$N,MATCH(角色!I$1,模板表头,0),0)</f>
        <v>phy</v>
      </c>
      <c r="J797" s="22"/>
      <c r="K797" s="21"/>
      <c r="L797" s="21" t="s">
        <v>204</v>
      </c>
      <c r="M797" s="28" t="str">
        <f>VLOOKUP($L797,怪物模板!$A:$N,MATCH(角色!M$1,模板表头,0),0)</f>
        <v>骷髅射手</v>
      </c>
      <c r="N797" s="28" t="str">
        <f>VLOOKUP($L797,怪物模板!$A:$N,MATCH(角色!N$1,模板表头,0),0)</f>
        <v>统一模板</v>
      </c>
      <c r="O797" s="21" t="str">
        <f>VLOOKUP($L797,怪物模板!$A:$N,MATCH(角色!O$1,模板表头,0),0)</f>
        <v>male</v>
      </c>
      <c r="P797" s="21">
        <v>1</v>
      </c>
      <c r="Q797" s="21">
        <v>1</v>
      </c>
      <c r="R797" s="21">
        <v>1</v>
      </c>
      <c r="S797" s="28" t="str">
        <f>VLOOKUP($L797,怪物模板!$A:$N,MATCH(角色!S$1,模板表头,0),0)</f>
        <v>horde</v>
      </c>
      <c r="T797" s="21" t="s">
        <v>85</v>
      </c>
      <c r="U797" s="21"/>
      <c r="V797" s="21"/>
      <c r="W797" s="21"/>
      <c r="X797" s="21"/>
      <c r="Y797" s="21"/>
      <c r="Z797" s="21"/>
      <c r="AA797" s="21"/>
      <c r="AB797" s="21">
        <v>4</v>
      </c>
      <c r="AC797" s="21">
        <v>6</v>
      </c>
      <c r="AD797" s="21"/>
      <c r="AE797" s="21">
        <f t="shared" si="154"/>
        <v>10</v>
      </c>
      <c r="AF797" s="21">
        <f t="shared" si="155"/>
        <v>25</v>
      </c>
      <c r="AG797" s="28" t="str">
        <f>VLOOKUP($L797,怪物模板!$A:$N,MATCH(角色!AG$1,模板表头,0),0)</f>
        <v>misc.5skills</v>
      </c>
      <c r="AH797" s="28">
        <f>VLOOKUP($L797,怪物模板!$A:$N,MATCH(角色!AH$1,模板表头,0),0)</f>
        <v>11690101</v>
      </c>
      <c r="AI797" s="28">
        <f>VLOOKUP($L797,怪物模板!$A:$N,MATCH(角色!AI$1,模板表头,0),0)</f>
        <v>11690102</v>
      </c>
      <c r="AJ797" s="28" t="str">
        <f>VLOOKUP($L797,怪物模板!$A:$N,MATCH(角色!AJ$1,模板表头,0),0)</f>
        <v/>
      </c>
      <c r="AK797" s="28" t="str">
        <f>VLOOKUP($L797,怪物模板!$A:$N,MATCH(角色!AK$1,模板表头,0),0)</f>
        <v/>
      </c>
      <c r="AL797" s="28" t="str">
        <f>IF(VLOOKUP($L797,[1]怪物模板!$A:$N,MATCH([1]角色!AL$1,模板表头,0),0)=0,"",VLOOKUP($L797,[1]怪物模板!$A:$N,MATCH([1]角色!AL$1,模板表头,0),0))</f>
        <v/>
      </c>
      <c r="AM797" s="28" t="str">
        <f>VLOOKUP($L797,怪物模板!$A:$N,MATCH(角色!AM$1,模板表头,0),0)</f>
        <v>skeleton_archer_npc</v>
      </c>
      <c r="AN797" s="21">
        <v>1</v>
      </c>
      <c r="AO797" s="21">
        <v>1</v>
      </c>
      <c r="AP797" s="21"/>
      <c r="AQ797" s="21"/>
      <c r="AR797" s="21"/>
      <c r="AS797" s="21"/>
      <c r="AT797" s="21"/>
      <c r="AU797" s="21">
        <v>230051</v>
      </c>
      <c r="AV797" s="21">
        <v>230282</v>
      </c>
      <c r="AW797" s="21">
        <v>230113</v>
      </c>
      <c r="AX797" s="21"/>
      <c r="AY797" s="21"/>
      <c r="AZ797" s="21"/>
      <c r="BA797" s="21"/>
      <c r="BB797" s="22"/>
      <c r="BC797" s="22"/>
      <c r="BD797" s="22"/>
      <c r="BE797" s="22"/>
      <c r="BF797" s="22"/>
      <c r="BG797" s="22"/>
      <c r="BH797" s="22"/>
      <c r="BI797" s="22">
        <f t="shared" si="156"/>
        <v>10000</v>
      </c>
      <c r="BJ797" s="22">
        <f t="shared" si="153"/>
        <v>4000</v>
      </c>
      <c r="BK797" s="22">
        <f t="shared" si="153"/>
        <v>4000</v>
      </c>
      <c r="BL797" s="21"/>
      <c r="BM797" s="21"/>
      <c r="BN797" s="21"/>
      <c r="BO797" s="21"/>
      <c r="BP797" s="21"/>
      <c r="BQ797" s="21"/>
      <c r="BR797" s="21"/>
      <c r="BS797" s="21"/>
      <c r="BT797" s="21"/>
      <c r="BU797" s="23" t="s">
        <v>200</v>
      </c>
      <c r="BV797" s="21"/>
      <c r="BW797" s="21"/>
      <c r="BX797" s="21"/>
      <c r="BY797" s="21"/>
      <c r="BZ797" s="21"/>
      <c r="CA797" s="21"/>
      <c r="CB797" s="21"/>
      <c r="CC797" s="21"/>
      <c r="CD797" s="21"/>
      <c r="CE797" s="21"/>
      <c r="CF797" s="21"/>
      <c r="CG797" s="21" t="s">
        <v>200</v>
      </c>
      <c r="CH797" s="21" t="s">
        <v>200</v>
      </c>
      <c r="CI797" s="21" t="s">
        <v>200</v>
      </c>
      <c r="CJ797" s="21" t="s">
        <v>200</v>
      </c>
      <c r="CK797" s="21" t="s">
        <v>200</v>
      </c>
      <c r="CL797" s="21" t="s">
        <v>200</v>
      </c>
      <c r="CM797" s="21" t="s">
        <v>200</v>
      </c>
      <c r="CN797" s="21" t="s">
        <v>200</v>
      </c>
      <c r="CO797" s="21" t="s">
        <v>200</v>
      </c>
    </row>
    <row r="798" spans="1:93" s="34" customFormat="1" ht="16.5" customHeight="1" x14ac:dyDescent="0.3">
      <c r="A798" s="73">
        <v>31040796</v>
      </c>
      <c r="B798" s="73" t="s">
        <v>340</v>
      </c>
      <c r="C798" s="30"/>
      <c r="D798" s="30">
        <f>D793+1</f>
        <v>80</v>
      </c>
      <c r="E798" s="21" t="s">
        <v>106</v>
      </c>
      <c r="F798" s="30">
        <v>40</v>
      </c>
      <c r="G798" s="30" t="s">
        <v>101</v>
      </c>
      <c r="H798" s="21">
        <f>VLOOKUP($L798,怪物模板!$A:$N,MATCH(角色!H$1,模板表头,0),0)</f>
        <v>2</v>
      </c>
      <c r="I798" s="30" t="str">
        <f>VLOOKUP($L798,怪物模板!$A:$N,MATCH(角色!I$1,模板表头,0),0)</f>
        <v>phy</v>
      </c>
      <c r="J798" s="32"/>
      <c r="K798" s="30" t="s">
        <v>301</v>
      </c>
      <c r="L798" s="29" t="s">
        <v>907</v>
      </c>
      <c r="M798" s="30" t="str">
        <f>VLOOKUP($L798,怪物模板!$A:$N,MATCH(角色!M$1,模板表头,0),0)</f>
        <v>刀锋女皇</v>
      </c>
      <c r="N798" s="30" t="str">
        <f>VLOOKUP($L798,怪物模板!$A:$N,MATCH(角色!N$1,模板表头,0),0)</f>
        <v>关卡8-10，4技能BOSS版</v>
      </c>
      <c r="O798" s="21" t="str">
        <f>VLOOKUP($L798,怪物模板!$A:$N,MATCH(角色!O$1,模板表头,0),0)</f>
        <v>female</v>
      </c>
      <c r="P798" s="30">
        <v>5</v>
      </c>
      <c r="Q798" s="30">
        <v>3</v>
      </c>
      <c r="R798" s="30">
        <v>3</v>
      </c>
      <c r="S798" s="30" t="str">
        <f>VLOOKUP($L798,怪物模板!$A:$N,MATCH(角色!S$1,模板表头,0),0)</f>
        <v>chaos</v>
      </c>
      <c r="T798" s="30" t="s">
        <v>87</v>
      </c>
      <c r="U798" s="30"/>
      <c r="V798" s="30"/>
      <c r="W798" s="30"/>
      <c r="X798" s="30"/>
      <c r="Y798" s="30"/>
      <c r="Z798" s="30"/>
      <c r="AA798" s="30"/>
      <c r="AB798" s="30">
        <v>4</v>
      </c>
      <c r="AC798" s="30">
        <v>6</v>
      </c>
      <c r="AD798" s="30"/>
      <c r="AE798" s="30">
        <f t="shared" si="154"/>
        <v>100</v>
      </c>
      <c r="AF798" s="30">
        <f t="shared" si="155"/>
        <v>250</v>
      </c>
      <c r="AG798" s="30" t="str">
        <f>VLOOKUP($L798,怪物模板!$A:$N,MATCH(角色!AG$1,模板表头,0),0)</f>
        <v>misc.5skills_is_enemy_there</v>
      </c>
      <c r="AH798" s="30">
        <f>VLOOKUP($L798,怪物模板!$A:$N,MATCH(角色!AH$1,模板表头,0),0)</f>
        <v>11660701</v>
      </c>
      <c r="AI798" s="30">
        <f>VLOOKUP($L798,怪物模板!$A:$N,MATCH(角色!AI$1,模板表头,0),0)</f>
        <v>11660702</v>
      </c>
      <c r="AJ798" s="30">
        <f>VLOOKUP($L798,怪物模板!$A:$N,MATCH(角色!AJ$1,模板表头,0),0)</f>
        <v>11660703</v>
      </c>
      <c r="AK798" s="30">
        <f>VLOOKUP($L798,怪物模板!$A:$N,MATCH(角色!AK$1,模板表头,0),0)</f>
        <v>11660704</v>
      </c>
      <c r="AL798" s="28" t="str">
        <f>IF(VLOOKUP($L798,[1]怪物模板!$A:$N,MATCH([1]角色!AL$1,模板表头,0),0)=0,"",VLOOKUP($L798,[1]怪物模板!$A:$N,MATCH([1]角色!AL$1,模板表头,0),0))</f>
        <v/>
      </c>
      <c r="AM798" s="28" t="str">
        <f>VLOOKUP($L798,怪物模板!$A:$N,MATCH(角色!AM$1,模板表头,0),0)</f>
        <v>queen_of_blades</v>
      </c>
      <c r="AN798" s="30">
        <v>1.5</v>
      </c>
      <c r="AO798" s="30">
        <v>1</v>
      </c>
      <c r="AP798" s="30"/>
      <c r="AQ798" s="30"/>
      <c r="AR798" s="30"/>
      <c r="AS798" s="30"/>
      <c r="AT798" s="30"/>
      <c r="AU798" s="30">
        <v>230011</v>
      </c>
      <c r="AV798" s="30">
        <v>230272</v>
      </c>
      <c r="AW798" s="30">
        <v>230153</v>
      </c>
      <c r="AX798" s="30">
        <v>230214</v>
      </c>
      <c r="AY798" s="30"/>
      <c r="AZ798" s="30"/>
      <c r="BA798" s="30"/>
      <c r="BB798" s="32"/>
      <c r="BC798" s="32"/>
      <c r="BD798" s="32"/>
      <c r="BE798" s="32"/>
      <c r="BF798" s="32"/>
      <c r="BG798" s="32"/>
      <c r="BH798" s="32"/>
      <c r="BI798" s="32">
        <v>-4000</v>
      </c>
      <c r="BJ798" s="32">
        <f t="shared" si="153"/>
        <v>0</v>
      </c>
      <c r="BK798" s="32">
        <f t="shared" si="153"/>
        <v>0</v>
      </c>
      <c r="BL798" s="30"/>
      <c r="BM798" s="30"/>
      <c r="BN798" s="30"/>
      <c r="BO798" s="30"/>
      <c r="BP798" s="30"/>
      <c r="BQ798" s="30"/>
      <c r="BR798" s="30"/>
      <c r="BS798" s="30"/>
      <c r="BT798" s="30"/>
      <c r="BU798" s="33" t="s">
        <v>200</v>
      </c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>
        <v>5000</v>
      </c>
      <c r="CH798" s="30">
        <v>5000</v>
      </c>
      <c r="CI798" s="30">
        <v>5000</v>
      </c>
      <c r="CJ798" s="30">
        <v>5000</v>
      </c>
      <c r="CK798" s="30">
        <v>5000</v>
      </c>
      <c r="CL798" s="30">
        <v>5000</v>
      </c>
      <c r="CM798" s="30">
        <v>5000</v>
      </c>
      <c r="CN798" s="30">
        <v>5000</v>
      </c>
      <c r="CO798" s="30">
        <v>5000</v>
      </c>
    </row>
    <row r="799" spans="1:93" s="35" customFormat="1" ht="16.5" customHeight="1" x14ac:dyDescent="0.3">
      <c r="A799" s="73">
        <v>31040797</v>
      </c>
      <c r="B799" s="73" t="s">
        <v>900</v>
      </c>
      <c r="C799" s="30"/>
      <c r="D799" s="30">
        <f t="shared" ref="D799:D802" si="158">D794+1</f>
        <v>80</v>
      </c>
      <c r="E799" s="21" t="s">
        <v>106</v>
      </c>
      <c r="F799" s="30">
        <v>40</v>
      </c>
      <c r="G799" s="30" t="s">
        <v>101</v>
      </c>
      <c r="H799" s="21">
        <f>VLOOKUP($L799,怪物模板!$A:$N,MATCH(角色!H$1,模板表头,0),0)</f>
        <v>3</v>
      </c>
      <c r="I799" s="30" t="str">
        <f>VLOOKUP($L799,怪物模板!$A:$N,MATCH(角色!I$1,模板表头,0),0)</f>
        <v>mag</v>
      </c>
      <c r="J799" s="32"/>
      <c r="K799" s="30" t="s">
        <v>301</v>
      </c>
      <c r="L799" s="29" t="s">
        <v>908</v>
      </c>
      <c r="M799" s="30" t="str">
        <f>VLOOKUP($L799,怪物模板!$A:$N,MATCH(角色!M$1,模板表头,0),0)</f>
        <v>路西法</v>
      </c>
      <c r="N799" s="30" t="str">
        <f>VLOOKUP($L799,怪物模板!$A:$N,MATCH(角色!N$1,模板表头,0),0)</f>
        <v>统一BOSS模板</v>
      </c>
      <c r="O799" s="21" t="str">
        <f>VLOOKUP($L799,怪物模板!$A:$N,MATCH(角色!O$1,模板表头,0),0)</f>
        <v>male</v>
      </c>
      <c r="P799" s="32">
        <v>5</v>
      </c>
      <c r="Q799" s="30">
        <v>3</v>
      </c>
      <c r="R799" s="30">
        <v>3</v>
      </c>
      <c r="S799" s="30" t="str">
        <f>VLOOKUP($L799,怪物模板!$A:$N,MATCH(角色!S$1,模板表头,0),0)</f>
        <v>chaos</v>
      </c>
      <c r="T799" s="30" t="s">
        <v>199</v>
      </c>
      <c r="U799" s="30"/>
      <c r="V799" s="30"/>
      <c r="W799" s="30"/>
      <c r="X799" s="30"/>
      <c r="Y799" s="30"/>
      <c r="Z799" s="30"/>
      <c r="AA799" s="30"/>
      <c r="AB799" s="30">
        <v>4</v>
      </c>
      <c r="AC799" s="30">
        <v>6</v>
      </c>
      <c r="AD799" s="30"/>
      <c r="AE799" s="30">
        <f t="shared" si="154"/>
        <v>100</v>
      </c>
      <c r="AF799" s="30">
        <f t="shared" si="155"/>
        <v>250</v>
      </c>
      <c r="AG799" s="30" t="str">
        <f>VLOOKUP($L799,怪物模板!$A:$N,MATCH(角色!AG$1,模板表头,0),0)</f>
        <v>range.lucifer</v>
      </c>
      <c r="AH799" s="30">
        <f>VLOOKUP($L799,怪物模板!$A:$N,MATCH(角色!AH$1,模板表头,0),0)</f>
        <v>11661101</v>
      </c>
      <c r="AI799" s="30">
        <f>VLOOKUP($L799,怪物模板!$A:$N,MATCH(角色!AI$1,模板表头,0),0)</f>
        <v>11661102</v>
      </c>
      <c r="AJ799" s="30">
        <f>VLOOKUP($L799,怪物模板!$A:$N,MATCH(角色!AJ$1,模板表头,0),0)</f>
        <v>11661103</v>
      </c>
      <c r="AK799" s="30">
        <f>VLOOKUP($L799,怪物模板!$A:$N,MATCH(角色!AK$1,模板表头,0),0)</f>
        <v>11661104</v>
      </c>
      <c r="AL799" s="28" t="str">
        <f>IF(VLOOKUP($L799,[1]怪物模板!$A:$N,MATCH([1]角色!AL$1,模板表头,0),0)=0,"",VLOOKUP($L799,[1]怪物模板!$A:$N,MATCH([1]角色!AL$1,模板表头,0),0))</f>
        <v/>
      </c>
      <c r="AM799" s="28" t="str">
        <f>VLOOKUP($L799,怪物模板!$A:$N,MATCH(角色!AM$1,模板表头,0),0)</f>
        <v>lucifer</v>
      </c>
      <c r="AN799" s="30">
        <v>1.5</v>
      </c>
      <c r="AO799" s="30">
        <v>1</v>
      </c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2"/>
      <c r="BC799" s="32"/>
      <c r="BD799" s="32"/>
      <c r="BE799" s="32"/>
      <c r="BF799" s="32"/>
      <c r="BG799" s="32"/>
      <c r="BH799" s="32"/>
      <c r="BI799" s="32">
        <v>-4000</v>
      </c>
      <c r="BJ799" s="32">
        <f t="shared" si="153"/>
        <v>0</v>
      </c>
      <c r="BK799" s="32">
        <f t="shared" si="153"/>
        <v>0</v>
      </c>
      <c r="BL799" s="30"/>
      <c r="BM799" s="30"/>
      <c r="BN799" s="30"/>
      <c r="BO799" s="30"/>
      <c r="BP799" s="30"/>
      <c r="BQ799" s="30"/>
      <c r="BR799" s="30"/>
      <c r="BS799" s="30"/>
      <c r="BT799" s="30"/>
      <c r="BU799" s="33" t="s">
        <v>200</v>
      </c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 t="s">
        <v>200</v>
      </c>
      <c r="CH799" s="30" t="s">
        <v>200</v>
      </c>
      <c r="CI799" s="30" t="s">
        <v>200</v>
      </c>
      <c r="CJ799" s="30" t="s">
        <v>200</v>
      </c>
      <c r="CK799" s="30" t="s">
        <v>200</v>
      </c>
      <c r="CL799" s="30" t="s">
        <v>200</v>
      </c>
      <c r="CM799" s="30" t="s">
        <v>200</v>
      </c>
      <c r="CN799" s="30" t="s">
        <v>200</v>
      </c>
      <c r="CO799" s="30" t="s">
        <v>200</v>
      </c>
    </row>
    <row r="800" spans="1:93" s="3" customFormat="1" ht="16.5" customHeight="1" x14ac:dyDescent="0.3">
      <c r="A800" s="62">
        <v>31040798</v>
      </c>
      <c r="B800" s="62" t="s">
        <v>207</v>
      </c>
      <c r="C800" s="21"/>
      <c r="D800" s="21">
        <f t="shared" si="158"/>
        <v>80</v>
      </c>
      <c r="E800" s="21" t="s">
        <v>106</v>
      </c>
      <c r="F800" s="21">
        <v>40</v>
      </c>
      <c r="G800" s="21" t="s">
        <v>110</v>
      </c>
      <c r="H800" s="21">
        <f>VLOOKUP($L800,怪物模板!$A:$N,MATCH(角色!H$1,模板表头,0),0)</f>
        <v>1</v>
      </c>
      <c r="I800" s="28" t="str">
        <f>VLOOKUP($L800,怪物模板!$A:$N,MATCH(角色!I$1,模板表头,0),0)</f>
        <v>mag</v>
      </c>
      <c r="J800" s="22"/>
      <c r="K800" s="21"/>
      <c r="L800" s="21" t="s">
        <v>207</v>
      </c>
      <c r="M800" s="28" t="str">
        <f>VLOOKUP($L800,怪物模板!$A:$N,MATCH(角色!M$1,模板表头,0),0)</f>
        <v>无对应英雄</v>
      </c>
      <c r="N800" s="28" t="str">
        <f>VLOOKUP($L800,怪物模板!$A:$N,MATCH(角色!N$1,模板表头,0),0)</f>
        <v>统一模板</v>
      </c>
      <c r="O800" s="21" t="str">
        <f>VLOOKUP($L800,怪物模板!$A:$N,MATCH(角色!O$1,模板表头,0),0)</f>
        <v>male</v>
      </c>
      <c r="P800" s="22">
        <v>4</v>
      </c>
      <c r="Q800" s="21">
        <v>2</v>
      </c>
      <c r="R800" s="21">
        <v>3</v>
      </c>
      <c r="S800" s="28" t="str">
        <f>VLOOKUP($L800,怪物模板!$A:$N,MATCH(角色!S$1,模板表头,0),0)</f>
        <v>horde</v>
      </c>
      <c r="T800" s="21" t="s">
        <v>199</v>
      </c>
      <c r="U800" s="21"/>
      <c r="V800" s="21"/>
      <c r="W800" s="21"/>
      <c r="X800" s="21"/>
      <c r="Y800" s="21"/>
      <c r="Z800" s="21"/>
      <c r="AA800" s="21"/>
      <c r="AB800" s="21">
        <v>4</v>
      </c>
      <c r="AC800" s="21">
        <v>6</v>
      </c>
      <c r="AD800" s="21"/>
      <c r="AE800" s="21">
        <f t="shared" si="154"/>
        <v>10</v>
      </c>
      <c r="AF800" s="21">
        <f t="shared" si="155"/>
        <v>25</v>
      </c>
      <c r="AG800" s="28" t="str">
        <f>VLOOKUP($L800,怪物模板!$A:$N,MATCH(角色!AG$1,模板表头,0),0)</f>
        <v>misc.5skills_third_target_is_valid</v>
      </c>
      <c r="AH800" s="28">
        <f>VLOOKUP($L800,怪物模板!$A:$N,MATCH(角色!AH$1,模板表头,0),0)</f>
        <v>11870101</v>
      </c>
      <c r="AI800" s="28">
        <f>VLOOKUP($L800,怪物模板!$A:$N,MATCH(角色!AI$1,模板表头,0),0)</f>
        <v>11999518</v>
      </c>
      <c r="AJ800" s="28">
        <f>VLOOKUP($L800,怪物模板!$A:$N,MATCH(角色!AJ$1,模板表头,0),0)</f>
        <v>11870103</v>
      </c>
      <c r="AK800" s="28" t="str">
        <f>VLOOKUP($L800,怪物模板!$A:$N,MATCH(角色!AK$1,模板表头,0),0)</f>
        <v/>
      </c>
      <c r="AL800" s="28" t="str">
        <f>IF(VLOOKUP($L800,[1]怪物模板!$A:$N,MATCH([1]角色!AL$1,模板表头,0),0)=0,"",VLOOKUP($L800,[1]怪物模板!$A:$N,MATCH([1]角色!AL$1,模板表头,0),0))</f>
        <v/>
      </c>
      <c r="AM800" s="28" t="str">
        <f>VLOOKUP($L800,怪物模板!$A:$N,MATCH(角色!AM$1,模板表头,0),0)</f>
        <v>senjin_shieldman_boss</v>
      </c>
      <c r="AN800" s="21">
        <v>1</v>
      </c>
      <c r="AO800" s="21">
        <v>1</v>
      </c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2"/>
      <c r="BC800" s="22"/>
      <c r="BD800" s="22"/>
      <c r="BE800" s="22"/>
      <c r="BF800" s="22"/>
      <c r="BG800" s="22"/>
      <c r="BH800" s="22"/>
      <c r="BI800" s="22">
        <f t="shared" si="156"/>
        <v>10000</v>
      </c>
      <c r="BJ800" s="22">
        <f t="shared" si="153"/>
        <v>4000</v>
      </c>
      <c r="BK800" s="22">
        <f t="shared" si="153"/>
        <v>4000</v>
      </c>
      <c r="BL800" s="21"/>
      <c r="BM800" s="21"/>
      <c r="BN800" s="21"/>
      <c r="BO800" s="21"/>
      <c r="BP800" s="21"/>
      <c r="BQ800" s="21"/>
      <c r="BR800" s="21"/>
      <c r="BS800" s="21"/>
      <c r="BT800" s="21"/>
      <c r="BU800" s="23"/>
      <c r="BV800" s="21"/>
      <c r="BW800" s="21"/>
      <c r="BX800" s="21"/>
      <c r="BY800" s="21"/>
      <c r="BZ800" s="21"/>
      <c r="CA800" s="21"/>
      <c r="CB800" s="21"/>
      <c r="CC800" s="21"/>
      <c r="CD800" s="21"/>
      <c r="CE800" s="21"/>
      <c r="CF800" s="21"/>
      <c r="CG800" s="21" t="s">
        <v>200</v>
      </c>
      <c r="CH800" s="21" t="s">
        <v>200</v>
      </c>
      <c r="CI800" s="21" t="s">
        <v>200</v>
      </c>
      <c r="CJ800" s="21" t="s">
        <v>200</v>
      </c>
      <c r="CK800" s="21" t="s">
        <v>200</v>
      </c>
      <c r="CL800" s="21" t="s">
        <v>200</v>
      </c>
      <c r="CM800" s="21" t="s">
        <v>200</v>
      </c>
      <c r="CN800" s="21" t="s">
        <v>200</v>
      </c>
      <c r="CO800" s="21" t="s">
        <v>200</v>
      </c>
    </row>
    <row r="801" spans="1:93" ht="16.5" customHeight="1" x14ac:dyDescent="0.3">
      <c r="A801" s="62">
        <v>31040799</v>
      </c>
      <c r="B801" s="62" t="s">
        <v>251</v>
      </c>
      <c r="C801" s="21"/>
      <c r="D801" s="21">
        <f t="shared" si="158"/>
        <v>80</v>
      </c>
      <c r="E801" s="21" t="s">
        <v>106</v>
      </c>
      <c r="F801" s="21">
        <v>40</v>
      </c>
      <c r="G801" s="21" t="s">
        <v>111</v>
      </c>
      <c r="H801" s="21">
        <f>VLOOKUP($L801,怪物模板!$A:$N,MATCH(角色!H$1,模板表头,0),0)</f>
        <v>4</v>
      </c>
      <c r="I801" s="28" t="str">
        <f>VLOOKUP($L801,怪物模板!$A:$N,MATCH(角色!I$1,模板表头,0),0)</f>
        <v>mag</v>
      </c>
      <c r="J801" s="22"/>
      <c r="K801" s="21"/>
      <c r="L801" s="21" t="s">
        <v>282</v>
      </c>
      <c r="M801" s="28" t="str">
        <f>VLOOKUP($L801,怪物模板!$A:$N,MATCH(角色!M$1,模板表头,0),0)</f>
        <v>先知圣者</v>
      </c>
      <c r="N801" s="28" t="str">
        <f>VLOOKUP($L801,怪物模板!$A:$N,MATCH(角色!N$1,模板表头,0),0)</f>
        <v>BOSS特别4技能版</v>
      </c>
      <c r="O801" s="21" t="str">
        <f>VLOOKUP($L801,怪物模板!$A:$N,MATCH(角色!O$1,模板表头,0),0)</f>
        <v>male</v>
      </c>
      <c r="P801" s="22">
        <v>6</v>
      </c>
      <c r="Q801" s="21">
        <v>3</v>
      </c>
      <c r="R801" s="21">
        <v>4</v>
      </c>
      <c r="S801" s="28" t="str">
        <f>VLOOKUP($L801,怪物模板!$A:$N,MATCH(角色!S$1,模板表头,0),0)</f>
        <v>alliance</v>
      </c>
      <c r="T801" s="21" t="s">
        <v>199</v>
      </c>
      <c r="U801" s="21"/>
      <c r="V801" s="21"/>
      <c r="W801" s="21"/>
      <c r="X801" s="21"/>
      <c r="Y801" s="21"/>
      <c r="Z801" s="21"/>
      <c r="AA801" s="21"/>
      <c r="AB801" s="21">
        <v>4</v>
      </c>
      <c r="AC801" s="21">
        <v>6</v>
      </c>
      <c r="AD801" s="21"/>
      <c r="AE801" s="21">
        <f t="shared" si="154"/>
        <v>40</v>
      </c>
      <c r="AF801" s="21">
        <f t="shared" si="155"/>
        <v>100</v>
      </c>
      <c r="AG801" s="28" t="str">
        <f>VLOOKUP($L801,怪物模板!$A:$N,MATCH(角色!AG$1,模板表头,0),0)</f>
        <v>healer.velen</v>
      </c>
      <c r="AH801" s="28">
        <f>VLOOKUP($L801,怪物模板!$A:$N,MATCH(角色!AH$1,模板表头,0),0)</f>
        <v>11670201</v>
      </c>
      <c r="AI801" s="28">
        <f>VLOOKUP($L801,怪物模板!$A:$N,MATCH(角色!AI$1,模板表头,0),0)</f>
        <v>11670202</v>
      </c>
      <c r="AJ801" s="28">
        <f>VLOOKUP($L801,怪物模板!$A:$N,MATCH(角色!AJ$1,模板表头,0),0)</f>
        <v>11999510</v>
      </c>
      <c r="AK801" s="28">
        <f>VLOOKUP($L801,怪物模板!$A:$N,MATCH(角色!AK$1,模板表头,0),0)</f>
        <v>11670203</v>
      </c>
      <c r="AL801" s="28" t="str">
        <f>IF(VLOOKUP($L801,[1]怪物模板!$A:$N,MATCH([1]角色!AL$1,模板表头,0),0)=0,"",VLOOKUP($L801,[1]怪物模板!$A:$N,MATCH([1]角色!AL$1,模板表头,0),0))</f>
        <v/>
      </c>
      <c r="AM801" s="28" t="str">
        <f>VLOOKUP($L801,怪物模板!$A:$N,MATCH(角色!AM$1,模板表头,0),0)</f>
        <v>velen_boss</v>
      </c>
      <c r="AN801" s="21">
        <v>1</v>
      </c>
      <c r="AO801" s="21">
        <v>1</v>
      </c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2"/>
      <c r="BC801" s="22"/>
      <c r="BD801" s="22"/>
      <c r="BE801" s="22"/>
      <c r="BF801" s="22"/>
      <c r="BG801" s="22"/>
      <c r="BH801" s="22"/>
      <c r="BI801" s="22">
        <f t="shared" si="156"/>
        <v>10000</v>
      </c>
      <c r="BJ801" s="22">
        <f t="shared" si="153"/>
        <v>4000</v>
      </c>
      <c r="BK801" s="22">
        <f t="shared" si="153"/>
        <v>4000</v>
      </c>
      <c r="BL801" s="21"/>
      <c r="BM801" s="21"/>
      <c r="BN801" s="21"/>
      <c r="BO801" s="21"/>
      <c r="BP801" s="21"/>
      <c r="BQ801" s="21"/>
      <c r="BR801" s="21"/>
      <c r="BS801" s="21"/>
      <c r="BT801" s="21"/>
      <c r="BU801" s="23" t="s">
        <v>200</v>
      </c>
      <c r="BV801" s="21"/>
      <c r="BW801" s="21"/>
      <c r="BX801" s="21"/>
      <c r="BY801" s="21"/>
      <c r="BZ801" s="21"/>
      <c r="CA801" s="21"/>
      <c r="CB801" s="21"/>
      <c r="CC801" s="21"/>
      <c r="CD801" s="21"/>
      <c r="CE801" s="21"/>
      <c r="CF801" s="21"/>
      <c r="CG801" s="21" t="s">
        <v>200</v>
      </c>
      <c r="CH801" s="21" t="s">
        <v>200</v>
      </c>
      <c r="CI801" s="21" t="s">
        <v>200</v>
      </c>
      <c r="CJ801" s="21" t="s">
        <v>200</v>
      </c>
      <c r="CK801" s="21" t="s">
        <v>200</v>
      </c>
      <c r="CL801" s="21" t="s">
        <v>200</v>
      </c>
      <c r="CM801" s="21" t="s">
        <v>200</v>
      </c>
      <c r="CN801" s="21" t="s">
        <v>200</v>
      </c>
      <c r="CO801" s="21" t="s">
        <v>200</v>
      </c>
    </row>
    <row r="802" spans="1:93" ht="16.5" customHeight="1" x14ac:dyDescent="0.3">
      <c r="A802" s="62">
        <v>31040800</v>
      </c>
      <c r="B802" s="62" t="s">
        <v>202</v>
      </c>
      <c r="C802" s="21"/>
      <c r="D802" s="21">
        <f t="shared" si="158"/>
        <v>80</v>
      </c>
      <c r="E802" s="21" t="s">
        <v>106</v>
      </c>
      <c r="F802" s="21">
        <v>40</v>
      </c>
      <c r="G802" s="21" t="s">
        <v>110</v>
      </c>
      <c r="H802" s="21">
        <f>VLOOKUP($L802,怪物模板!$A:$N,MATCH(角色!H$1,模板表头,0),0)</f>
        <v>3</v>
      </c>
      <c r="I802" s="28" t="str">
        <f>VLOOKUP($L802,怪物模板!$A:$N,MATCH(角色!I$1,模板表头,0),0)</f>
        <v>mag</v>
      </c>
      <c r="J802" s="22"/>
      <c r="K802" s="21"/>
      <c r="L802" s="21" t="s">
        <v>275</v>
      </c>
      <c r="M802" s="28" t="str">
        <f>VLOOKUP($L802,怪物模板!$A:$N,MATCH(角色!M$1,模板表头,0),0)</f>
        <v>火焰术士</v>
      </c>
      <c r="N802" s="28" t="str">
        <f>VLOOKUP($L802,怪物模板!$A:$N,MATCH(角色!N$1,模板表头,0),0)</f>
        <v>大招加引导版，加酒利用</v>
      </c>
      <c r="O802" s="21" t="str">
        <f>VLOOKUP($L802,怪物模板!$A:$N,MATCH(角色!O$1,模板表头,0),0)</f>
        <v>female</v>
      </c>
      <c r="P802" s="22">
        <v>3</v>
      </c>
      <c r="Q802" s="21">
        <v>3</v>
      </c>
      <c r="R802" s="21">
        <v>2</v>
      </c>
      <c r="S802" s="28" t="str">
        <f>VLOOKUP($L802,怪物模板!$A:$N,MATCH(角色!S$1,模板表头,0),0)</f>
        <v>alliance</v>
      </c>
      <c r="T802" s="21" t="s">
        <v>85</v>
      </c>
      <c r="U802" s="21"/>
      <c r="V802" s="21"/>
      <c r="W802" s="21"/>
      <c r="X802" s="21"/>
      <c r="Y802" s="21"/>
      <c r="Z802" s="21"/>
      <c r="AA802" s="21"/>
      <c r="AB802" s="21">
        <v>4</v>
      </c>
      <c r="AC802" s="21">
        <v>6</v>
      </c>
      <c r="AD802" s="21"/>
      <c r="AE802" s="21">
        <f t="shared" si="154"/>
        <v>10</v>
      </c>
      <c r="AF802" s="21">
        <f t="shared" si="155"/>
        <v>25</v>
      </c>
      <c r="AG802" s="28" t="str">
        <f>VLOOKUP($L802,怪物模板!$A:$N,MATCH(角色!AG$1,模板表头,0),0)</f>
        <v>misc.5skills</v>
      </c>
      <c r="AH802" s="28">
        <f>VLOOKUP($L802,怪物模板!$A:$N,MATCH(角色!AH$1,模板表头,0),0)</f>
        <v>11980401</v>
      </c>
      <c r="AI802" s="28">
        <f>VLOOKUP($L802,怪物模板!$A:$N,MATCH(角色!AI$1,模板表头,0),0)</f>
        <v>11980402</v>
      </c>
      <c r="AJ802" s="28">
        <f>VLOOKUP($L802,怪物模板!$A:$N,MATCH(角色!AJ$1,模板表头,0),0)</f>
        <v>11999535</v>
      </c>
      <c r="AK802" s="28" t="str">
        <f>VLOOKUP($L802,怪物模板!$A:$N,MATCH(角色!AK$1,模板表头,0),0)</f>
        <v/>
      </c>
      <c r="AL802" s="28" t="str">
        <f>IF(VLOOKUP($L802,[1]怪物模板!$A:$N,MATCH([1]角色!AL$1,模板表头,0),0)=0,"",VLOOKUP($L802,[1]怪物模板!$A:$N,MATCH([1]角色!AL$1,模板表头,0),0))</f>
        <v/>
      </c>
      <c r="AM802" s="28" t="str">
        <f>VLOOKUP($L802,怪物模板!$A:$N,MATCH(角色!AM$1,模板表头,0),0)</f>
        <v>flame_npc</v>
      </c>
      <c r="AN802" s="21">
        <v>1</v>
      </c>
      <c r="AO802" s="21">
        <v>1</v>
      </c>
      <c r="AP802" s="21"/>
      <c r="AQ802" s="21"/>
      <c r="AR802" s="21"/>
      <c r="AS802" s="21"/>
      <c r="AT802" s="21"/>
      <c r="AU802" s="21">
        <v>230011</v>
      </c>
      <c r="AV802" s="21">
        <v>230302</v>
      </c>
      <c r="AW802" s="21">
        <v>230163</v>
      </c>
      <c r="AX802" s="21"/>
      <c r="AY802" s="21"/>
      <c r="AZ802" s="21"/>
      <c r="BA802" s="21"/>
      <c r="BB802" s="22"/>
      <c r="BC802" s="22"/>
      <c r="BD802" s="22"/>
      <c r="BE802" s="22"/>
      <c r="BF802" s="22"/>
      <c r="BG802" s="22"/>
      <c r="BH802" s="22"/>
      <c r="BI802" s="22">
        <f t="shared" si="156"/>
        <v>10000</v>
      </c>
      <c r="BJ802" s="22">
        <f t="shared" si="153"/>
        <v>4000</v>
      </c>
      <c r="BK802" s="22">
        <f t="shared" si="153"/>
        <v>4000</v>
      </c>
      <c r="BL802" s="21"/>
      <c r="BM802" s="21"/>
      <c r="BN802" s="21"/>
      <c r="BO802" s="21"/>
      <c r="BP802" s="21"/>
      <c r="BQ802" s="21"/>
      <c r="BR802" s="21"/>
      <c r="BS802" s="21"/>
      <c r="BT802" s="21"/>
      <c r="BU802" s="23" t="s">
        <v>200</v>
      </c>
      <c r="BV802" s="21"/>
      <c r="BW802" s="21"/>
      <c r="BX802" s="21"/>
      <c r="BY802" s="21"/>
      <c r="BZ802" s="21"/>
      <c r="CA802" s="21"/>
      <c r="CB802" s="21"/>
      <c r="CC802" s="21"/>
      <c r="CD802" s="21"/>
      <c r="CE802" s="21"/>
      <c r="CF802" s="21"/>
      <c r="CG802" s="21" t="s">
        <v>200</v>
      </c>
      <c r="CH802" s="21" t="s">
        <v>200</v>
      </c>
      <c r="CI802" s="21" t="s">
        <v>200</v>
      </c>
      <c r="CJ802" s="21" t="s">
        <v>200</v>
      </c>
      <c r="CK802" s="21" t="s">
        <v>200</v>
      </c>
      <c r="CL802" s="21" t="s">
        <v>200</v>
      </c>
      <c r="CM802" s="21" t="s">
        <v>200</v>
      </c>
      <c r="CN802" s="21" t="s">
        <v>200</v>
      </c>
      <c r="CO802" s="21" t="s">
        <v>200</v>
      </c>
    </row>
  </sheetData>
  <autoFilter ref="A2:AM402">
    <sortState ref="A3:AD122">
      <sortCondition ref="A2"/>
    </sortState>
  </autoFilter>
  <phoneticPr fontId="4" type="noConversion"/>
  <conditionalFormatting sqref="J1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K50:L57 K39:L48 K418:L436 K18:L36 K3:L16 K450:L457 K439:L448 K59:L416 K459:L802">
      <formula1>数值特点</formula1>
    </dataValidation>
    <dataValidation type="list" allowBlank="1" showInputMessage="1" showErrorMessage="1" sqref="F1 F3:F42 F453:F1048576 F53:F442">
      <formula1>关卡难度</formula1>
    </dataValidation>
    <dataValidation type="list" allowBlank="1" showInputMessage="1" showErrorMessage="1" sqref="G3:G802">
      <formula1>怪物阶层</formula1>
    </dataValidation>
    <dataValidation type="list" allowBlank="1" showInputMessage="1" showErrorMessage="1" sqref="E3:E1048576">
      <formula1>关卡类型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J10" sqref="A9:J10"/>
    </sheetView>
  </sheetViews>
  <sheetFormatPr defaultColWidth="9" defaultRowHeight="16.5" x14ac:dyDescent="0.15"/>
  <cols>
    <col min="1" max="10" width="9" style="1"/>
    <col min="11" max="11" width="11.75" style="1" bestFit="1" customWidth="1"/>
    <col min="12" max="12" width="9" style="1"/>
    <col min="13" max="13" width="9.25" style="1" bestFit="1" customWidth="1"/>
    <col min="14" max="14" width="9.25" style="1" customWidth="1"/>
    <col min="15" max="16384" width="9" style="1"/>
  </cols>
  <sheetData>
    <row r="1" spans="1:16" ht="17.25" thickBot="1" x14ac:dyDescent="0.2">
      <c r="A1" s="1" t="s">
        <v>47</v>
      </c>
      <c r="B1" s="1" t="s">
        <v>48</v>
      </c>
      <c r="D1" s="1" t="s">
        <v>67</v>
      </c>
      <c r="E1" s="1" t="s">
        <v>62</v>
      </c>
      <c r="G1" s="1" t="s">
        <v>61</v>
      </c>
      <c r="H1" s="1" t="s">
        <v>62</v>
      </c>
      <c r="J1" s="1" t="s">
        <v>69</v>
      </c>
      <c r="K1" s="1" t="s">
        <v>68</v>
      </c>
      <c r="M1" s="4" t="s">
        <v>115</v>
      </c>
      <c r="N1" s="4" t="s">
        <v>113</v>
      </c>
      <c r="O1" s="4" t="s">
        <v>78</v>
      </c>
      <c r="P1" s="4" t="s">
        <v>214</v>
      </c>
    </row>
    <row r="2" spans="1:16" ht="17.25" thickBot="1" x14ac:dyDescent="0.2">
      <c r="A2" s="1">
        <v>1</v>
      </c>
      <c r="B2" s="1">
        <v>1</v>
      </c>
      <c r="D2" s="1">
        <v>1</v>
      </c>
      <c r="E2" s="1" t="s">
        <v>49</v>
      </c>
      <c r="G2" s="1">
        <v>1</v>
      </c>
      <c r="H2" s="1" t="s">
        <v>63</v>
      </c>
      <c r="J2" s="1">
        <v>1</v>
      </c>
      <c r="K2" s="1" t="s">
        <v>70</v>
      </c>
      <c r="M2" s="9" t="s">
        <v>103</v>
      </c>
      <c r="N2" s="9">
        <v>1</v>
      </c>
      <c r="O2" s="10" t="s">
        <v>107</v>
      </c>
      <c r="P2" s="10">
        <v>10</v>
      </c>
    </row>
    <row r="3" spans="1:16" ht="17.25" thickBot="1" x14ac:dyDescent="0.2">
      <c r="A3" s="1">
        <v>2</v>
      </c>
      <c r="B3" s="1">
        <v>2</v>
      </c>
      <c r="D3" s="1">
        <v>2</v>
      </c>
      <c r="E3" s="1" t="s">
        <v>50</v>
      </c>
      <c r="G3" s="1">
        <v>2</v>
      </c>
      <c r="H3" s="1" t="s">
        <v>64</v>
      </c>
      <c r="J3" s="1">
        <v>2</v>
      </c>
      <c r="K3" s="1" t="s">
        <v>71</v>
      </c>
      <c r="M3" s="9" t="s">
        <v>104</v>
      </c>
      <c r="N3" s="9">
        <v>2</v>
      </c>
      <c r="O3" s="10" t="s">
        <v>108</v>
      </c>
      <c r="P3" s="10">
        <v>40</v>
      </c>
    </row>
    <row r="4" spans="1:16" ht="17.25" thickBot="1" x14ac:dyDescent="0.2">
      <c r="A4" s="1">
        <v>3</v>
      </c>
      <c r="B4" s="1">
        <v>2</v>
      </c>
      <c r="D4" s="1">
        <v>3</v>
      </c>
      <c r="E4" s="1" t="s">
        <v>51</v>
      </c>
      <c r="G4" s="1">
        <v>3</v>
      </c>
      <c r="H4" s="1" t="s">
        <v>65</v>
      </c>
      <c r="J4" s="1">
        <v>3</v>
      </c>
      <c r="K4" s="1" t="s">
        <v>72</v>
      </c>
      <c r="M4" s="9" t="s">
        <v>105</v>
      </c>
      <c r="N4" s="9">
        <v>3</v>
      </c>
      <c r="O4" s="10" t="s">
        <v>87</v>
      </c>
      <c r="P4" s="10">
        <v>100</v>
      </c>
    </row>
    <row r="5" spans="1:16" ht="17.25" thickBot="1" x14ac:dyDescent="0.2">
      <c r="A5" s="1">
        <v>4</v>
      </c>
      <c r="B5" s="1">
        <v>3</v>
      </c>
      <c r="D5" s="1">
        <v>4</v>
      </c>
      <c r="E5" s="1" t="s">
        <v>52</v>
      </c>
      <c r="G5" s="1">
        <v>4</v>
      </c>
      <c r="H5" s="1" t="s">
        <v>66</v>
      </c>
      <c r="J5" s="1">
        <v>4</v>
      </c>
      <c r="K5" s="1" t="s">
        <v>73</v>
      </c>
      <c r="M5" s="9" t="s">
        <v>106</v>
      </c>
      <c r="N5" s="9">
        <v>4</v>
      </c>
      <c r="O5" s="2"/>
    </row>
    <row r="6" spans="1:16" ht="17.25" thickBot="1" x14ac:dyDescent="0.2">
      <c r="A6" s="1">
        <v>5</v>
      </c>
      <c r="B6" s="1">
        <v>3</v>
      </c>
      <c r="J6" s="1">
        <v>5</v>
      </c>
      <c r="K6" s="1" t="s">
        <v>74</v>
      </c>
      <c r="N6" s="9">
        <v>5</v>
      </c>
      <c r="O6" s="2"/>
    </row>
    <row r="7" spans="1:16" ht="17.25" thickBot="1" x14ac:dyDescent="0.2">
      <c r="A7" s="1">
        <v>6</v>
      </c>
      <c r="B7" s="1">
        <v>4</v>
      </c>
      <c r="J7" s="1">
        <v>6</v>
      </c>
      <c r="K7" s="1" t="s">
        <v>75</v>
      </c>
      <c r="N7" s="9">
        <v>6</v>
      </c>
      <c r="O7" s="2"/>
    </row>
    <row r="8" spans="1:16" ht="17.25" thickBot="1" x14ac:dyDescent="0.2">
      <c r="A8" s="1">
        <v>7</v>
      </c>
      <c r="B8" s="1">
        <v>4</v>
      </c>
      <c r="N8" s="9">
        <v>7</v>
      </c>
      <c r="O8" s="2"/>
    </row>
    <row r="9" spans="1:16" ht="17.25" thickBot="1" x14ac:dyDescent="0.2">
      <c r="A9" s="1">
        <v>8</v>
      </c>
      <c r="B9" s="1">
        <v>4</v>
      </c>
      <c r="N9" s="9">
        <v>8</v>
      </c>
    </row>
    <row r="10" spans="1:16" ht="17.25" thickBot="1" x14ac:dyDescent="0.2">
      <c r="A10" s="1">
        <v>9</v>
      </c>
      <c r="B10" s="1">
        <v>5</v>
      </c>
      <c r="N10" s="9">
        <v>9</v>
      </c>
    </row>
    <row r="11" spans="1:16" ht="17.25" thickBot="1" x14ac:dyDescent="0.2">
      <c r="N11" s="9">
        <v>10</v>
      </c>
    </row>
    <row r="12" spans="1:16" ht="17.25" thickBot="1" x14ac:dyDescent="0.2">
      <c r="N12" s="9">
        <v>11</v>
      </c>
    </row>
    <row r="13" spans="1:16" ht="17.25" thickBot="1" x14ac:dyDescent="0.2">
      <c r="N13" s="9">
        <v>12</v>
      </c>
    </row>
    <row r="14" spans="1:16" ht="17.25" thickBot="1" x14ac:dyDescent="0.2">
      <c r="N14" s="9">
        <v>13</v>
      </c>
    </row>
    <row r="15" spans="1:16" ht="17.25" thickBot="1" x14ac:dyDescent="0.2">
      <c r="N15" s="9">
        <v>14</v>
      </c>
    </row>
    <row r="16" spans="1:16" ht="17.25" thickBot="1" x14ac:dyDescent="0.2">
      <c r="N16" s="9">
        <v>15</v>
      </c>
    </row>
    <row r="17" spans="14:14" ht="17.25" thickBot="1" x14ac:dyDescent="0.2">
      <c r="N17" s="9">
        <v>16</v>
      </c>
    </row>
    <row r="18" spans="14:14" ht="17.25" thickBot="1" x14ac:dyDescent="0.2">
      <c r="N18" s="9">
        <v>17</v>
      </c>
    </row>
    <row r="19" spans="14:14" ht="17.25" thickBot="1" x14ac:dyDescent="0.2">
      <c r="N19" s="9">
        <v>18</v>
      </c>
    </row>
    <row r="20" spans="14:14" ht="17.25" thickBot="1" x14ac:dyDescent="0.2">
      <c r="N20" s="9">
        <v>19</v>
      </c>
    </row>
    <row r="21" spans="14:14" ht="17.25" thickBot="1" x14ac:dyDescent="0.2">
      <c r="N21" s="9">
        <v>20</v>
      </c>
    </row>
    <row r="22" spans="14:14" ht="17.25" thickBot="1" x14ac:dyDescent="0.2">
      <c r="N22" s="9">
        <v>21</v>
      </c>
    </row>
    <row r="23" spans="14:14" ht="17.25" thickBot="1" x14ac:dyDescent="0.2">
      <c r="N23" s="9">
        <v>22</v>
      </c>
    </row>
    <row r="24" spans="14:14" ht="17.25" thickBot="1" x14ac:dyDescent="0.2">
      <c r="N24" s="9">
        <v>23</v>
      </c>
    </row>
    <row r="25" spans="14:14" ht="17.25" thickBot="1" x14ac:dyDescent="0.2">
      <c r="N25" s="9">
        <v>24</v>
      </c>
    </row>
    <row r="26" spans="14:14" ht="17.25" thickBot="1" x14ac:dyDescent="0.2">
      <c r="N26" s="9">
        <v>25</v>
      </c>
    </row>
    <row r="27" spans="14:14" ht="17.25" thickBot="1" x14ac:dyDescent="0.2">
      <c r="N27" s="9">
        <v>26</v>
      </c>
    </row>
    <row r="28" spans="14:14" ht="17.25" thickBot="1" x14ac:dyDescent="0.2">
      <c r="N28" s="9">
        <v>27</v>
      </c>
    </row>
    <row r="29" spans="14:14" ht="17.25" thickBot="1" x14ac:dyDescent="0.2">
      <c r="N29" s="9">
        <v>28</v>
      </c>
    </row>
    <row r="30" spans="14:14" ht="17.25" thickBot="1" x14ac:dyDescent="0.2">
      <c r="N30" s="9">
        <v>29</v>
      </c>
    </row>
    <row r="31" spans="14:14" ht="17.25" thickBot="1" x14ac:dyDescent="0.2">
      <c r="N31" s="9">
        <v>30</v>
      </c>
    </row>
    <row r="32" spans="14:14" ht="17.25" thickBot="1" x14ac:dyDescent="0.2">
      <c r="N32" s="9">
        <v>31</v>
      </c>
    </row>
    <row r="33" spans="14:14" ht="17.25" thickBot="1" x14ac:dyDescent="0.2">
      <c r="N33" s="9">
        <v>32</v>
      </c>
    </row>
    <row r="34" spans="14:14" ht="17.25" thickBot="1" x14ac:dyDescent="0.2">
      <c r="N34" s="9">
        <v>33</v>
      </c>
    </row>
    <row r="35" spans="14:14" ht="17.25" thickBot="1" x14ac:dyDescent="0.2">
      <c r="N35" s="9">
        <v>34</v>
      </c>
    </row>
    <row r="36" spans="14:14" ht="17.25" thickBot="1" x14ac:dyDescent="0.2">
      <c r="N36" s="9">
        <v>35</v>
      </c>
    </row>
    <row r="37" spans="14:14" ht="17.25" thickBot="1" x14ac:dyDescent="0.2">
      <c r="N37" s="9">
        <v>36</v>
      </c>
    </row>
    <row r="38" spans="14:14" ht="17.25" thickBot="1" x14ac:dyDescent="0.2">
      <c r="N38" s="9">
        <v>37</v>
      </c>
    </row>
    <row r="39" spans="14:14" ht="17.25" thickBot="1" x14ac:dyDescent="0.2">
      <c r="N39" s="9">
        <v>38</v>
      </c>
    </row>
    <row r="40" spans="14:14" ht="17.25" thickBot="1" x14ac:dyDescent="0.2">
      <c r="N40" s="9">
        <v>39</v>
      </c>
    </row>
    <row r="41" spans="14:14" ht="17.25" thickBot="1" x14ac:dyDescent="0.2">
      <c r="N41" s="9">
        <v>40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0"/>
  <sheetViews>
    <sheetView tabSelected="1" topLeftCell="A196" workbookViewId="0">
      <selection activeCell="A203" sqref="A203:XFD210"/>
    </sheetView>
  </sheetViews>
  <sheetFormatPr defaultRowHeight="13.5" x14ac:dyDescent="0.15"/>
  <cols>
    <col min="1" max="1" width="20.625" style="56" bestFit="1" customWidth="1"/>
    <col min="2" max="2" width="9.625" style="56" bestFit="1" customWidth="1"/>
    <col min="3" max="3" width="45.25" style="56" bestFit="1" customWidth="1"/>
    <col min="4" max="4" width="7.875" style="56" bestFit="1" customWidth="1"/>
    <col min="5" max="5" width="15.75" style="56" customWidth="1"/>
    <col min="6" max="6" width="8" style="56" bestFit="1" customWidth="1"/>
    <col min="7" max="7" width="7.125" style="56" bestFit="1" customWidth="1"/>
    <col min="8" max="8" width="35.375" style="58" customWidth="1"/>
    <col min="9" max="9" width="11.5" style="56" bestFit="1" customWidth="1"/>
    <col min="10" max="13" width="10.75" style="56" bestFit="1" customWidth="1"/>
    <col min="14" max="14" width="21.625" style="56" bestFit="1" customWidth="1"/>
  </cols>
  <sheetData>
    <row r="1" spans="1:14" ht="15" x14ac:dyDescent="0.15">
      <c r="A1" s="37" t="s">
        <v>374</v>
      </c>
      <c r="B1" s="37" t="s">
        <v>375</v>
      </c>
      <c r="C1" s="37" t="s">
        <v>376</v>
      </c>
      <c r="D1" s="37" t="s">
        <v>377</v>
      </c>
      <c r="E1" s="37" t="s">
        <v>378</v>
      </c>
      <c r="F1" s="37" t="s">
        <v>379</v>
      </c>
      <c r="G1" s="37" t="s">
        <v>380</v>
      </c>
      <c r="H1" s="38" t="s">
        <v>381</v>
      </c>
      <c r="I1" s="37" t="s">
        <v>382</v>
      </c>
      <c r="J1" s="37" t="s">
        <v>383</v>
      </c>
      <c r="K1" s="37" t="s">
        <v>384</v>
      </c>
      <c r="L1" s="37" t="s">
        <v>385</v>
      </c>
      <c r="M1" s="37" t="s">
        <v>386</v>
      </c>
      <c r="N1" s="37" t="s">
        <v>387</v>
      </c>
    </row>
    <row r="2" spans="1:14" ht="16.5" x14ac:dyDescent="0.15">
      <c r="A2" s="39" t="s">
        <v>336</v>
      </c>
      <c r="B2" s="39" t="s">
        <v>337</v>
      </c>
      <c r="C2" s="39" t="s">
        <v>388</v>
      </c>
      <c r="D2" s="39" t="s">
        <v>389</v>
      </c>
      <c r="E2" s="39">
        <v>3</v>
      </c>
      <c r="F2" s="39" t="s">
        <v>390</v>
      </c>
      <c r="G2" s="39" t="s">
        <v>391</v>
      </c>
      <c r="H2" s="40" t="s">
        <v>392</v>
      </c>
      <c r="I2" s="41">
        <v>11999401</v>
      </c>
      <c r="J2" s="41">
        <v>11999402</v>
      </c>
      <c r="K2" s="41">
        <v>11999403</v>
      </c>
      <c r="L2" s="41">
        <v>11999404</v>
      </c>
      <c r="M2" s="39" t="s">
        <v>200</v>
      </c>
      <c r="N2" s="39" t="s">
        <v>393</v>
      </c>
    </row>
    <row r="3" spans="1:14" ht="16.5" x14ac:dyDescent="0.15">
      <c r="A3" s="39" t="s">
        <v>338</v>
      </c>
      <c r="B3" s="39" t="s">
        <v>337</v>
      </c>
      <c r="C3" s="39" t="s">
        <v>394</v>
      </c>
      <c r="D3" s="39" t="s">
        <v>389</v>
      </c>
      <c r="E3" s="39">
        <v>3</v>
      </c>
      <c r="F3" s="39" t="s">
        <v>390</v>
      </c>
      <c r="G3" s="39" t="s">
        <v>391</v>
      </c>
      <c r="H3" s="40" t="s">
        <v>392</v>
      </c>
      <c r="I3" s="41">
        <v>11760301</v>
      </c>
      <c r="J3" s="41">
        <v>11760302</v>
      </c>
      <c r="K3" s="41">
        <v>11760303</v>
      </c>
      <c r="L3" s="41">
        <v>11760304</v>
      </c>
      <c r="M3" s="39" t="s">
        <v>200</v>
      </c>
      <c r="N3" s="39" t="s">
        <v>395</v>
      </c>
    </row>
    <row r="4" spans="1:14" ht="16.5" x14ac:dyDescent="0.15">
      <c r="A4" s="39" t="s">
        <v>396</v>
      </c>
      <c r="B4" s="39" t="s">
        <v>397</v>
      </c>
      <c r="C4" s="39" t="s">
        <v>398</v>
      </c>
      <c r="D4" s="39" t="s">
        <v>389</v>
      </c>
      <c r="E4" s="39">
        <v>3</v>
      </c>
      <c r="F4" s="39" t="s">
        <v>399</v>
      </c>
      <c r="G4" s="39" t="s">
        <v>400</v>
      </c>
      <c r="H4" s="40" t="s">
        <v>401</v>
      </c>
      <c r="I4" s="41">
        <v>11999006</v>
      </c>
      <c r="J4" s="41" t="s">
        <v>200</v>
      </c>
      <c r="K4" s="41" t="s">
        <v>200</v>
      </c>
      <c r="L4" s="41" t="s">
        <v>200</v>
      </c>
      <c r="M4" s="39" t="s">
        <v>200</v>
      </c>
      <c r="N4" s="39" t="s">
        <v>402</v>
      </c>
    </row>
    <row r="5" spans="1:14" ht="16.5" x14ac:dyDescent="0.15">
      <c r="A5" s="39" t="s">
        <v>403</v>
      </c>
      <c r="B5" s="39" t="s">
        <v>397</v>
      </c>
      <c r="C5" s="39" t="s">
        <v>398</v>
      </c>
      <c r="D5" s="39" t="s">
        <v>389</v>
      </c>
      <c r="E5" s="39">
        <v>2</v>
      </c>
      <c r="F5" s="39" t="s">
        <v>399</v>
      </c>
      <c r="G5" s="39" t="s">
        <v>404</v>
      </c>
      <c r="H5" s="40" t="s">
        <v>405</v>
      </c>
      <c r="I5" s="41">
        <v>11999020</v>
      </c>
      <c r="J5" s="41">
        <v>11999021</v>
      </c>
      <c r="K5" s="41" t="s">
        <v>200</v>
      </c>
      <c r="L5" s="41" t="s">
        <v>200</v>
      </c>
      <c r="M5" s="39" t="s">
        <v>200</v>
      </c>
      <c r="N5" s="39" t="s">
        <v>406</v>
      </c>
    </row>
    <row r="6" spans="1:14" ht="16.5" x14ac:dyDescent="0.15">
      <c r="A6" s="39" t="s">
        <v>407</v>
      </c>
      <c r="B6" s="39" t="s">
        <v>408</v>
      </c>
      <c r="C6" s="39" t="s">
        <v>409</v>
      </c>
      <c r="D6" s="39" t="s">
        <v>389</v>
      </c>
      <c r="E6" s="39">
        <v>2</v>
      </c>
      <c r="F6" s="39" t="s">
        <v>399</v>
      </c>
      <c r="G6" s="39" t="s">
        <v>410</v>
      </c>
      <c r="H6" s="40" t="s">
        <v>411</v>
      </c>
      <c r="I6" s="41">
        <v>11970101</v>
      </c>
      <c r="J6" s="41">
        <v>11999513</v>
      </c>
      <c r="K6" s="41"/>
      <c r="L6" s="41" t="s">
        <v>200</v>
      </c>
      <c r="M6" s="39" t="s">
        <v>200</v>
      </c>
      <c r="N6" s="39" t="s">
        <v>412</v>
      </c>
    </row>
    <row r="7" spans="1:14" ht="16.5" x14ac:dyDescent="0.15">
      <c r="A7" s="39" t="s">
        <v>413</v>
      </c>
      <c r="B7" s="39" t="s">
        <v>408</v>
      </c>
      <c r="C7" s="39" t="s">
        <v>414</v>
      </c>
      <c r="D7" s="39" t="s">
        <v>389</v>
      </c>
      <c r="E7" s="39">
        <v>2</v>
      </c>
      <c r="F7" s="39" t="s">
        <v>399</v>
      </c>
      <c r="G7" s="39" t="s">
        <v>410</v>
      </c>
      <c r="H7" s="40" t="s">
        <v>411</v>
      </c>
      <c r="I7" s="41">
        <v>11970101</v>
      </c>
      <c r="J7" s="41">
        <v>11970103</v>
      </c>
      <c r="K7" s="41">
        <v>11970102</v>
      </c>
      <c r="L7" s="41" t="s">
        <v>200</v>
      </c>
      <c r="M7" s="39" t="s">
        <v>200</v>
      </c>
      <c r="N7" s="39" t="s">
        <v>415</v>
      </c>
    </row>
    <row r="8" spans="1:14" ht="16.5" x14ac:dyDescent="0.15">
      <c r="A8" s="39" t="s">
        <v>408</v>
      </c>
      <c r="B8" s="39" t="s">
        <v>408</v>
      </c>
      <c r="C8" s="39" t="s">
        <v>416</v>
      </c>
      <c r="D8" s="39" t="s">
        <v>389</v>
      </c>
      <c r="E8" s="39">
        <v>2</v>
      </c>
      <c r="F8" s="39" t="s">
        <v>399</v>
      </c>
      <c r="G8" s="39" t="s">
        <v>410</v>
      </c>
      <c r="H8" s="40" t="s">
        <v>411</v>
      </c>
      <c r="I8" s="41">
        <v>11970101</v>
      </c>
      <c r="J8" s="41">
        <v>11970102</v>
      </c>
      <c r="K8" s="41" t="s">
        <v>200</v>
      </c>
      <c r="L8" s="41" t="s">
        <v>200</v>
      </c>
      <c r="M8" s="39" t="s">
        <v>200</v>
      </c>
      <c r="N8" s="39" t="s">
        <v>412</v>
      </c>
    </row>
    <row r="9" spans="1:14" ht="16.5" x14ac:dyDescent="0.15">
      <c r="A9" s="39" t="s">
        <v>417</v>
      </c>
      <c r="B9" s="39" t="s">
        <v>397</v>
      </c>
      <c r="C9" s="39" t="s">
        <v>418</v>
      </c>
      <c r="D9" s="39" t="s">
        <v>389</v>
      </c>
      <c r="E9" s="39">
        <v>2</v>
      </c>
      <c r="F9" s="39" t="s">
        <v>419</v>
      </c>
      <c r="G9" s="39" t="s">
        <v>400</v>
      </c>
      <c r="H9" s="40" t="s">
        <v>420</v>
      </c>
      <c r="I9" s="41" t="s">
        <v>200</v>
      </c>
      <c r="J9" s="41" t="s">
        <v>200</v>
      </c>
      <c r="K9" s="41" t="s">
        <v>200</v>
      </c>
      <c r="L9" s="41" t="s">
        <v>200</v>
      </c>
      <c r="M9" s="39" t="s">
        <v>200</v>
      </c>
      <c r="N9" s="39" t="s">
        <v>421</v>
      </c>
    </row>
    <row r="10" spans="1:14" ht="16.5" x14ac:dyDescent="0.15">
      <c r="A10" s="39" t="s">
        <v>422</v>
      </c>
      <c r="B10" s="39" t="s">
        <v>423</v>
      </c>
      <c r="C10" s="39" t="s">
        <v>424</v>
      </c>
      <c r="D10" s="39" t="s">
        <v>389</v>
      </c>
      <c r="E10" s="39">
        <v>2</v>
      </c>
      <c r="F10" s="39" t="s">
        <v>390</v>
      </c>
      <c r="G10" s="39" t="s">
        <v>391</v>
      </c>
      <c r="H10" s="40" t="s">
        <v>425</v>
      </c>
      <c r="I10" s="41">
        <v>11961001</v>
      </c>
      <c r="J10" s="41">
        <v>11961002</v>
      </c>
      <c r="K10" s="41">
        <v>11961003</v>
      </c>
      <c r="L10" s="41">
        <v>11961004</v>
      </c>
      <c r="M10" s="39" t="s">
        <v>200</v>
      </c>
      <c r="N10" s="39" t="s">
        <v>426</v>
      </c>
    </row>
    <row r="11" spans="1:14" ht="16.5" x14ac:dyDescent="0.15">
      <c r="A11" s="39" t="s">
        <v>427</v>
      </c>
      <c r="B11" s="39" t="s">
        <v>428</v>
      </c>
      <c r="C11" s="39" t="s">
        <v>429</v>
      </c>
      <c r="D11" s="39" t="s">
        <v>389</v>
      </c>
      <c r="E11" s="39">
        <v>3</v>
      </c>
      <c r="F11" s="39" t="s">
        <v>390</v>
      </c>
      <c r="G11" s="39" t="s">
        <v>400</v>
      </c>
      <c r="H11" s="40" t="s">
        <v>430</v>
      </c>
      <c r="I11" s="41">
        <v>11760101</v>
      </c>
      <c r="J11" s="41">
        <v>11760102</v>
      </c>
      <c r="K11" s="41">
        <v>11760103</v>
      </c>
      <c r="L11" s="41">
        <v>11999519</v>
      </c>
      <c r="M11" s="39">
        <v>11999540</v>
      </c>
      <c r="N11" s="39" t="s">
        <v>431</v>
      </c>
    </row>
    <row r="12" spans="1:14" ht="16.5" x14ac:dyDescent="0.15">
      <c r="A12" s="39" t="s">
        <v>432</v>
      </c>
      <c r="B12" s="39" t="s">
        <v>397</v>
      </c>
      <c r="C12" s="39" t="s">
        <v>398</v>
      </c>
      <c r="D12" s="39" t="s">
        <v>389</v>
      </c>
      <c r="E12" s="39">
        <v>2</v>
      </c>
      <c r="F12" s="39" t="s">
        <v>399</v>
      </c>
      <c r="G12" s="39" t="s">
        <v>400</v>
      </c>
      <c r="H12" s="40" t="s">
        <v>401</v>
      </c>
      <c r="I12" s="41">
        <v>11999007</v>
      </c>
      <c r="J12" s="41" t="s">
        <v>200</v>
      </c>
      <c r="K12" s="41" t="s">
        <v>200</v>
      </c>
      <c r="L12" s="41" t="s">
        <v>200</v>
      </c>
      <c r="M12" s="39" t="s">
        <v>200</v>
      </c>
      <c r="N12" s="39" t="s">
        <v>433</v>
      </c>
    </row>
    <row r="13" spans="1:14" ht="16.5" x14ac:dyDescent="0.15">
      <c r="A13" s="39" t="s">
        <v>434</v>
      </c>
      <c r="B13" s="39" t="s">
        <v>397</v>
      </c>
      <c r="C13" s="39" t="s">
        <v>398</v>
      </c>
      <c r="D13" s="39" t="s">
        <v>389</v>
      </c>
      <c r="E13" s="39">
        <v>1</v>
      </c>
      <c r="F13" s="39" t="s">
        <v>399</v>
      </c>
      <c r="G13" s="39" t="s">
        <v>404</v>
      </c>
      <c r="H13" s="40" t="s">
        <v>405</v>
      </c>
      <c r="I13" s="41">
        <v>11999022</v>
      </c>
      <c r="J13" s="41">
        <v>11999023</v>
      </c>
      <c r="K13" s="41" t="s">
        <v>200</v>
      </c>
      <c r="L13" s="41" t="s">
        <v>200</v>
      </c>
      <c r="M13" s="39" t="s">
        <v>200</v>
      </c>
      <c r="N13" s="39" t="s">
        <v>435</v>
      </c>
    </row>
    <row r="14" spans="1:14" ht="16.5" x14ac:dyDescent="0.15">
      <c r="A14" s="39" t="s">
        <v>436</v>
      </c>
      <c r="B14" s="39" t="s">
        <v>397</v>
      </c>
      <c r="C14" s="39" t="s">
        <v>418</v>
      </c>
      <c r="D14" s="39" t="s">
        <v>389</v>
      </c>
      <c r="E14" s="39">
        <v>2</v>
      </c>
      <c r="F14" s="39" t="s">
        <v>419</v>
      </c>
      <c r="G14" s="39" t="s">
        <v>400</v>
      </c>
      <c r="H14" s="40" t="s">
        <v>420</v>
      </c>
      <c r="I14" s="41" t="s">
        <v>200</v>
      </c>
      <c r="J14" s="41" t="s">
        <v>200</v>
      </c>
      <c r="K14" s="41" t="s">
        <v>200</v>
      </c>
      <c r="L14" s="41" t="s">
        <v>200</v>
      </c>
      <c r="M14" s="39" t="s">
        <v>200</v>
      </c>
      <c r="N14" s="39" t="s">
        <v>437</v>
      </c>
    </row>
    <row r="15" spans="1:14" ht="16.5" x14ac:dyDescent="0.15">
      <c r="A15" s="39" t="s">
        <v>438</v>
      </c>
      <c r="B15" s="39" t="s">
        <v>397</v>
      </c>
      <c r="C15" s="39" t="s">
        <v>418</v>
      </c>
      <c r="D15" s="39" t="s">
        <v>389</v>
      </c>
      <c r="E15" s="39">
        <v>2</v>
      </c>
      <c r="F15" s="39" t="s">
        <v>419</v>
      </c>
      <c r="G15" s="39" t="s">
        <v>400</v>
      </c>
      <c r="H15" s="40" t="s">
        <v>420</v>
      </c>
      <c r="I15" s="41" t="s">
        <v>200</v>
      </c>
      <c r="J15" s="41" t="s">
        <v>200</v>
      </c>
      <c r="K15" s="41" t="s">
        <v>200</v>
      </c>
      <c r="L15" s="41" t="s">
        <v>200</v>
      </c>
      <c r="M15" s="39" t="s">
        <v>200</v>
      </c>
      <c r="N15" s="39" t="s">
        <v>439</v>
      </c>
    </row>
    <row r="16" spans="1:14" ht="16.5" x14ac:dyDescent="0.15">
      <c r="A16" s="39" t="s">
        <v>440</v>
      </c>
      <c r="B16" s="39" t="s">
        <v>397</v>
      </c>
      <c r="C16" s="39" t="s">
        <v>418</v>
      </c>
      <c r="D16" s="39" t="s">
        <v>389</v>
      </c>
      <c r="E16" s="39">
        <v>2</v>
      </c>
      <c r="F16" s="39" t="s">
        <v>419</v>
      </c>
      <c r="G16" s="39" t="s">
        <v>400</v>
      </c>
      <c r="H16" s="40" t="s">
        <v>420</v>
      </c>
      <c r="I16" s="41" t="s">
        <v>200</v>
      </c>
      <c r="J16" s="41" t="s">
        <v>200</v>
      </c>
      <c r="K16" s="41" t="s">
        <v>200</v>
      </c>
      <c r="L16" s="41" t="s">
        <v>200</v>
      </c>
      <c r="M16" s="39" t="s">
        <v>200</v>
      </c>
      <c r="N16" s="39" t="s">
        <v>441</v>
      </c>
    </row>
    <row r="17" spans="1:14" ht="16.5" x14ac:dyDescent="0.15">
      <c r="A17" s="39" t="s">
        <v>442</v>
      </c>
      <c r="B17" s="39" t="s">
        <v>397</v>
      </c>
      <c r="C17" s="39" t="s">
        <v>418</v>
      </c>
      <c r="D17" s="39" t="s">
        <v>389</v>
      </c>
      <c r="E17" s="39">
        <v>2</v>
      </c>
      <c r="F17" s="39" t="s">
        <v>390</v>
      </c>
      <c r="G17" s="39" t="s">
        <v>400</v>
      </c>
      <c r="H17" s="40" t="s">
        <v>420</v>
      </c>
      <c r="I17" s="41" t="s">
        <v>200</v>
      </c>
      <c r="J17" s="41" t="s">
        <v>200</v>
      </c>
      <c r="K17" s="41" t="s">
        <v>200</v>
      </c>
      <c r="L17" s="41" t="s">
        <v>200</v>
      </c>
      <c r="M17" s="39" t="s">
        <v>200</v>
      </c>
      <c r="N17" s="39" t="s">
        <v>443</v>
      </c>
    </row>
    <row r="18" spans="1:14" ht="16.5" x14ac:dyDescent="0.15">
      <c r="A18" s="39" t="s">
        <v>444</v>
      </c>
      <c r="B18" s="39" t="s">
        <v>444</v>
      </c>
      <c r="C18" s="39" t="s">
        <v>445</v>
      </c>
      <c r="D18" s="39" t="s">
        <v>389</v>
      </c>
      <c r="E18" s="39">
        <v>2</v>
      </c>
      <c r="F18" s="39" t="s">
        <v>399</v>
      </c>
      <c r="G18" s="39" t="s">
        <v>391</v>
      </c>
      <c r="H18" s="40" t="s">
        <v>446</v>
      </c>
      <c r="I18" s="41">
        <v>11780101</v>
      </c>
      <c r="J18" s="41">
        <v>11780102</v>
      </c>
      <c r="K18" s="41" t="s">
        <v>200</v>
      </c>
      <c r="L18" s="41" t="s">
        <v>200</v>
      </c>
      <c r="M18" s="39" t="s">
        <v>200</v>
      </c>
      <c r="N18" s="39" t="s">
        <v>447</v>
      </c>
    </row>
    <row r="19" spans="1:14" ht="16.5" x14ac:dyDescent="0.15">
      <c r="A19" s="39" t="s">
        <v>448</v>
      </c>
      <c r="B19" s="39" t="s">
        <v>449</v>
      </c>
      <c r="C19" s="39" t="s">
        <v>450</v>
      </c>
      <c r="D19" s="39" t="s">
        <v>451</v>
      </c>
      <c r="E19" s="39">
        <v>3</v>
      </c>
      <c r="F19" s="39" t="s">
        <v>390</v>
      </c>
      <c r="G19" s="39" t="s">
        <v>391</v>
      </c>
      <c r="H19" s="40" t="s">
        <v>405</v>
      </c>
      <c r="I19" s="41">
        <v>11980401</v>
      </c>
      <c r="J19" s="41">
        <v>11980402</v>
      </c>
      <c r="K19" s="41">
        <v>11999535</v>
      </c>
      <c r="L19" s="41" t="s">
        <v>200</v>
      </c>
      <c r="M19" s="39" t="s">
        <v>200</v>
      </c>
      <c r="N19" s="39" t="s">
        <v>452</v>
      </c>
    </row>
    <row r="20" spans="1:14" ht="16.5" x14ac:dyDescent="0.15">
      <c r="A20" s="39" t="s">
        <v>453</v>
      </c>
      <c r="B20" s="39" t="s">
        <v>397</v>
      </c>
      <c r="C20" s="39" t="s">
        <v>454</v>
      </c>
      <c r="D20" s="39" t="s">
        <v>389</v>
      </c>
      <c r="E20" s="39">
        <v>3</v>
      </c>
      <c r="F20" s="39" t="s">
        <v>419</v>
      </c>
      <c r="G20" s="39" t="s">
        <v>400</v>
      </c>
      <c r="H20" s="40" t="s">
        <v>401</v>
      </c>
      <c r="I20" s="41">
        <v>11996003</v>
      </c>
      <c r="J20" s="41" t="s">
        <v>200</v>
      </c>
      <c r="K20" s="41" t="s">
        <v>200</v>
      </c>
      <c r="L20" s="41" t="s">
        <v>200</v>
      </c>
      <c r="M20" s="39" t="s">
        <v>200</v>
      </c>
      <c r="N20" s="39" t="s">
        <v>455</v>
      </c>
    </row>
    <row r="21" spans="1:14" ht="16.5" x14ac:dyDescent="0.15">
      <c r="A21" s="39" t="s">
        <v>456</v>
      </c>
      <c r="B21" s="39" t="s">
        <v>457</v>
      </c>
      <c r="C21" s="39" t="s">
        <v>458</v>
      </c>
      <c r="D21" s="39" t="s">
        <v>389</v>
      </c>
      <c r="E21" s="39">
        <v>3</v>
      </c>
      <c r="F21" s="39" t="s">
        <v>390</v>
      </c>
      <c r="G21" s="39" t="s">
        <v>410</v>
      </c>
      <c r="H21" s="40" t="s">
        <v>459</v>
      </c>
      <c r="I21" s="41">
        <v>11860401</v>
      </c>
      <c r="J21" s="41">
        <v>11860402</v>
      </c>
      <c r="K21" s="41">
        <v>11860403</v>
      </c>
      <c r="L21" s="41" t="s">
        <v>200</v>
      </c>
      <c r="M21" s="39" t="s">
        <v>200</v>
      </c>
      <c r="N21" s="39" t="s">
        <v>460</v>
      </c>
    </row>
    <row r="22" spans="1:14" ht="16.5" x14ac:dyDescent="0.15">
      <c r="A22" s="39" t="s">
        <v>461</v>
      </c>
      <c r="B22" s="39" t="s">
        <v>457</v>
      </c>
      <c r="C22" s="39" t="s">
        <v>462</v>
      </c>
      <c r="D22" s="39" t="s">
        <v>389</v>
      </c>
      <c r="E22" s="39">
        <v>3</v>
      </c>
      <c r="F22" s="39" t="s">
        <v>399</v>
      </c>
      <c r="G22" s="39" t="s">
        <v>410</v>
      </c>
      <c r="H22" s="40" t="s">
        <v>463</v>
      </c>
      <c r="I22" s="41" t="s">
        <v>200</v>
      </c>
      <c r="J22" s="41" t="s">
        <v>200</v>
      </c>
      <c r="K22" s="41" t="s">
        <v>200</v>
      </c>
      <c r="L22" s="41" t="s">
        <v>200</v>
      </c>
      <c r="M22" s="39" t="s">
        <v>200</v>
      </c>
      <c r="N22" s="39" t="s">
        <v>460</v>
      </c>
    </row>
    <row r="23" spans="1:14" ht="16.5" x14ac:dyDescent="0.15">
      <c r="A23" s="39" t="s">
        <v>464</v>
      </c>
      <c r="B23" s="39" t="s">
        <v>457</v>
      </c>
      <c r="C23" s="39" t="s">
        <v>465</v>
      </c>
      <c r="D23" s="39" t="s">
        <v>389</v>
      </c>
      <c r="E23" s="39">
        <v>3</v>
      </c>
      <c r="F23" s="39" t="s">
        <v>399</v>
      </c>
      <c r="G23" s="39" t="s">
        <v>410</v>
      </c>
      <c r="H23" s="40" t="s">
        <v>466</v>
      </c>
      <c r="I23" s="41"/>
      <c r="J23" s="41"/>
      <c r="K23" s="41"/>
      <c r="L23" s="41"/>
      <c r="M23" s="39"/>
      <c r="N23" s="39" t="s">
        <v>460</v>
      </c>
    </row>
    <row r="24" spans="1:14" ht="16.5" x14ac:dyDescent="0.15">
      <c r="A24" s="39" t="s">
        <v>467</v>
      </c>
      <c r="B24" s="39" t="s">
        <v>397</v>
      </c>
      <c r="C24" s="39" t="s">
        <v>418</v>
      </c>
      <c r="D24" s="39" t="s">
        <v>389</v>
      </c>
      <c r="E24" s="39">
        <v>2</v>
      </c>
      <c r="F24" s="39" t="s">
        <v>419</v>
      </c>
      <c r="G24" s="39" t="s">
        <v>400</v>
      </c>
      <c r="H24" s="40" t="s">
        <v>420</v>
      </c>
      <c r="I24" s="41" t="s">
        <v>200</v>
      </c>
      <c r="J24" s="41" t="s">
        <v>200</v>
      </c>
      <c r="K24" s="41" t="s">
        <v>200</v>
      </c>
      <c r="L24" s="41" t="s">
        <v>200</v>
      </c>
      <c r="M24" s="39" t="s">
        <v>200</v>
      </c>
      <c r="N24" s="39" t="s">
        <v>468</v>
      </c>
    </row>
    <row r="25" spans="1:14" ht="16.5" x14ac:dyDescent="0.15">
      <c r="A25" s="39" t="s">
        <v>469</v>
      </c>
      <c r="B25" s="39" t="s">
        <v>397</v>
      </c>
      <c r="C25" s="39" t="s">
        <v>398</v>
      </c>
      <c r="D25" s="39" t="s">
        <v>389</v>
      </c>
      <c r="E25" s="39">
        <v>3</v>
      </c>
      <c r="F25" s="39" t="s">
        <v>399</v>
      </c>
      <c r="G25" s="39" t="s">
        <v>410</v>
      </c>
      <c r="H25" s="40" t="s">
        <v>405</v>
      </c>
      <c r="I25" s="41">
        <v>11999024</v>
      </c>
      <c r="J25" s="41">
        <v>11999025</v>
      </c>
      <c r="K25" s="41" t="s">
        <v>200</v>
      </c>
      <c r="L25" s="41" t="s">
        <v>200</v>
      </c>
      <c r="M25" s="39" t="s">
        <v>200</v>
      </c>
      <c r="N25" s="39" t="s">
        <v>470</v>
      </c>
    </row>
    <row r="26" spans="1:14" ht="16.5" x14ac:dyDescent="0.15">
      <c r="A26" s="39" t="s">
        <v>471</v>
      </c>
      <c r="B26" s="39" t="s">
        <v>472</v>
      </c>
      <c r="C26" s="39" t="s">
        <v>473</v>
      </c>
      <c r="D26" s="39" t="s">
        <v>389</v>
      </c>
      <c r="E26" s="39">
        <v>2</v>
      </c>
      <c r="F26" s="39" t="s">
        <v>390</v>
      </c>
      <c r="G26" s="39" t="s">
        <v>410</v>
      </c>
      <c r="H26" s="40" t="s">
        <v>474</v>
      </c>
      <c r="I26" s="41">
        <v>11960501</v>
      </c>
      <c r="J26" s="41">
        <v>11960502</v>
      </c>
      <c r="K26" s="41">
        <v>11960503</v>
      </c>
      <c r="L26" s="41">
        <v>11960504</v>
      </c>
      <c r="M26" s="39" t="s">
        <v>200</v>
      </c>
      <c r="N26" s="39" t="s">
        <v>475</v>
      </c>
    </row>
    <row r="27" spans="1:14" ht="16.5" x14ac:dyDescent="0.15">
      <c r="A27" s="39" t="s">
        <v>476</v>
      </c>
      <c r="B27" s="39" t="s">
        <v>477</v>
      </c>
      <c r="C27" s="39" t="s">
        <v>478</v>
      </c>
      <c r="D27" s="39" t="s">
        <v>389</v>
      </c>
      <c r="E27" s="39">
        <v>2</v>
      </c>
      <c r="F27" s="39" t="s">
        <v>390</v>
      </c>
      <c r="G27" s="39" t="s">
        <v>410</v>
      </c>
      <c r="H27" s="40" t="s">
        <v>479</v>
      </c>
      <c r="I27" s="41">
        <v>11860201</v>
      </c>
      <c r="J27" s="41">
        <v>11999531</v>
      </c>
      <c r="K27" s="41">
        <v>11999534</v>
      </c>
      <c r="L27" s="41">
        <v>11860204</v>
      </c>
      <c r="M27" s="39" t="s">
        <v>200</v>
      </c>
      <c r="N27" s="39" t="s">
        <v>480</v>
      </c>
    </row>
    <row r="28" spans="1:14" ht="16.5" x14ac:dyDescent="0.15">
      <c r="A28" s="39" t="s">
        <v>481</v>
      </c>
      <c r="B28" s="39" t="s">
        <v>477</v>
      </c>
      <c r="C28" s="39" t="s">
        <v>482</v>
      </c>
      <c r="D28" s="39" t="s">
        <v>389</v>
      </c>
      <c r="E28" s="39">
        <v>2</v>
      </c>
      <c r="F28" s="39" t="s">
        <v>399</v>
      </c>
      <c r="G28" s="39" t="s">
        <v>410</v>
      </c>
      <c r="H28" s="40" t="s">
        <v>479</v>
      </c>
      <c r="I28" s="41">
        <v>11860201</v>
      </c>
      <c r="J28" s="41">
        <v>11860202</v>
      </c>
      <c r="K28" s="41">
        <v>11999534</v>
      </c>
      <c r="L28" s="41">
        <v>11999032</v>
      </c>
      <c r="M28" s="39" t="s">
        <v>200</v>
      </c>
      <c r="N28" s="39" t="s">
        <v>483</v>
      </c>
    </row>
    <row r="29" spans="1:14" ht="16.5" x14ac:dyDescent="0.15">
      <c r="A29" s="39" t="s">
        <v>484</v>
      </c>
      <c r="B29" s="39" t="s">
        <v>397</v>
      </c>
      <c r="C29" s="39" t="s">
        <v>398</v>
      </c>
      <c r="D29" s="39" t="s">
        <v>389</v>
      </c>
      <c r="E29" s="39">
        <v>4</v>
      </c>
      <c r="F29" s="39" t="s">
        <v>390</v>
      </c>
      <c r="G29" s="39" t="s">
        <v>391</v>
      </c>
      <c r="H29" s="40" t="s">
        <v>485</v>
      </c>
      <c r="I29" s="41">
        <v>11980501</v>
      </c>
      <c r="J29" s="41">
        <v>11980502</v>
      </c>
      <c r="K29" s="41" t="s">
        <v>200</v>
      </c>
      <c r="L29" s="41" t="s">
        <v>200</v>
      </c>
      <c r="M29" s="39" t="s">
        <v>200</v>
      </c>
      <c r="N29" s="39" t="s">
        <v>486</v>
      </c>
    </row>
    <row r="30" spans="1:14" ht="16.5" x14ac:dyDescent="0.15">
      <c r="A30" s="39" t="s">
        <v>487</v>
      </c>
      <c r="B30" s="39" t="s">
        <v>397</v>
      </c>
      <c r="C30" s="39" t="s">
        <v>488</v>
      </c>
      <c r="D30" s="39" t="s">
        <v>389</v>
      </c>
      <c r="E30" s="39">
        <v>4</v>
      </c>
      <c r="F30" s="39" t="s">
        <v>399</v>
      </c>
      <c r="G30" s="39" t="s">
        <v>391</v>
      </c>
      <c r="H30" s="40" t="s">
        <v>489</v>
      </c>
      <c r="I30" s="41">
        <v>11999501</v>
      </c>
      <c r="J30" s="41">
        <v>11999502</v>
      </c>
      <c r="K30" s="41">
        <v>11999503</v>
      </c>
      <c r="L30" s="41" t="s">
        <v>200</v>
      </c>
      <c r="M30" s="39" t="s">
        <v>200</v>
      </c>
      <c r="N30" s="39" t="s">
        <v>490</v>
      </c>
    </row>
    <row r="31" spans="1:14" ht="16.5" x14ac:dyDescent="0.15">
      <c r="A31" s="39" t="s">
        <v>491</v>
      </c>
      <c r="B31" s="39" t="s">
        <v>397</v>
      </c>
      <c r="C31" s="39" t="s">
        <v>398</v>
      </c>
      <c r="D31" s="39" t="s">
        <v>389</v>
      </c>
      <c r="E31" s="39">
        <v>2</v>
      </c>
      <c r="F31" s="39" t="s">
        <v>419</v>
      </c>
      <c r="G31" s="39" t="s">
        <v>400</v>
      </c>
      <c r="H31" s="40" t="s">
        <v>420</v>
      </c>
      <c r="I31" s="41" t="s">
        <v>200</v>
      </c>
      <c r="J31" s="41" t="s">
        <v>200</v>
      </c>
      <c r="K31" s="41" t="s">
        <v>200</v>
      </c>
      <c r="L31" s="41" t="s">
        <v>200</v>
      </c>
      <c r="M31" s="39" t="s">
        <v>200</v>
      </c>
      <c r="N31" s="39" t="s">
        <v>492</v>
      </c>
    </row>
    <row r="32" spans="1:14" ht="16.5" x14ac:dyDescent="0.15">
      <c r="A32" s="39" t="s">
        <v>493</v>
      </c>
      <c r="B32" s="39" t="s">
        <v>397</v>
      </c>
      <c r="C32" s="39" t="s">
        <v>494</v>
      </c>
      <c r="D32" s="39" t="s">
        <v>389</v>
      </c>
      <c r="E32" s="39">
        <v>2</v>
      </c>
      <c r="F32" s="39" t="s">
        <v>419</v>
      </c>
      <c r="G32" s="39" t="s">
        <v>400</v>
      </c>
      <c r="H32" s="40" t="s">
        <v>401</v>
      </c>
      <c r="I32" s="41">
        <v>11996004</v>
      </c>
      <c r="J32" s="41" t="s">
        <v>200</v>
      </c>
      <c r="K32" s="41" t="s">
        <v>200</v>
      </c>
      <c r="L32" s="41" t="s">
        <v>200</v>
      </c>
      <c r="M32" s="39" t="s">
        <v>200</v>
      </c>
      <c r="N32" s="39" t="s">
        <v>495</v>
      </c>
    </row>
    <row r="33" spans="1:14" ht="16.5" x14ac:dyDescent="0.15">
      <c r="A33" s="39" t="s">
        <v>496</v>
      </c>
      <c r="B33" s="39" t="s">
        <v>397</v>
      </c>
      <c r="C33" s="39" t="s">
        <v>398</v>
      </c>
      <c r="D33" s="39" t="s">
        <v>389</v>
      </c>
      <c r="E33" s="39">
        <v>2</v>
      </c>
      <c r="F33" s="39" t="s">
        <v>399</v>
      </c>
      <c r="G33" s="39" t="s">
        <v>404</v>
      </c>
      <c r="H33" s="40" t="s">
        <v>405</v>
      </c>
      <c r="I33" s="41">
        <v>11999017</v>
      </c>
      <c r="J33" s="41">
        <v>11999039</v>
      </c>
      <c r="K33" s="41" t="s">
        <v>200</v>
      </c>
      <c r="L33" s="41" t="s">
        <v>200</v>
      </c>
      <c r="M33" s="39" t="s">
        <v>200</v>
      </c>
      <c r="N33" s="39" t="s">
        <v>497</v>
      </c>
    </row>
    <row r="34" spans="1:14" ht="16.5" x14ac:dyDescent="0.15">
      <c r="A34" s="39" t="s">
        <v>498</v>
      </c>
      <c r="B34" s="39" t="s">
        <v>397</v>
      </c>
      <c r="C34" s="39" t="s">
        <v>499</v>
      </c>
      <c r="D34" s="39" t="s">
        <v>389</v>
      </c>
      <c r="E34" s="39">
        <v>3</v>
      </c>
      <c r="F34" s="39" t="s">
        <v>390</v>
      </c>
      <c r="G34" s="39" t="s">
        <v>404</v>
      </c>
      <c r="H34" s="40" t="s">
        <v>500</v>
      </c>
      <c r="I34" s="41">
        <v>11660201</v>
      </c>
      <c r="J34" s="41">
        <v>11660202</v>
      </c>
      <c r="K34" s="41">
        <v>11999506</v>
      </c>
      <c r="L34" s="41">
        <v>11999504</v>
      </c>
      <c r="M34" s="39" t="s">
        <v>200</v>
      </c>
      <c r="N34" s="39" t="s">
        <v>501</v>
      </c>
    </row>
    <row r="35" spans="1:14" ht="16.5" x14ac:dyDescent="0.15">
      <c r="A35" s="39" t="s">
        <v>502</v>
      </c>
      <c r="B35" s="39" t="s">
        <v>503</v>
      </c>
      <c r="C35" s="39" t="s">
        <v>499</v>
      </c>
      <c r="D35" s="39" t="s">
        <v>389</v>
      </c>
      <c r="E35" s="39">
        <v>2</v>
      </c>
      <c r="F35" s="39" t="s">
        <v>390</v>
      </c>
      <c r="G35" s="39" t="s">
        <v>404</v>
      </c>
      <c r="H35" s="49" t="s">
        <v>504</v>
      </c>
      <c r="I35" s="41">
        <v>11660401</v>
      </c>
      <c r="J35" s="41">
        <v>11660402</v>
      </c>
      <c r="K35" s="41">
        <v>11660403</v>
      </c>
      <c r="L35" s="41">
        <v>11660404</v>
      </c>
      <c r="M35" s="39" t="s">
        <v>200</v>
      </c>
      <c r="N35" s="39" t="s">
        <v>505</v>
      </c>
    </row>
    <row r="36" spans="1:14" ht="16.5" x14ac:dyDescent="0.15">
      <c r="A36" s="39" t="s">
        <v>506</v>
      </c>
      <c r="B36" s="39" t="s">
        <v>503</v>
      </c>
      <c r="C36" s="39" t="s">
        <v>507</v>
      </c>
      <c r="D36" s="39" t="s">
        <v>389</v>
      </c>
      <c r="E36" s="39">
        <v>2</v>
      </c>
      <c r="F36" s="39" t="s">
        <v>390</v>
      </c>
      <c r="G36" s="39" t="s">
        <v>404</v>
      </c>
      <c r="H36" s="40" t="s">
        <v>446</v>
      </c>
      <c r="I36" s="41">
        <v>11660401</v>
      </c>
      <c r="J36" s="41">
        <v>11660402</v>
      </c>
      <c r="K36" s="41">
        <v>11660403</v>
      </c>
      <c r="L36" s="41">
        <v>11999035</v>
      </c>
      <c r="M36" s="39">
        <v>11999031</v>
      </c>
      <c r="N36" s="39" t="s">
        <v>508</v>
      </c>
    </row>
    <row r="37" spans="1:14" ht="16.5" x14ac:dyDescent="0.15">
      <c r="A37" s="39" t="s">
        <v>509</v>
      </c>
      <c r="B37" s="39" t="s">
        <v>510</v>
      </c>
      <c r="C37" s="39" t="s">
        <v>499</v>
      </c>
      <c r="D37" s="39" t="s">
        <v>389</v>
      </c>
      <c r="E37" s="39">
        <v>1</v>
      </c>
      <c r="F37" s="39" t="s">
        <v>390</v>
      </c>
      <c r="G37" s="39" t="s">
        <v>404</v>
      </c>
      <c r="H37" s="40" t="s">
        <v>511</v>
      </c>
      <c r="I37" s="41">
        <v>11660301</v>
      </c>
      <c r="J37" s="41">
        <v>11660302</v>
      </c>
      <c r="K37" s="41">
        <v>11660303</v>
      </c>
      <c r="L37" s="41">
        <v>11660304</v>
      </c>
      <c r="M37" s="39" t="s">
        <v>200</v>
      </c>
      <c r="N37" s="39" t="s">
        <v>512</v>
      </c>
    </row>
    <row r="38" spans="1:14" ht="16.5" x14ac:dyDescent="0.15">
      <c r="A38" s="39" t="s">
        <v>513</v>
      </c>
      <c r="B38" s="39" t="s">
        <v>397</v>
      </c>
      <c r="C38" s="39" t="s">
        <v>499</v>
      </c>
      <c r="D38" s="39" t="s">
        <v>389</v>
      </c>
      <c r="E38" s="39">
        <v>2</v>
      </c>
      <c r="F38" s="39" t="s">
        <v>390</v>
      </c>
      <c r="G38" s="39" t="s">
        <v>404</v>
      </c>
      <c r="H38" s="40" t="s">
        <v>411</v>
      </c>
      <c r="I38" s="41">
        <v>11860501</v>
      </c>
      <c r="J38" s="41">
        <v>11860502</v>
      </c>
      <c r="K38" s="41">
        <v>11860503</v>
      </c>
      <c r="L38" s="41">
        <v>11999517</v>
      </c>
      <c r="M38" s="39" t="s">
        <v>200</v>
      </c>
      <c r="N38" s="39" t="s">
        <v>514</v>
      </c>
    </row>
    <row r="39" spans="1:14" ht="16.5" x14ac:dyDescent="0.15">
      <c r="A39" s="39" t="s">
        <v>515</v>
      </c>
      <c r="B39" s="39" t="s">
        <v>397</v>
      </c>
      <c r="C39" s="39" t="s">
        <v>398</v>
      </c>
      <c r="D39" s="39" t="s">
        <v>389</v>
      </c>
      <c r="E39" s="39">
        <v>1</v>
      </c>
      <c r="F39" s="39" t="s">
        <v>399</v>
      </c>
      <c r="G39" s="39" t="s">
        <v>404</v>
      </c>
      <c r="H39" s="40" t="s">
        <v>405</v>
      </c>
      <c r="I39" s="41">
        <v>11999011</v>
      </c>
      <c r="J39" s="41">
        <v>11999012</v>
      </c>
      <c r="K39" s="41" t="s">
        <v>200</v>
      </c>
      <c r="L39" s="41" t="s">
        <v>200</v>
      </c>
      <c r="M39" s="39" t="s">
        <v>200</v>
      </c>
      <c r="N39" s="39" t="s">
        <v>516</v>
      </c>
    </row>
    <row r="40" spans="1:14" ht="16.5" x14ac:dyDescent="0.15">
      <c r="A40" s="39" t="s">
        <v>517</v>
      </c>
      <c r="B40" s="39" t="s">
        <v>397</v>
      </c>
      <c r="C40" s="39" t="s">
        <v>518</v>
      </c>
      <c r="D40" s="39" t="s">
        <v>389</v>
      </c>
      <c r="E40" s="39">
        <v>1</v>
      </c>
      <c r="F40" s="39" t="s">
        <v>399</v>
      </c>
      <c r="G40" s="39" t="s">
        <v>404</v>
      </c>
      <c r="H40" s="40" t="s">
        <v>405</v>
      </c>
      <c r="I40" s="41">
        <v>11999000</v>
      </c>
      <c r="J40" s="41">
        <v>11999012</v>
      </c>
      <c r="K40" s="41" t="s">
        <v>200</v>
      </c>
      <c r="L40" s="41" t="s">
        <v>200</v>
      </c>
      <c r="M40" s="39" t="s">
        <v>200</v>
      </c>
      <c r="N40" s="39" t="s">
        <v>516</v>
      </c>
    </row>
    <row r="41" spans="1:14" ht="16.5" x14ac:dyDescent="0.15">
      <c r="A41" s="39" t="s">
        <v>519</v>
      </c>
      <c r="B41" s="39" t="s">
        <v>520</v>
      </c>
      <c r="C41" s="39" t="s">
        <v>521</v>
      </c>
      <c r="D41" s="39" t="s">
        <v>389</v>
      </c>
      <c r="E41" s="39">
        <v>4</v>
      </c>
      <c r="F41" s="39" t="s">
        <v>399</v>
      </c>
      <c r="G41" s="39" t="s">
        <v>410</v>
      </c>
      <c r="H41" s="40" t="s">
        <v>405</v>
      </c>
      <c r="I41" s="41">
        <v>11690101</v>
      </c>
      <c r="J41" s="41" t="s">
        <v>200</v>
      </c>
      <c r="K41" s="41" t="s">
        <v>200</v>
      </c>
      <c r="L41" s="41" t="s">
        <v>200</v>
      </c>
      <c r="M41" s="39" t="s">
        <v>200</v>
      </c>
      <c r="N41" s="39" t="s">
        <v>522</v>
      </c>
    </row>
    <row r="42" spans="1:14" ht="16.5" x14ac:dyDescent="0.15">
      <c r="A42" s="39" t="s">
        <v>523</v>
      </c>
      <c r="B42" s="39" t="s">
        <v>520</v>
      </c>
      <c r="C42" s="39" t="s">
        <v>524</v>
      </c>
      <c r="D42" s="39" t="s">
        <v>389</v>
      </c>
      <c r="E42" s="39">
        <v>3</v>
      </c>
      <c r="F42" s="39" t="s">
        <v>399</v>
      </c>
      <c r="G42" s="39" t="s">
        <v>410</v>
      </c>
      <c r="H42" s="40" t="s">
        <v>405</v>
      </c>
      <c r="I42" s="41">
        <v>11690101</v>
      </c>
      <c r="J42" s="41">
        <v>11690103</v>
      </c>
      <c r="K42" s="41" t="s">
        <v>200</v>
      </c>
      <c r="L42" s="41" t="s">
        <v>200</v>
      </c>
      <c r="M42" s="39" t="s">
        <v>200</v>
      </c>
      <c r="N42" s="39" t="s">
        <v>522</v>
      </c>
    </row>
    <row r="43" spans="1:14" ht="16.5" x14ac:dyDescent="0.15">
      <c r="A43" s="39" t="s">
        <v>520</v>
      </c>
      <c r="B43" s="39" t="s">
        <v>520</v>
      </c>
      <c r="C43" s="39" t="s">
        <v>398</v>
      </c>
      <c r="D43" s="39" t="s">
        <v>389</v>
      </c>
      <c r="E43" s="39">
        <v>3</v>
      </c>
      <c r="F43" s="39" t="s">
        <v>399</v>
      </c>
      <c r="G43" s="39" t="s">
        <v>410</v>
      </c>
      <c r="H43" s="40" t="s">
        <v>405</v>
      </c>
      <c r="I43" s="41">
        <v>11690101</v>
      </c>
      <c r="J43" s="41">
        <v>11690102</v>
      </c>
      <c r="K43" s="41" t="s">
        <v>200</v>
      </c>
      <c r="L43" s="41" t="s">
        <v>200</v>
      </c>
      <c r="M43" s="39" t="s">
        <v>200</v>
      </c>
      <c r="N43" s="39" t="s">
        <v>522</v>
      </c>
    </row>
    <row r="44" spans="1:14" ht="16.5" x14ac:dyDescent="0.15">
      <c r="A44" s="39" t="s">
        <v>525</v>
      </c>
      <c r="B44" s="39" t="s">
        <v>525</v>
      </c>
      <c r="C44" s="39" t="s">
        <v>398</v>
      </c>
      <c r="D44" s="39" t="s">
        <v>389</v>
      </c>
      <c r="E44" s="39">
        <v>4</v>
      </c>
      <c r="F44" s="39" t="s">
        <v>399</v>
      </c>
      <c r="G44" s="39" t="s">
        <v>410</v>
      </c>
      <c r="H44" s="40" t="s">
        <v>526</v>
      </c>
      <c r="I44" s="41">
        <v>11999015</v>
      </c>
      <c r="J44" s="41">
        <v>11999016</v>
      </c>
      <c r="K44" s="41" t="s">
        <v>200</v>
      </c>
      <c r="L44" s="41" t="s">
        <v>200</v>
      </c>
      <c r="M44" s="39" t="s">
        <v>200</v>
      </c>
      <c r="N44" s="39" t="s">
        <v>527</v>
      </c>
    </row>
    <row r="45" spans="1:14" ht="16.5" x14ac:dyDescent="0.15">
      <c r="A45" s="39" t="s">
        <v>528</v>
      </c>
      <c r="B45" s="39" t="s">
        <v>397</v>
      </c>
      <c r="C45" s="39" t="s">
        <v>529</v>
      </c>
      <c r="D45" s="39" t="s">
        <v>389</v>
      </c>
      <c r="E45" s="39">
        <v>3</v>
      </c>
      <c r="F45" s="39" t="s">
        <v>390</v>
      </c>
      <c r="G45" s="39" t="s">
        <v>410</v>
      </c>
      <c r="H45" s="40" t="s">
        <v>446</v>
      </c>
      <c r="I45" s="41">
        <v>11960401</v>
      </c>
      <c r="J45" s="41">
        <v>11999005</v>
      </c>
      <c r="K45" s="41" t="s">
        <v>200</v>
      </c>
      <c r="L45" s="41" t="s">
        <v>200</v>
      </c>
      <c r="M45" s="39" t="s">
        <v>200</v>
      </c>
      <c r="N45" s="39" t="s">
        <v>530</v>
      </c>
    </row>
    <row r="46" spans="1:14" ht="16.5" x14ac:dyDescent="0.15">
      <c r="A46" s="39" t="s">
        <v>531</v>
      </c>
      <c r="B46" s="39" t="s">
        <v>531</v>
      </c>
      <c r="C46" s="39" t="s">
        <v>532</v>
      </c>
      <c r="D46" s="39" t="s">
        <v>451</v>
      </c>
      <c r="E46" s="39">
        <v>3</v>
      </c>
      <c r="F46" s="39" t="s">
        <v>399</v>
      </c>
      <c r="G46" s="39" t="s">
        <v>391</v>
      </c>
      <c r="H46" s="40" t="s">
        <v>405</v>
      </c>
      <c r="I46" s="41">
        <v>11960401</v>
      </c>
      <c r="J46" s="41">
        <v>11960402</v>
      </c>
      <c r="K46" s="41">
        <v>11960403</v>
      </c>
      <c r="L46" s="41">
        <v>11960404</v>
      </c>
      <c r="M46" s="39" t="s">
        <v>200</v>
      </c>
      <c r="N46" s="39" t="s">
        <v>533</v>
      </c>
    </row>
    <row r="47" spans="1:14" ht="16.5" x14ac:dyDescent="0.15">
      <c r="A47" s="39" t="s">
        <v>534</v>
      </c>
      <c r="B47" s="39" t="s">
        <v>397</v>
      </c>
      <c r="C47" s="39" t="s">
        <v>499</v>
      </c>
      <c r="D47" s="39" t="s">
        <v>389</v>
      </c>
      <c r="E47" s="39">
        <v>3</v>
      </c>
      <c r="F47" s="39" t="s">
        <v>390</v>
      </c>
      <c r="G47" s="39" t="s">
        <v>391</v>
      </c>
      <c r="H47" s="40" t="s">
        <v>405</v>
      </c>
      <c r="I47" s="41">
        <v>11960401</v>
      </c>
      <c r="J47" s="41">
        <v>11960403</v>
      </c>
      <c r="K47" s="41">
        <v>11999509</v>
      </c>
      <c r="L47" s="41">
        <v>11999527</v>
      </c>
      <c r="M47" s="39" t="s">
        <v>200</v>
      </c>
      <c r="N47" s="39" t="s">
        <v>535</v>
      </c>
    </row>
    <row r="48" spans="1:14" ht="16.5" x14ac:dyDescent="0.15">
      <c r="A48" s="39" t="s">
        <v>536</v>
      </c>
      <c r="B48" s="39" t="s">
        <v>397</v>
      </c>
      <c r="C48" s="39" t="s">
        <v>398</v>
      </c>
      <c r="D48" s="39" t="s">
        <v>389</v>
      </c>
      <c r="E48" s="39">
        <v>2</v>
      </c>
      <c r="F48" s="39" t="s">
        <v>399</v>
      </c>
      <c r="G48" s="39" t="s">
        <v>400</v>
      </c>
      <c r="H48" s="40" t="s">
        <v>420</v>
      </c>
      <c r="I48" s="41"/>
      <c r="J48" s="41"/>
      <c r="K48" s="41"/>
      <c r="L48" s="41"/>
      <c r="M48" s="39"/>
      <c r="N48" s="39" t="s">
        <v>537</v>
      </c>
    </row>
    <row r="49" spans="1:14" ht="16.5" x14ac:dyDescent="0.15">
      <c r="A49" s="39" t="s">
        <v>538</v>
      </c>
      <c r="B49" s="39" t="s">
        <v>397</v>
      </c>
      <c r="C49" s="39" t="s">
        <v>539</v>
      </c>
      <c r="D49" s="39" t="s">
        <v>389</v>
      </c>
      <c r="E49" s="39">
        <v>2</v>
      </c>
      <c r="F49" s="39" t="s">
        <v>399</v>
      </c>
      <c r="G49" s="39" t="s">
        <v>400</v>
      </c>
      <c r="H49" s="40" t="s">
        <v>540</v>
      </c>
      <c r="I49" s="41">
        <v>11999009</v>
      </c>
      <c r="J49" s="41"/>
      <c r="K49" s="41"/>
      <c r="L49" s="41"/>
      <c r="M49" s="39"/>
      <c r="N49" s="39" t="s">
        <v>537</v>
      </c>
    </row>
    <row r="50" spans="1:14" ht="16.5" x14ac:dyDescent="0.15">
      <c r="A50" s="39" t="s">
        <v>541</v>
      </c>
      <c r="B50" s="39" t="s">
        <v>397</v>
      </c>
      <c r="C50" s="39" t="s">
        <v>398</v>
      </c>
      <c r="D50" s="39" t="s">
        <v>389</v>
      </c>
      <c r="E50" s="39">
        <v>2</v>
      </c>
      <c r="F50" s="39" t="s">
        <v>399</v>
      </c>
      <c r="G50" s="39" t="s">
        <v>400</v>
      </c>
      <c r="H50" s="40" t="s">
        <v>420</v>
      </c>
      <c r="I50" s="41"/>
      <c r="J50" s="41"/>
      <c r="K50" s="41"/>
      <c r="L50" s="41"/>
      <c r="M50" s="39"/>
      <c r="N50" s="39" t="s">
        <v>537</v>
      </c>
    </row>
    <row r="51" spans="1:14" ht="16.5" x14ac:dyDescent="0.15">
      <c r="A51" s="39" t="s">
        <v>542</v>
      </c>
      <c r="B51" s="39" t="s">
        <v>397</v>
      </c>
      <c r="C51" s="39" t="s">
        <v>398</v>
      </c>
      <c r="D51" s="39" t="s">
        <v>389</v>
      </c>
      <c r="E51" s="39">
        <v>2</v>
      </c>
      <c r="F51" s="39" t="s">
        <v>399</v>
      </c>
      <c r="G51" s="39" t="s">
        <v>400</v>
      </c>
      <c r="H51" s="40" t="s">
        <v>420</v>
      </c>
      <c r="I51" s="41"/>
      <c r="J51" s="41"/>
      <c r="K51" s="41"/>
      <c r="L51" s="41"/>
      <c r="M51" s="39"/>
      <c r="N51" s="39" t="s">
        <v>543</v>
      </c>
    </row>
    <row r="52" spans="1:14" ht="16.5" x14ac:dyDescent="0.15">
      <c r="A52" s="39" t="s">
        <v>544</v>
      </c>
      <c r="B52" s="39" t="s">
        <v>397</v>
      </c>
      <c r="C52" s="39" t="s">
        <v>398</v>
      </c>
      <c r="D52" s="39" t="s">
        <v>389</v>
      </c>
      <c r="E52" s="39">
        <v>2</v>
      </c>
      <c r="F52" s="39" t="s">
        <v>390</v>
      </c>
      <c r="G52" s="39" t="s">
        <v>400</v>
      </c>
      <c r="H52" s="40" t="s">
        <v>420</v>
      </c>
      <c r="I52" s="41"/>
      <c r="J52" s="41"/>
      <c r="K52" s="41"/>
      <c r="L52" s="41"/>
      <c r="M52" s="39"/>
      <c r="N52" s="39" t="s">
        <v>545</v>
      </c>
    </row>
    <row r="53" spans="1:14" ht="16.5" x14ac:dyDescent="0.15">
      <c r="A53" s="39" t="s">
        <v>546</v>
      </c>
      <c r="B53" s="39" t="s">
        <v>397</v>
      </c>
      <c r="C53" s="39" t="s">
        <v>398</v>
      </c>
      <c r="D53" s="39" t="s">
        <v>389</v>
      </c>
      <c r="E53" s="39">
        <v>2</v>
      </c>
      <c r="F53" s="39" t="s">
        <v>399</v>
      </c>
      <c r="G53" s="39" t="s">
        <v>400</v>
      </c>
      <c r="H53" s="40" t="s">
        <v>547</v>
      </c>
      <c r="I53" s="41">
        <v>11999009</v>
      </c>
      <c r="J53" s="41" t="s">
        <v>200</v>
      </c>
      <c r="K53" s="41" t="s">
        <v>200</v>
      </c>
      <c r="L53" s="41" t="s">
        <v>200</v>
      </c>
      <c r="M53" s="39" t="s">
        <v>200</v>
      </c>
      <c r="N53" s="39" t="s">
        <v>548</v>
      </c>
    </row>
    <row r="54" spans="1:14" ht="16.5" x14ac:dyDescent="0.15">
      <c r="A54" s="39" t="s">
        <v>549</v>
      </c>
      <c r="B54" s="39" t="s">
        <v>397</v>
      </c>
      <c r="C54" s="39" t="s">
        <v>398</v>
      </c>
      <c r="D54" s="39" t="s">
        <v>389</v>
      </c>
      <c r="E54" s="39">
        <v>2</v>
      </c>
      <c r="F54" s="39" t="s">
        <v>399</v>
      </c>
      <c r="G54" s="39" t="s">
        <v>400</v>
      </c>
      <c r="H54" s="40" t="s">
        <v>547</v>
      </c>
      <c r="I54" s="41">
        <v>11999009</v>
      </c>
      <c r="J54" s="41" t="s">
        <v>200</v>
      </c>
      <c r="K54" s="41" t="s">
        <v>200</v>
      </c>
      <c r="L54" s="41" t="s">
        <v>200</v>
      </c>
      <c r="M54" s="39" t="s">
        <v>200</v>
      </c>
      <c r="N54" s="39" t="s">
        <v>550</v>
      </c>
    </row>
    <row r="55" spans="1:14" ht="16.5" x14ac:dyDescent="0.15">
      <c r="A55" s="39" t="s">
        <v>551</v>
      </c>
      <c r="B55" s="39" t="s">
        <v>397</v>
      </c>
      <c r="C55" s="39" t="s">
        <v>398</v>
      </c>
      <c r="D55" s="39" t="s">
        <v>389</v>
      </c>
      <c r="E55" s="39">
        <v>2</v>
      </c>
      <c r="F55" s="39" t="s">
        <v>390</v>
      </c>
      <c r="G55" s="39" t="s">
        <v>400</v>
      </c>
      <c r="H55" s="40" t="s">
        <v>547</v>
      </c>
      <c r="I55" s="41">
        <v>11999009</v>
      </c>
      <c r="J55" s="41" t="s">
        <v>200</v>
      </c>
      <c r="K55" s="41" t="s">
        <v>200</v>
      </c>
      <c r="L55" s="41" t="s">
        <v>200</v>
      </c>
      <c r="M55" s="39" t="s">
        <v>200</v>
      </c>
      <c r="N55" s="39" t="s">
        <v>552</v>
      </c>
    </row>
    <row r="56" spans="1:14" ht="16.5" x14ac:dyDescent="0.15">
      <c r="A56" s="39" t="s">
        <v>553</v>
      </c>
      <c r="B56" s="39" t="s">
        <v>397</v>
      </c>
      <c r="C56" s="39" t="s">
        <v>554</v>
      </c>
      <c r="D56" s="39" t="s">
        <v>389</v>
      </c>
      <c r="E56" s="39">
        <v>2</v>
      </c>
      <c r="F56" s="39" t="s">
        <v>399</v>
      </c>
      <c r="G56" s="39" t="s">
        <v>400</v>
      </c>
      <c r="H56" s="40" t="s">
        <v>555</v>
      </c>
      <c r="I56" s="41">
        <v>11999009</v>
      </c>
      <c r="J56" s="41" t="s">
        <v>200</v>
      </c>
      <c r="K56" s="41" t="s">
        <v>200</v>
      </c>
      <c r="L56" s="41" t="s">
        <v>200</v>
      </c>
      <c r="M56" s="39" t="s">
        <v>200</v>
      </c>
      <c r="N56" s="39" t="s">
        <v>548</v>
      </c>
    </row>
    <row r="57" spans="1:14" ht="16.5" x14ac:dyDescent="0.15">
      <c r="A57" s="39" t="s">
        <v>556</v>
      </c>
      <c r="B57" s="39" t="s">
        <v>397</v>
      </c>
      <c r="C57" s="39" t="s">
        <v>554</v>
      </c>
      <c r="D57" s="39" t="s">
        <v>389</v>
      </c>
      <c r="E57" s="39">
        <v>2</v>
      </c>
      <c r="F57" s="39" t="s">
        <v>399</v>
      </c>
      <c r="G57" s="39" t="s">
        <v>400</v>
      </c>
      <c r="H57" s="40" t="s">
        <v>555</v>
      </c>
      <c r="I57" s="41">
        <v>11999009</v>
      </c>
      <c r="J57" s="41" t="s">
        <v>200</v>
      </c>
      <c r="K57" s="41" t="s">
        <v>200</v>
      </c>
      <c r="L57" s="41" t="s">
        <v>200</v>
      </c>
      <c r="M57" s="39" t="s">
        <v>200</v>
      </c>
      <c r="N57" s="39" t="s">
        <v>550</v>
      </c>
    </row>
    <row r="58" spans="1:14" ht="16.5" x14ac:dyDescent="0.15">
      <c r="A58" s="39" t="s">
        <v>557</v>
      </c>
      <c r="B58" s="39" t="s">
        <v>397</v>
      </c>
      <c r="C58" s="39" t="s">
        <v>554</v>
      </c>
      <c r="D58" s="39" t="s">
        <v>389</v>
      </c>
      <c r="E58" s="39">
        <v>2</v>
      </c>
      <c r="F58" s="39" t="s">
        <v>390</v>
      </c>
      <c r="G58" s="39" t="s">
        <v>400</v>
      </c>
      <c r="H58" s="40" t="s">
        <v>555</v>
      </c>
      <c r="I58" s="41">
        <v>11999009</v>
      </c>
      <c r="J58" s="41" t="s">
        <v>200</v>
      </c>
      <c r="K58" s="41" t="s">
        <v>200</v>
      </c>
      <c r="L58" s="41" t="s">
        <v>200</v>
      </c>
      <c r="M58" s="39" t="s">
        <v>200</v>
      </c>
      <c r="N58" s="39" t="s">
        <v>552</v>
      </c>
    </row>
    <row r="59" spans="1:14" ht="16.5" x14ac:dyDescent="0.15">
      <c r="A59" s="39" t="s">
        <v>558</v>
      </c>
      <c r="B59" s="39" t="s">
        <v>397</v>
      </c>
      <c r="C59" s="39" t="s">
        <v>559</v>
      </c>
      <c r="D59" s="39" t="s">
        <v>389</v>
      </c>
      <c r="E59" s="39">
        <v>2</v>
      </c>
      <c r="F59" s="39" t="s">
        <v>399</v>
      </c>
      <c r="G59" s="39" t="s">
        <v>400</v>
      </c>
      <c r="H59" s="40" t="s">
        <v>560</v>
      </c>
      <c r="I59" s="41">
        <v>11999009</v>
      </c>
      <c r="J59" s="41" t="s">
        <v>200</v>
      </c>
      <c r="K59" s="41" t="s">
        <v>200</v>
      </c>
      <c r="L59" s="41" t="s">
        <v>200</v>
      </c>
      <c r="M59" s="39" t="s">
        <v>200</v>
      </c>
      <c r="N59" s="39" t="s">
        <v>548</v>
      </c>
    </row>
    <row r="60" spans="1:14" ht="16.5" x14ac:dyDescent="0.15">
      <c r="A60" s="39" t="s">
        <v>561</v>
      </c>
      <c r="B60" s="39" t="s">
        <v>397</v>
      </c>
      <c r="C60" s="39" t="s">
        <v>559</v>
      </c>
      <c r="D60" s="39" t="s">
        <v>389</v>
      </c>
      <c r="E60" s="39">
        <v>2</v>
      </c>
      <c r="F60" s="39" t="s">
        <v>399</v>
      </c>
      <c r="G60" s="39" t="s">
        <v>400</v>
      </c>
      <c r="H60" s="40" t="s">
        <v>560</v>
      </c>
      <c r="I60" s="41">
        <v>11999009</v>
      </c>
      <c r="J60" s="41" t="s">
        <v>200</v>
      </c>
      <c r="K60" s="41" t="s">
        <v>200</v>
      </c>
      <c r="L60" s="41" t="s">
        <v>200</v>
      </c>
      <c r="M60" s="39" t="s">
        <v>200</v>
      </c>
      <c r="N60" s="39" t="s">
        <v>550</v>
      </c>
    </row>
    <row r="61" spans="1:14" ht="16.5" x14ac:dyDescent="0.15">
      <c r="A61" s="39" t="s">
        <v>562</v>
      </c>
      <c r="B61" s="39" t="s">
        <v>397</v>
      </c>
      <c r="C61" s="39" t="s">
        <v>559</v>
      </c>
      <c r="D61" s="39" t="s">
        <v>389</v>
      </c>
      <c r="E61" s="39">
        <v>2</v>
      </c>
      <c r="F61" s="39" t="s">
        <v>390</v>
      </c>
      <c r="G61" s="39" t="s">
        <v>400</v>
      </c>
      <c r="H61" s="40" t="s">
        <v>560</v>
      </c>
      <c r="I61" s="41">
        <v>11999009</v>
      </c>
      <c r="J61" s="41" t="s">
        <v>200</v>
      </c>
      <c r="K61" s="41" t="s">
        <v>200</v>
      </c>
      <c r="L61" s="41" t="s">
        <v>200</v>
      </c>
      <c r="M61" s="39" t="s">
        <v>200</v>
      </c>
      <c r="N61" s="39" t="s">
        <v>552</v>
      </c>
    </row>
    <row r="62" spans="1:14" ht="16.5" x14ac:dyDescent="0.15">
      <c r="A62" s="39" t="s">
        <v>563</v>
      </c>
      <c r="B62" s="39" t="s">
        <v>397</v>
      </c>
      <c r="C62" s="39" t="s">
        <v>564</v>
      </c>
      <c r="D62" s="39" t="s">
        <v>389</v>
      </c>
      <c r="E62" s="39">
        <v>2</v>
      </c>
      <c r="F62" s="39" t="s">
        <v>399</v>
      </c>
      <c r="G62" s="39" t="s">
        <v>400</v>
      </c>
      <c r="H62" s="40" t="s">
        <v>565</v>
      </c>
      <c r="I62" s="41">
        <v>11999009</v>
      </c>
      <c r="J62" s="41" t="s">
        <v>200</v>
      </c>
      <c r="K62" s="41" t="s">
        <v>200</v>
      </c>
      <c r="L62" s="41" t="s">
        <v>200</v>
      </c>
      <c r="M62" s="39" t="s">
        <v>200</v>
      </c>
      <c r="N62" s="39" t="s">
        <v>548</v>
      </c>
    </row>
    <row r="63" spans="1:14" ht="16.5" x14ac:dyDescent="0.15">
      <c r="A63" s="39" t="s">
        <v>566</v>
      </c>
      <c r="B63" s="39" t="s">
        <v>397</v>
      </c>
      <c r="C63" s="39" t="s">
        <v>564</v>
      </c>
      <c r="D63" s="39" t="s">
        <v>389</v>
      </c>
      <c r="E63" s="39">
        <v>2</v>
      </c>
      <c r="F63" s="39" t="s">
        <v>399</v>
      </c>
      <c r="G63" s="39" t="s">
        <v>400</v>
      </c>
      <c r="H63" s="40" t="s">
        <v>565</v>
      </c>
      <c r="I63" s="41">
        <v>11999009</v>
      </c>
      <c r="J63" s="41" t="s">
        <v>200</v>
      </c>
      <c r="K63" s="41" t="s">
        <v>200</v>
      </c>
      <c r="L63" s="41" t="s">
        <v>200</v>
      </c>
      <c r="M63" s="39" t="s">
        <v>200</v>
      </c>
      <c r="N63" s="39" t="s">
        <v>550</v>
      </c>
    </row>
    <row r="64" spans="1:14" ht="16.5" x14ac:dyDescent="0.15">
      <c r="A64" s="39" t="s">
        <v>567</v>
      </c>
      <c r="B64" s="39" t="s">
        <v>397</v>
      </c>
      <c r="C64" s="39" t="s">
        <v>564</v>
      </c>
      <c r="D64" s="39" t="s">
        <v>389</v>
      </c>
      <c r="E64" s="39">
        <v>2</v>
      </c>
      <c r="F64" s="39" t="s">
        <v>390</v>
      </c>
      <c r="G64" s="39" t="s">
        <v>400</v>
      </c>
      <c r="H64" s="40" t="s">
        <v>565</v>
      </c>
      <c r="I64" s="41">
        <v>11999009</v>
      </c>
      <c r="J64" s="41" t="s">
        <v>200</v>
      </c>
      <c r="K64" s="41" t="s">
        <v>200</v>
      </c>
      <c r="L64" s="41" t="s">
        <v>200</v>
      </c>
      <c r="M64" s="39" t="s">
        <v>200</v>
      </c>
      <c r="N64" s="39" t="s">
        <v>552</v>
      </c>
    </row>
    <row r="65" spans="1:14" ht="16.5" x14ac:dyDescent="0.15">
      <c r="A65" s="39" t="s">
        <v>568</v>
      </c>
      <c r="B65" s="39" t="s">
        <v>397</v>
      </c>
      <c r="C65" s="39" t="s">
        <v>569</v>
      </c>
      <c r="D65" s="39" t="s">
        <v>389</v>
      </c>
      <c r="E65" s="39">
        <v>2</v>
      </c>
      <c r="F65" s="39" t="s">
        <v>399</v>
      </c>
      <c r="G65" s="39" t="s">
        <v>400</v>
      </c>
      <c r="H65" s="40" t="s">
        <v>466</v>
      </c>
      <c r="I65" s="41">
        <v>11999009</v>
      </c>
      <c r="J65" s="41" t="s">
        <v>200</v>
      </c>
      <c r="K65" s="41" t="s">
        <v>200</v>
      </c>
      <c r="L65" s="41" t="s">
        <v>200</v>
      </c>
      <c r="M65" s="39" t="s">
        <v>200</v>
      </c>
      <c r="N65" s="39" t="s">
        <v>548</v>
      </c>
    </row>
    <row r="66" spans="1:14" ht="16.5" x14ac:dyDescent="0.15">
      <c r="A66" s="39" t="s">
        <v>570</v>
      </c>
      <c r="B66" s="39" t="s">
        <v>397</v>
      </c>
      <c r="C66" s="39" t="s">
        <v>569</v>
      </c>
      <c r="D66" s="39" t="s">
        <v>389</v>
      </c>
      <c r="E66" s="39">
        <v>2</v>
      </c>
      <c r="F66" s="39" t="s">
        <v>399</v>
      </c>
      <c r="G66" s="39" t="s">
        <v>400</v>
      </c>
      <c r="H66" s="40" t="s">
        <v>466</v>
      </c>
      <c r="I66" s="41">
        <v>11999009</v>
      </c>
      <c r="J66" s="41" t="s">
        <v>200</v>
      </c>
      <c r="K66" s="41" t="s">
        <v>200</v>
      </c>
      <c r="L66" s="41" t="s">
        <v>200</v>
      </c>
      <c r="M66" s="39" t="s">
        <v>200</v>
      </c>
      <c r="N66" s="39" t="s">
        <v>550</v>
      </c>
    </row>
    <row r="67" spans="1:14" ht="16.5" x14ac:dyDescent="0.15">
      <c r="A67" s="39" t="s">
        <v>571</v>
      </c>
      <c r="B67" s="39" t="s">
        <v>397</v>
      </c>
      <c r="C67" s="39" t="s">
        <v>569</v>
      </c>
      <c r="D67" s="39" t="s">
        <v>389</v>
      </c>
      <c r="E67" s="39">
        <v>2</v>
      </c>
      <c r="F67" s="39" t="s">
        <v>390</v>
      </c>
      <c r="G67" s="39" t="s">
        <v>400</v>
      </c>
      <c r="H67" s="40" t="s">
        <v>466</v>
      </c>
      <c r="I67" s="41">
        <v>11999009</v>
      </c>
      <c r="J67" s="41" t="s">
        <v>200</v>
      </c>
      <c r="K67" s="41" t="s">
        <v>200</v>
      </c>
      <c r="L67" s="41" t="s">
        <v>200</v>
      </c>
      <c r="M67" s="39" t="s">
        <v>200</v>
      </c>
      <c r="N67" s="39" t="s">
        <v>552</v>
      </c>
    </row>
    <row r="68" spans="1:14" ht="16.5" x14ac:dyDescent="0.15">
      <c r="A68" s="39" t="s">
        <v>572</v>
      </c>
      <c r="B68" s="39" t="s">
        <v>573</v>
      </c>
      <c r="C68" s="39" t="s">
        <v>574</v>
      </c>
      <c r="D68" s="39" t="s">
        <v>389</v>
      </c>
      <c r="E68" s="39">
        <v>1</v>
      </c>
      <c r="F68" s="39" t="s">
        <v>399</v>
      </c>
      <c r="G68" s="39" t="s">
        <v>391</v>
      </c>
      <c r="H68" s="40" t="s">
        <v>425</v>
      </c>
      <c r="I68" s="41">
        <v>11960101</v>
      </c>
      <c r="J68" s="41">
        <v>11960102</v>
      </c>
      <c r="K68" s="41">
        <v>11960103</v>
      </c>
      <c r="L68" s="41">
        <v>11999028</v>
      </c>
      <c r="M68" s="39" t="s">
        <v>200</v>
      </c>
      <c r="N68" s="39" t="s">
        <v>575</v>
      </c>
    </row>
    <row r="69" spans="1:14" ht="16.5" x14ac:dyDescent="0.15">
      <c r="A69" s="39" t="s">
        <v>576</v>
      </c>
      <c r="B69" s="39" t="s">
        <v>573</v>
      </c>
      <c r="C69" s="39" t="s">
        <v>499</v>
      </c>
      <c r="D69" s="39" t="s">
        <v>389</v>
      </c>
      <c r="E69" s="39">
        <v>1</v>
      </c>
      <c r="F69" s="39" t="s">
        <v>390</v>
      </c>
      <c r="G69" s="39" t="s">
        <v>391</v>
      </c>
      <c r="H69" s="40" t="s">
        <v>577</v>
      </c>
      <c r="I69" s="41">
        <v>11960101</v>
      </c>
      <c r="J69" s="41">
        <v>11960102</v>
      </c>
      <c r="K69" s="41">
        <v>11960103</v>
      </c>
      <c r="L69" s="41">
        <v>11999528</v>
      </c>
      <c r="M69" s="39">
        <v>11960104</v>
      </c>
      <c r="N69" s="39" t="s">
        <v>578</v>
      </c>
    </row>
    <row r="70" spans="1:14" ht="16.5" x14ac:dyDescent="0.15">
      <c r="A70" s="39" t="s">
        <v>579</v>
      </c>
      <c r="B70" s="39" t="s">
        <v>580</v>
      </c>
      <c r="C70" s="39" t="s">
        <v>581</v>
      </c>
      <c r="D70" s="39" t="s">
        <v>389</v>
      </c>
      <c r="E70" s="39">
        <v>1</v>
      </c>
      <c r="F70" s="39" t="s">
        <v>399</v>
      </c>
      <c r="G70" s="39" t="s">
        <v>410</v>
      </c>
      <c r="H70" s="40" t="s">
        <v>582</v>
      </c>
      <c r="I70" s="41">
        <v>11970401</v>
      </c>
      <c r="J70" s="41">
        <v>11970402</v>
      </c>
      <c r="K70" s="41">
        <v>11970404</v>
      </c>
      <c r="L70" s="41" t="s">
        <v>200</v>
      </c>
      <c r="M70" s="39" t="s">
        <v>200</v>
      </c>
      <c r="N70" s="39" t="s">
        <v>583</v>
      </c>
    </row>
    <row r="71" spans="1:14" ht="16.5" x14ac:dyDescent="0.15">
      <c r="A71" s="30" t="s">
        <v>584</v>
      </c>
      <c r="B71" s="30" t="s">
        <v>585</v>
      </c>
      <c r="C71" s="30" t="s">
        <v>581</v>
      </c>
      <c r="D71" s="39" t="s">
        <v>389</v>
      </c>
      <c r="E71" s="30">
        <v>1</v>
      </c>
      <c r="F71" s="30" t="s">
        <v>399</v>
      </c>
      <c r="G71" s="30" t="s">
        <v>410</v>
      </c>
      <c r="H71" s="50" t="s">
        <v>582</v>
      </c>
      <c r="I71" s="51">
        <v>11970401</v>
      </c>
      <c r="J71" s="51">
        <v>11970402</v>
      </c>
      <c r="K71" s="51">
        <v>11970404</v>
      </c>
      <c r="L71" s="51" t="s">
        <v>200</v>
      </c>
      <c r="M71" s="30" t="s">
        <v>200</v>
      </c>
      <c r="N71" s="30" t="s">
        <v>583</v>
      </c>
    </row>
    <row r="72" spans="1:14" ht="16.5" x14ac:dyDescent="0.15">
      <c r="A72" s="30" t="s">
        <v>586</v>
      </c>
      <c r="B72" s="30" t="s">
        <v>586</v>
      </c>
      <c r="C72" s="39" t="s">
        <v>587</v>
      </c>
      <c r="D72" s="39" t="s">
        <v>389</v>
      </c>
      <c r="E72" s="30">
        <v>1</v>
      </c>
      <c r="F72" s="30" t="s">
        <v>399</v>
      </c>
      <c r="G72" s="30" t="s">
        <v>410</v>
      </c>
      <c r="H72" s="50" t="s">
        <v>582</v>
      </c>
      <c r="I72" s="51">
        <v>11970401</v>
      </c>
      <c r="J72" s="51">
        <v>11970402</v>
      </c>
      <c r="K72" s="59">
        <v>11970403</v>
      </c>
      <c r="L72" s="51" t="s">
        <v>200</v>
      </c>
      <c r="M72" s="30" t="s">
        <v>200</v>
      </c>
      <c r="N72" s="30" t="s">
        <v>583</v>
      </c>
    </row>
    <row r="73" spans="1:14" ht="16.5" x14ac:dyDescent="0.15">
      <c r="A73" s="39" t="s">
        <v>588</v>
      </c>
      <c r="B73" s="39" t="s">
        <v>588</v>
      </c>
      <c r="C73" s="39" t="s">
        <v>532</v>
      </c>
      <c r="D73" s="39" t="s">
        <v>451</v>
      </c>
      <c r="E73" s="39">
        <v>2</v>
      </c>
      <c r="F73" s="39" t="s">
        <v>390</v>
      </c>
      <c r="G73" s="39" t="s">
        <v>400</v>
      </c>
      <c r="H73" s="40" t="s">
        <v>430</v>
      </c>
      <c r="I73" s="41">
        <v>11960201</v>
      </c>
      <c r="J73" s="41">
        <v>11960202</v>
      </c>
      <c r="K73" s="41">
        <v>11960203</v>
      </c>
      <c r="L73" s="41">
        <v>11960204</v>
      </c>
      <c r="M73" s="39" t="s">
        <v>200</v>
      </c>
      <c r="N73" s="39" t="s">
        <v>589</v>
      </c>
    </row>
    <row r="74" spans="1:14" ht="16.5" x14ac:dyDescent="0.15">
      <c r="A74" s="39" t="s">
        <v>590</v>
      </c>
      <c r="B74" s="39" t="s">
        <v>397</v>
      </c>
      <c r="C74" s="39" t="s">
        <v>398</v>
      </c>
      <c r="D74" s="39" t="s">
        <v>389</v>
      </c>
      <c r="E74" s="39">
        <v>2</v>
      </c>
      <c r="F74" s="39" t="s">
        <v>419</v>
      </c>
      <c r="G74" s="39" t="s">
        <v>400</v>
      </c>
      <c r="H74" s="40" t="s">
        <v>420</v>
      </c>
      <c r="I74" s="41" t="s">
        <v>200</v>
      </c>
      <c r="J74" s="41" t="s">
        <v>200</v>
      </c>
      <c r="K74" s="41" t="s">
        <v>200</v>
      </c>
      <c r="L74" s="41" t="s">
        <v>200</v>
      </c>
      <c r="M74" s="39" t="s">
        <v>200</v>
      </c>
      <c r="N74" s="39" t="s">
        <v>591</v>
      </c>
    </row>
    <row r="75" spans="1:14" ht="16.5" x14ac:dyDescent="0.15">
      <c r="A75" s="39" t="s">
        <v>592</v>
      </c>
      <c r="B75" s="39" t="s">
        <v>397</v>
      </c>
      <c r="C75" s="39" t="s">
        <v>398</v>
      </c>
      <c r="D75" s="39" t="s">
        <v>389</v>
      </c>
      <c r="E75" s="39">
        <v>2</v>
      </c>
      <c r="F75" s="39" t="s">
        <v>419</v>
      </c>
      <c r="G75" s="39" t="s">
        <v>404</v>
      </c>
      <c r="H75" s="40" t="s">
        <v>420</v>
      </c>
      <c r="I75" s="41" t="s">
        <v>200</v>
      </c>
      <c r="J75" s="41" t="s">
        <v>200</v>
      </c>
      <c r="K75" s="41" t="s">
        <v>200</v>
      </c>
      <c r="L75" s="41" t="s">
        <v>200</v>
      </c>
      <c r="M75" s="39" t="s">
        <v>200</v>
      </c>
      <c r="N75" s="39" t="s">
        <v>593</v>
      </c>
    </row>
    <row r="76" spans="1:14" ht="16.5" x14ac:dyDescent="0.15">
      <c r="A76" s="39" t="s">
        <v>594</v>
      </c>
      <c r="B76" s="39" t="s">
        <v>397</v>
      </c>
      <c r="C76" s="39" t="s">
        <v>398</v>
      </c>
      <c r="D76" s="39" t="s">
        <v>389</v>
      </c>
      <c r="E76" s="39">
        <v>2</v>
      </c>
      <c r="F76" s="39" t="s">
        <v>399</v>
      </c>
      <c r="G76" s="39" t="s">
        <v>404</v>
      </c>
      <c r="H76" s="40" t="s">
        <v>420</v>
      </c>
      <c r="I76" s="41" t="s">
        <v>200</v>
      </c>
      <c r="J76" s="41" t="s">
        <v>200</v>
      </c>
      <c r="K76" s="41" t="s">
        <v>200</v>
      </c>
      <c r="L76" s="41" t="s">
        <v>200</v>
      </c>
      <c r="M76" s="39" t="s">
        <v>200</v>
      </c>
      <c r="N76" s="39" t="s">
        <v>595</v>
      </c>
    </row>
    <row r="77" spans="1:14" ht="16.5" x14ac:dyDescent="0.15">
      <c r="A77" s="39" t="s">
        <v>596</v>
      </c>
      <c r="B77" s="39" t="s">
        <v>397</v>
      </c>
      <c r="C77" s="39" t="s">
        <v>597</v>
      </c>
      <c r="D77" s="39" t="s">
        <v>389</v>
      </c>
      <c r="E77" s="39">
        <v>2</v>
      </c>
      <c r="F77" s="39" t="s">
        <v>399</v>
      </c>
      <c r="G77" s="39" t="s">
        <v>410</v>
      </c>
      <c r="H77" s="40" t="s">
        <v>405</v>
      </c>
      <c r="I77" s="41">
        <v>11980101</v>
      </c>
      <c r="J77" s="41">
        <v>11999536</v>
      </c>
      <c r="K77" s="41">
        <v>11999537</v>
      </c>
      <c r="L77" s="41" t="s">
        <v>200</v>
      </c>
      <c r="M77" s="39" t="s">
        <v>200</v>
      </c>
      <c r="N77" s="39" t="s">
        <v>598</v>
      </c>
    </row>
    <row r="78" spans="1:14" ht="16.5" x14ac:dyDescent="0.15">
      <c r="A78" s="39" t="s">
        <v>599</v>
      </c>
      <c r="B78" s="39" t="s">
        <v>397</v>
      </c>
      <c r="C78" s="39" t="s">
        <v>600</v>
      </c>
      <c r="D78" s="39" t="s">
        <v>389</v>
      </c>
      <c r="E78" s="39">
        <v>2</v>
      </c>
      <c r="F78" s="39" t="s">
        <v>399</v>
      </c>
      <c r="G78" s="39" t="s">
        <v>410</v>
      </c>
      <c r="H78" s="40" t="s">
        <v>405</v>
      </c>
      <c r="I78" s="41">
        <v>11980101</v>
      </c>
      <c r="J78" s="41">
        <v>11999536</v>
      </c>
      <c r="K78" s="41">
        <v>11999537</v>
      </c>
      <c r="L78" s="41" t="s">
        <v>200</v>
      </c>
      <c r="M78" s="39" t="s">
        <v>200</v>
      </c>
      <c r="N78" s="39" t="s">
        <v>598</v>
      </c>
    </row>
    <row r="79" spans="1:14" ht="16.5" x14ac:dyDescent="0.15">
      <c r="A79" s="39" t="s">
        <v>601</v>
      </c>
      <c r="B79" s="39" t="s">
        <v>397</v>
      </c>
      <c r="C79" s="39" t="s">
        <v>602</v>
      </c>
      <c r="D79" s="39" t="s">
        <v>389</v>
      </c>
      <c r="E79" s="39">
        <v>2</v>
      </c>
      <c r="F79" s="39" t="s">
        <v>399</v>
      </c>
      <c r="G79" s="39" t="s">
        <v>404</v>
      </c>
      <c r="H79" s="40" t="s">
        <v>405</v>
      </c>
      <c r="I79" s="41">
        <v>11980601</v>
      </c>
      <c r="J79" s="41">
        <v>11999526</v>
      </c>
      <c r="K79" s="41">
        <v>11980603</v>
      </c>
      <c r="L79" s="41" t="s">
        <v>200</v>
      </c>
      <c r="M79" s="39" t="s">
        <v>200</v>
      </c>
      <c r="N79" s="39" t="s">
        <v>603</v>
      </c>
    </row>
    <row r="80" spans="1:14" ht="16.5" x14ac:dyDescent="0.15">
      <c r="A80" s="39" t="s">
        <v>604</v>
      </c>
      <c r="B80" s="39" t="s">
        <v>397</v>
      </c>
      <c r="C80" s="39" t="s">
        <v>398</v>
      </c>
      <c r="D80" s="39" t="s">
        <v>389</v>
      </c>
      <c r="E80" s="39">
        <v>2</v>
      </c>
      <c r="F80" s="39" t="s">
        <v>399</v>
      </c>
      <c r="G80" s="39" t="s">
        <v>404</v>
      </c>
      <c r="H80" s="40" t="s">
        <v>405</v>
      </c>
      <c r="I80" s="41">
        <v>11980601</v>
      </c>
      <c r="J80" s="41">
        <v>11999526</v>
      </c>
      <c r="K80" s="41" t="s">
        <v>200</v>
      </c>
      <c r="L80" s="41" t="s">
        <v>200</v>
      </c>
      <c r="M80" s="39" t="s">
        <v>200</v>
      </c>
      <c r="N80" s="39" t="s">
        <v>605</v>
      </c>
    </row>
    <row r="81" spans="1:14" ht="16.5" x14ac:dyDescent="0.15">
      <c r="A81" s="39" t="s">
        <v>606</v>
      </c>
      <c r="B81" s="39" t="s">
        <v>397</v>
      </c>
      <c r="C81" s="39" t="s">
        <v>398</v>
      </c>
      <c r="D81" s="39" t="s">
        <v>451</v>
      </c>
      <c r="E81" s="39">
        <v>4</v>
      </c>
      <c r="F81" s="39" t="s">
        <v>390</v>
      </c>
      <c r="G81" s="39" t="s">
        <v>404</v>
      </c>
      <c r="H81" s="40" t="s">
        <v>485</v>
      </c>
      <c r="I81" s="41">
        <v>11670201</v>
      </c>
      <c r="J81" s="41">
        <v>11670202</v>
      </c>
      <c r="K81" s="41">
        <v>11670203</v>
      </c>
      <c r="L81" s="41" t="s">
        <v>200</v>
      </c>
      <c r="M81" s="39" t="s">
        <v>200</v>
      </c>
      <c r="N81" s="39" t="s">
        <v>607</v>
      </c>
    </row>
    <row r="82" spans="1:14" ht="16.5" x14ac:dyDescent="0.15">
      <c r="A82" s="39" t="s">
        <v>608</v>
      </c>
      <c r="B82" s="39" t="s">
        <v>397</v>
      </c>
      <c r="C82" s="39" t="s">
        <v>609</v>
      </c>
      <c r="D82" s="39" t="s">
        <v>451</v>
      </c>
      <c r="E82" s="39">
        <v>4</v>
      </c>
      <c r="F82" s="39" t="s">
        <v>390</v>
      </c>
      <c r="G82" s="39" t="s">
        <v>404</v>
      </c>
      <c r="H82" s="40" t="s">
        <v>485</v>
      </c>
      <c r="I82" s="41">
        <v>11670201</v>
      </c>
      <c r="J82" s="41">
        <v>11670202</v>
      </c>
      <c r="K82" s="41">
        <v>11670204</v>
      </c>
      <c r="L82" s="41" t="s">
        <v>200</v>
      </c>
      <c r="M82" s="39" t="s">
        <v>200</v>
      </c>
      <c r="N82" s="39" t="s">
        <v>607</v>
      </c>
    </row>
    <row r="83" spans="1:14" ht="16.5" x14ac:dyDescent="0.15">
      <c r="A83" s="39" t="s">
        <v>610</v>
      </c>
      <c r="B83" s="39" t="s">
        <v>397</v>
      </c>
      <c r="C83" s="39" t="s">
        <v>611</v>
      </c>
      <c r="D83" s="39" t="s">
        <v>451</v>
      </c>
      <c r="E83" s="39">
        <v>4</v>
      </c>
      <c r="F83" s="39" t="s">
        <v>390</v>
      </c>
      <c r="G83" s="39" t="s">
        <v>404</v>
      </c>
      <c r="H83" s="40" t="s">
        <v>485</v>
      </c>
      <c r="I83" s="41">
        <v>11670201</v>
      </c>
      <c r="J83" s="41">
        <v>11999502</v>
      </c>
      <c r="K83" s="41" t="s">
        <v>200</v>
      </c>
      <c r="L83" s="41" t="s">
        <v>200</v>
      </c>
      <c r="M83" s="39" t="s">
        <v>200</v>
      </c>
      <c r="N83" s="39" t="s">
        <v>607</v>
      </c>
    </row>
    <row r="84" spans="1:14" ht="16.5" x14ac:dyDescent="0.15">
      <c r="A84" s="39" t="s">
        <v>612</v>
      </c>
      <c r="B84" s="39" t="s">
        <v>397</v>
      </c>
      <c r="C84" s="39" t="s">
        <v>414</v>
      </c>
      <c r="D84" s="39" t="s">
        <v>389</v>
      </c>
      <c r="E84" s="39">
        <v>1</v>
      </c>
      <c r="F84" s="39" t="s">
        <v>390</v>
      </c>
      <c r="G84" s="39" t="s">
        <v>410</v>
      </c>
      <c r="H84" s="40" t="s">
        <v>319</v>
      </c>
      <c r="I84" s="45">
        <v>11870101</v>
      </c>
      <c r="J84" s="41">
        <v>11999518</v>
      </c>
      <c r="K84" s="45">
        <v>11870103</v>
      </c>
      <c r="L84" s="41" t="s">
        <v>200</v>
      </c>
      <c r="M84" s="39" t="s">
        <v>200</v>
      </c>
      <c r="N84" s="39" t="s">
        <v>613</v>
      </c>
    </row>
    <row r="85" spans="1:14" ht="16.5" x14ac:dyDescent="0.15">
      <c r="A85" s="39" t="s">
        <v>614</v>
      </c>
      <c r="B85" s="39" t="s">
        <v>397</v>
      </c>
      <c r="C85" s="39" t="s">
        <v>398</v>
      </c>
      <c r="D85" s="39" t="s">
        <v>389</v>
      </c>
      <c r="E85" s="39">
        <v>1</v>
      </c>
      <c r="F85" s="39" t="s">
        <v>390</v>
      </c>
      <c r="G85" s="39" t="s">
        <v>410</v>
      </c>
      <c r="H85" s="40" t="s">
        <v>319</v>
      </c>
      <c r="I85" s="45">
        <v>11870101</v>
      </c>
      <c r="J85" s="41">
        <v>11999518</v>
      </c>
      <c r="K85" s="45">
        <v>11870103</v>
      </c>
      <c r="L85" s="41" t="s">
        <v>200</v>
      </c>
      <c r="M85" s="39" t="s">
        <v>200</v>
      </c>
      <c r="N85" s="39" t="s">
        <v>613</v>
      </c>
    </row>
    <row r="86" spans="1:14" ht="16.5" x14ac:dyDescent="0.15">
      <c r="A86" s="39" t="s">
        <v>615</v>
      </c>
      <c r="B86" s="39" t="s">
        <v>616</v>
      </c>
      <c r="C86" s="39" t="s">
        <v>617</v>
      </c>
      <c r="D86" s="39" t="s">
        <v>389</v>
      </c>
      <c r="E86" s="39">
        <v>1</v>
      </c>
      <c r="F86" s="39" t="s">
        <v>399</v>
      </c>
      <c r="G86" s="39" t="s">
        <v>391</v>
      </c>
      <c r="H86" s="40" t="s">
        <v>411</v>
      </c>
      <c r="I86" s="41">
        <v>11980303</v>
      </c>
      <c r="J86" s="41">
        <v>11980302</v>
      </c>
      <c r="K86" s="41" t="s">
        <v>200</v>
      </c>
      <c r="L86" s="41" t="s">
        <v>200</v>
      </c>
      <c r="M86" s="39" t="s">
        <v>200</v>
      </c>
      <c r="N86" s="39" t="s">
        <v>618</v>
      </c>
    </row>
    <row r="87" spans="1:14" ht="16.5" x14ac:dyDescent="0.15">
      <c r="A87" s="39" t="s">
        <v>619</v>
      </c>
      <c r="B87" s="39" t="s">
        <v>616</v>
      </c>
      <c r="C87" s="39" t="s">
        <v>620</v>
      </c>
      <c r="D87" s="39" t="s">
        <v>389</v>
      </c>
      <c r="E87" s="39">
        <v>1</v>
      </c>
      <c r="F87" s="39" t="s">
        <v>399</v>
      </c>
      <c r="G87" s="39" t="s">
        <v>391</v>
      </c>
      <c r="H87" s="40" t="s">
        <v>621</v>
      </c>
      <c r="I87" s="41">
        <v>11980301</v>
      </c>
      <c r="J87" s="41">
        <v>11980302</v>
      </c>
      <c r="K87" s="41" t="s">
        <v>200</v>
      </c>
      <c r="L87" s="41" t="s">
        <v>200</v>
      </c>
      <c r="M87" s="39" t="s">
        <v>200</v>
      </c>
      <c r="N87" s="39" t="s">
        <v>618</v>
      </c>
    </row>
    <row r="88" spans="1:14" ht="16.5" x14ac:dyDescent="0.15">
      <c r="A88" s="39" t="s">
        <v>616</v>
      </c>
      <c r="B88" s="39" t="s">
        <v>616</v>
      </c>
      <c r="C88" s="39" t="s">
        <v>398</v>
      </c>
      <c r="D88" s="39" t="s">
        <v>389</v>
      </c>
      <c r="E88" s="39">
        <v>1</v>
      </c>
      <c r="F88" s="39" t="s">
        <v>399</v>
      </c>
      <c r="G88" s="39" t="s">
        <v>391</v>
      </c>
      <c r="H88" s="40" t="s">
        <v>411</v>
      </c>
      <c r="I88" s="41">
        <v>11980301</v>
      </c>
      <c r="J88" s="41">
        <v>11980302</v>
      </c>
      <c r="K88" s="41" t="s">
        <v>200</v>
      </c>
      <c r="L88" s="41" t="s">
        <v>200</v>
      </c>
      <c r="M88" s="39" t="s">
        <v>200</v>
      </c>
      <c r="N88" s="39" t="s">
        <v>618</v>
      </c>
    </row>
    <row r="89" spans="1:14" ht="16.5" x14ac:dyDescent="0.15">
      <c r="A89" s="39" t="s">
        <v>622</v>
      </c>
      <c r="B89" s="39" t="s">
        <v>622</v>
      </c>
      <c r="C89" s="39" t="s">
        <v>398</v>
      </c>
      <c r="D89" s="39" t="s">
        <v>389</v>
      </c>
      <c r="E89" s="39">
        <v>2</v>
      </c>
      <c r="F89" s="39" t="s">
        <v>390</v>
      </c>
      <c r="G89" s="39" t="s">
        <v>391</v>
      </c>
      <c r="H89" s="40" t="s">
        <v>405</v>
      </c>
      <c r="I89" s="41">
        <v>11780201</v>
      </c>
      <c r="J89" s="41">
        <v>11780202</v>
      </c>
      <c r="K89" s="41" t="s">
        <v>200</v>
      </c>
      <c r="L89" s="41" t="s">
        <v>200</v>
      </c>
      <c r="M89" s="39" t="s">
        <v>200</v>
      </c>
      <c r="N89" s="39" t="s">
        <v>623</v>
      </c>
    </row>
    <row r="90" spans="1:14" ht="16.5" x14ac:dyDescent="0.15">
      <c r="A90" s="39" t="s">
        <v>624</v>
      </c>
      <c r="B90" s="39" t="s">
        <v>397</v>
      </c>
      <c r="C90" s="39" t="s">
        <v>398</v>
      </c>
      <c r="D90" s="39" t="s">
        <v>389</v>
      </c>
      <c r="E90" s="39">
        <v>2</v>
      </c>
      <c r="F90" s="39" t="s">
        <v>399</v>
      </c>
      <c r="G90" s="39" t="s">
        <v>404</v>
      </c>
      <c r="H90" s="40" t="s">
        <v>405</v>
      </c>
      <c r="I90" s="41">
        <v>11999026</v>
      </c>
      <c r="J90" s="41">
        <v>11999027</v>
      </c>
      <c r="K90" s="41" t="s">
        <v>200</v>
      </c>
      <c r="L90" s="41" t="s">
        <v>200</v>
      </c>
      <c r="M90" s="39" t="s">
        <v>200</v>
      </c>
      <c r="N90" s="39" t="s">
        <v>625</v>
      </c>
    </row>
    <row r="91" spans="1:14" ht="16.5" x14ac:dyDescent="0.15">
      <c r="A91" s="39" t="s">
        <v>626</v>
      </c>
      <c r="B91" s="39" t="s">
        <v>626</v>
      </c>
      <c r="C91" s="39" t="s">
        <v>416</v>
      </c>
      <c r="D91" s="39" t="s">
        <v>451</v>
      </c>
      <c r="E91" s="39">
        <v>3</v>
      </c>
      <c r="F91" s="39" t="s">
        <v>390</v>
      </c>
      <c r="G91" s="39" t="s">
        <v>404</v>
      </c>
      <c r="H91" s="40" t="s">
        <v>405</v>
      </c>
      <c r="I91" s="41">
        <v>11860101</v>
      </c>
      <c r="J91" s="41">
        <v>11860102</v>
      </c>
      <c r="K91" s="41">
        <v>11860103</v>
      </c>
      <c r="L91" s="41" t="s">
        <v>200</v>
      </c>
      <c r="M91" s="39" t="s">
        <v>200</v>
      </c>
      <c r="N91" s="39" t="s">
        <v>627</v>
      </c>
    </row>
    <row r="92" spans="1:14" ht="16.5" x14ac:dyDescent="0.15">
      <c r="A92" s="39" t="s">
        <v>628</v>
      </c>
      <c r="B92" s="39" t="s">
        <v>626</v>
      </c>
      <c r="C92" s="39" t="s">
        <v>629</v>
      </c>
      <c r="D92" s="39" t="s">
        <v>451</v>
      </c>
      <c r="E92" s="39">
        <v>3</v>
      </c>
      <c r="F92" s="39" t="s">
        <v>399</v>
      </c>
      <c r="G92" s="39" t="s">
        <v>404</v>
      </c>
      <c r="H92" s="40" t="s">
        <v>405</v>
      </c>
      <c r="I92" s="41">
        <v>11999201</v>
      </c>
      <c r="J92" s="41">
        <v>11999202</v>
      </c>
      <c r="K92" s="41">
        <v>11999203</v>
      </c>
      <c r="L92" s="41">
        <v>11999204</v>
      </c>
      <c r="M92" s="39" t="s">
        <v>200</v>
      </c>
      <c r="N92" s="39" t="s">
        <v>630</v>
      </c>
    </row>
    <row r="93" spans="1:14" ht="16.5" x14ac:dyDescent="0.15">
      <c r="A93" s="39" t="s">
        <v>631</v>
      </c>
      <c r="B93" s="39" t="s">
        <v>631</v>
      </c>
      <c r="C93" s="39" t="s">
        <v>416</v>
      </c>
      <c r="D93" s="39" t="s">
        <v>389</v>
      </c>
      <c r="E93" s="39">
        <v>3</v>
      </c>
      <c r="F93" s="39" t="s">
        <v>399</v>
      </c>
      <c r="G93" s="39" t="s">
        <v>410</v>
      </c>
      <c r="H93" s="40" t="s">
        <v>405</v>
      </c>
      <c r="I93" s="41">
        <v>11760201</v>
      </c>
      <c r="J93" s="41">
        <v>11760202</v>
      </c>
      <c r="K93" s="41">
        <v>11760203</v>
      </c>
      <c r="L93" s="41">
        <v>11760204</v>
      </c>
      <c r="M93" s="39" t="s">
        <v>200</v>
      </c>
      <c r="N93" s="39" t="s">
        <v>321</v>
      </c>
    </row>
    <row r="94" spans="1:14" ht="16.5" x14ac:dyDescent="0.15">
      <c r="A94" s="39" t="s">
        <v>632</v>
      </c>
      <c r="B94" s="39" t="s">
        <v>632</v>
      </c>
      <c r="C94" s="39" t="s">
        <v>633</v>
      </c>
      <c r="D94" s="39" t="s">
        <v>389</v>
      </c>
      <c r="E94" s="39">
        <v>2</v>
      </c>
      <c r="F94" s="39" t="s">
        <v>399</v>
      </c>
      <c r="G94" s="39" t="s">
        <v>410</v>
      </c>
      <c r="H94" s="40" t="s">
        <v>634</v>
      </c>
      <c r="I94" s="41">
        <v>11999548</v>
      </c>
      <c r="J94" s="41">
        <v>11999522</v>
      </c>
      <c r="K94" s="41">
        <v>11999523</v>
      </c>
      <c r="L94" s="41">
        <v>11999505</v>
      </c>
      <c r="M94" s="39" t="s">
        <v>200</v>
      </c>
      <c r="N94" s="39" t="s">
        <v>635</v>
      </c>
    </row>
    <row r="95" spans="1:14" ht="16.5" x14ac:dyDescent="0.15">
      <c r="A95" s="39" t="s">
        <v>636</v>
      </c>
      <c r="B95" s="39" t="s">
        <v>397</v>
      </c>
      <c r="C95" s="39" t="s">
        <v>633</v>
      </c>
      <c r="D95" s="39" t="s">
        <v>389</v>
      </c>
      <c r="E95" s="39">
        <v>2</v>
      </c>
      <c r="F95" s="39" t="s">
        <v>399</v>
      </c>
      <c r="G95" s="39" t="s">
        <v>410</v>
      </c>
      <c r="H95" s="40" t="s">
        <v>446</v>
      </c>
      <c r="I95" s="41">
        <v>11999548</v>
      </c>
      <c r="J95" s="41">
        <v>11999522</v>
      </c>
      <c r="K95" s="41">
        <v>11999523</v>
      </c>
      <c r="L95" s="41">
        <v>11999505</v>
      </c>
      <c r="M95" s="39" t="s">
        <v>200</v>
      </c>
      <c r="N95" s="39" t="s">
        <v>637</v>
      </c>
    </row>
    <row r="96" spans="1:14" ht="16.5" x14ac:dyDescent="0.15">
      <c r="A96" s="39" t="s">
        <v>638</v>
      </c>
      <c r="B96" s="39" t="s">
        <v>397</v>
      </c>
      <c r="C96" s="39" t="s">
        <v>639</v>
      </c>
      <c r="D96" s="39" t="s">
        <v>389</v>
      </c>
      <c r="E96" s="39">
        <v>2</v>
      </c>
      <c r="F96" s="39" t="s">
        <v>399</v>
      </c>
      <c r="G96" s="39" t="s">
        <v>410</v>
      </c>
      <c r="H96" s="40" t="s">
        <v>634</v>
      </c>
      <c r="I96" s="41">
        <v>11999548</v>
      </c>
      <c r="J96" s="41">
        <v>11999522</v>
      </c>
      <c r="K96" s="41">
        <v>11999523</v>
      </c>
      <c r="L96" s="41">
        <v>11999505</v>
      </c>
      <c r="M96" s="39" t="s">
        <v>200</v>
      </c>
      <c r="N96" s="39" t="s">
        <v>637</v>
      </c>
    </row>
    <row r="97" spans="1:14" ht="16.5" x14ac:dyDescent="0.15">
      <c r="A97" s="39" t="s">
        <v>640</v>
      </c>
      <c r="B97" s="39" t="s">
        <v>397</v>
      </c>
      <c r="C97" s="39" t="s">
        <v>398</v>
      </c>
      <c r="D97" s="39" t="s">
        <v>389</v>
      </c>
      <c r="E97" s="39">
        <v>2</v>
      </c>
      <c r="F97" s="39" t="s">
        <v>419</v>
      </c>
      <c r="G97" s="39" t="s">
        <v>404</v>
      </c>
      <c r="H97" s="40" t="s">
        <v>401</v>
      </c>
      <c r="I97" s="41">
        <v>11996002</v>
      </c>
      <c r="J97" s="41" t="s">
        <v>200</v>
      </c>
      <c r="K97" s="41" t="s">
        <v>200</v>
      </c>
      <c r="L97" s="41" t="s">
        <v>200</v>
      </c>
      <c r="M97" s="39" t="s">
        <v>200</v>
      </c>
      <c r="N97" s="39" t="s">
        <v>641</v>
      </c>
    </row>
    <row r="98" spans="1:14" ht="16.5" x14ac:dyDescent="0.15">
      <c r="A98" s="39" t="s">
        <v>642</v>
      </c>
      <c r="B98" s="39" t="s">
        <v>397</v>
      </c>
      <c r="C98" s="39" t="s">
        <v>398</v>
      </c>
      <c r="D98" s="39" t="s">
        <v>389</v>
      </c>
      <c r="E98" s="39">
        <v>2</v>
      </c>
      <c r="F98" s="39" t="s">
        <v>399</v>
      </c>
      <c r="G98" s="39" t="s">
        <v>410</v>
      </c>
      <c r="H98" s="40" t="s">
        <v>322</v>
      </c>
      <c r="I98" s="41">
        <v>11880201</v>
      </c>
      <c r="J98" s="41">
        <v>11880202</v>
      </c>
      <c r="K98" s="41">
        <v>11880203</v>
      </c>
      <c r="L98" s="41">
        <v>11880204</v>
      </c>
      <c r="M98" s="39" t="s">
        <v>200</v>
      </c>
      <c r="N98" s="39" t="s">
        <v>643</v>
      </c>
    </row>
    <row r="99" spans="1:14" ht="16.5" x14ac:dyDescent="0.15">
      <c r="A99" s="39" t="s">
        <v>644</v>
      </c>
      <c r="B99" s="39" t="s">
        <v>645</v>
      </c>
      <c r="C99" s="39" t="s">
        <v>602</v>
      </c>
      <c r="D99" s="39" t="s">
        <v>389</v>
      </c>
      <c r="E99" s="39">
        <v>2</v>
      </c>
      <c r="F99" s="39" t="s">
        <v>399</v>
      </c>
      <c r="G99" s="39" t="s">
        <v>400</v>
      </c>
      <c r="H99" s="40" t="s">
        <v>646</v>
      </c>
      <c r="I99" s="41">
        <v>11961201</v>
      </c>
      <c r="J99" s="41">
        <v>11961205</v>
      </c>
      <c r="K99" s="41">
        <v>11961203</v>
      </c>
      <c r="L99" s="41">
        <v>11961204</v>
      </c>
      <c r="M99" s="39" t="s">
        <v>200</v>
      </c>
      <c r="N99" s="39" t="s">
        <v>647</v>
      </c>
    </row>
    <row r="100" spans="1:14" ht="16.5" x14ac:dyDescent="0.15">
      <c r="A100" s="39" t="s">
        <v>648</v>
      </c>
      <c r="B100" s="39" t="s">
        <v>645</v>
      </c>
      <c r="C100" s="39" t="s">
        <v>649</v>
      </c>
      <c r="D100" s="39" t="s">
        <v>389</v>
      </c>
      <c r="E100" s="39">
        <v>2</v>
      </c>
      <c r="F100" s="39" t="s">
        <v>399</v>
      </c>
      <c r="G100" s="39" t="s">
        <v>400</v>
      </c>
      <c r="H100" s="40" t="s">
        <v>646</v>
      </c>
      <c r="I100" s="41">
        <v>11961206</v>
      </c>
      <c r="J100" s="41">
        <v>11961202</v>
      </c>
      <c r="K100" s="41">
        <v>11999041</v>
      </c>
      <c r="L100" s="41">
        <v>11961207</v>
      </c>
      <c r="M100" s="39" t="s">
        <v>200</v>
      </c>
      <c r="N100" s="39" t="s">
        <v>647</v>
      </c>
    </row>
    <row r="101" spans="1:14" ht="16.5" x14ac:dyDescent="0.15">
      <c r="A101" s="39" t="s">
        <v>650</v>
      </c>
      <c r="B101" s="39" t="s">
        <v>397</v>
      </c>
      <c r="C101" s="39" t="s">
        <v>398</v>
      </c>
      <c r="D101" s="39" t="s">
        <v>389</v>
      </c>
      <c r="E101" s="39">
        <v>2</v>
      </c>
      <c r="F101" s="39" t="s">
        <v>399</v>
      </c>
      <c r="G101" s="39" t="s">
        <v>404</v>
      </c>
      <c r="H101" s="40" t="s">
        <v>651</v>
      </c>
      <c r="I101" s="41">
        <v>11990101</v>
      </c>
      <c r="J101" s="41">
        <v>11990102</v>
      </c>
      <c r="K101" s="41" t="s">
        <v>200</v>
      </c>
      <c r="L101" s="41" t="s">
        <v>200</v>
      </c>
      <c r="M101" s="39" t="s">
        <v>200</v>
      </c>
      <c r="N101" s="39" t="s">
        <v>652</v>
      </c>
    </row>
    <row r="102" spans="1:14" ht="16.5" x14ac:dyDescent="0.15">
      <c r="A102" s="39" t="s">
        <v>538</v>
      </c>
      <c r="B102" s="39" t="s">
        <v>397</v>
      </c>
      <c r="C102" s="39" t="s">
        <v>653</v>
      </c>
      <c r="D102" s="39" t="s">
        <v>389</v>
      </c>
      <c r="E102" s="39">
        <v>2</v>
      </c>
      <c r="F102" s="39" t="s">
        <v>399</v>
      </c>
      <c r="G102" s="39" t="s">
        <v>404</v>
      </c>
      <c r="H102" s="40" t="s">
        <v>540</v>
      </c>
      <c r="I102" s="41">
        <v>11999009</v>
      </c>
      <c r="J102" s="41" t="s">
        <v>200</v>
      </c>
      <c r="K102" s="41" t="s">
        <v>200</v>
      </c>
      <c r="L102" s="41" t="s">
        <v>200</v>
      </c>
      <c r="M102" s="39" t="s">
        <v>200</v>
      </c>
      <c r="N102" s="39" t="s">
        <v>537</v>
      </c>
    </row>
    <row r="103" spans="1:14" ht="16.5" x14ac:dyDescent="0.15">
      <c r="A103" s="39" t="s">
        <v>541</v>
      </c>
      <c r="B103" s="39" t="s">
        <v>397</v>
      </c>
      <c r="C103" s="39" t="s">
        <v>654</v>
      </c>
      <c r="D103" s="39" t="s">
        <v>389</v>
      </c>
      <c r="E103" s="39">
        <v>2</v>
      </c>
      <c r="F103" s="39" t="s">
        <v>390</v>
      </c>
      <c r="G103" s="39" t="s">
        <v>404</v>
      </c>
      <c r="H103" s="40" t="s">
        <v>420</v>
      </c>
      <c r="I103" s="41" t="s">
        <v>200</v>
      </c>
      <c r="J103" s="41" t="s">
        <v>200</v>
      </c>
      <c r="K103" s="41" t="s">
        <v>200</v>
      </c>
      <c r="L103" s="41" t="s">
        <v>200</v>
      </c>
      <c r="M103" s="39" t="s">
        <v>200</v>
      </c>
      <c r="N103" s="39" t="s">
        <v>537</v>
      </c>
    </row>
    <row r="104" spans="1:14" ht="16.5" x14ac:dyDescent="0.15">
      <c r="A104" s="39" t="s">
        <v>542</v>
      </c>
      <c r="B104" s="39" t="s">
        <v>397</v>
      </c>
      <c r="C104" s="39" t="s">
        <v>654</v>
      </c>
      <c r="D104" s="39" t="s">
        <v>389</v>
      </c>
      <c r="E104" s="39">
        <v>2</v>
      </c>
      <c r="F104" s="39" t="s">
        <v>419</v>
      </c>
      <c r="G104" s="39" t="s">
        <v>404</v>
      </c>
      <c r="H104" s="40" t="s">
        <v>420</v>
      </c>
      <c r="I104" s="41" t="s">
        <v>200</v>
      </c>
      <c r="J104" s="41" t="s">
        <v>200</v>
      </c>
      <c r="K104" s="41" t="s">
        <v>200</v>
      </c>
      <c r="L104" s="41" t="s">
        <v>200</v>
      </c>
      <c r="M104" s="39" t="s">
        <v>200</v>
      </c>
      <c r="N104" s="39" t="s">
        <v>543</v>
      </c>
    </row>
    <row r="105" spans="1:14" ht="16.5" x14ac:dyDescent="0.15">
      <c r="A105" s="39" t="s">
        <v>544</v>
      </c>
      <c r="B105" s="39" t="s">
        <v>397</v>
      </c>
      <c r="C105" s="39" t="s">
        <v>654</v>
      </c>
      <c r="D105" s="39" t="s">
        <v>389</v>
      </c>
      <c r="E105" s="39">
        <v>2</v>
      </c>
      <c r="F105" s="39" t="s">
        <v>419</v>
      </c>
      <c r="G105" s="39" t="s">
        <v>404</v>
      </c>
      <c r="H105" s="40" t="s">
        <v>420</v>
      </c>
      <c r="I105" s="41" t="s">
        <v>200</v>
      </c>
      <c r="J105" s="41" t="s">
        <v>200</v>
      </c>
      <c r="K105" s="41" t="s">
        <v>200</v>
      </c>
      <c r="L105" s="41" t="s">
        <v>200</v>
      </c>
      <c r="M105" s="39" t="s">
        <v>200</v>
      </c>
      <c r="N105" s="39" t="s">
        <v>545</v>
      </c>
    </row>
    <row r="106" spans="1:14" ht="16.5" x14ac:dyDescent="0.15">
      <c r="A106" s="39" t="s">
        <v>655</v>
      </c>
      <c r="B106" s="39" t="s">
        <v>397</v>
      </c>
      <c r="C106" s="39" t="s">
        <v>600</v>
      </c>
      <c r="D106" s="39" t="s">
        <v>389</v>
      </c>
      <c r="E106" s="39">
        <v>2</v>
      </c>
      <c r="F106" s="39" t="s">
        <v>399</v>
      </c>
      <c r="G106" s="39" t="s">
        <v>410</v>
      </c>
      <c r="H106" s="40" t="s">
        <v>411</v>
      </c>
      <c r="I106" s="41">
        <v>11890203</v>
      </c>
      <c r="J106" s="41">
        <v>11890202</v>
      </c>
      <c r="K106" s="41" t="s">
        <v>200</v>
      </c>
      <c r="L106" s="41" t="s">
        <v>200</v>
      </c>
      <c r="M106" s="39" t="s">
        <v>200</v>
      </c>
      <c r="N106" s="39" t="s">
        <v>656</v>
      </c>
    </row>
    <row r="107" spans="1:14" ht="16.5" x14ac:dyDescent="0.15">
      <c r="A107" s="39" t="s">
        <v>657</v>
      </c>
      <c r="B107" s="39" t="s">
        <v>397</v>
      </c>
      <c r="C107" s="39" t="s">
        <v>416</v>
      </c>
      <c r="D107" s="39" t="s">
        <v>389</v>
      </c>
      <c r="E107" s="39">
        <v>2</v>
      </c>
      <c r="F107" s="39" t="s">
        <v>399</v>
      </c>
      <c r="G107" s="39" t="s">
        <v>410</v>
      </c>
      <c r="H107" s="40" t="s">
        <v>411</v>
      </c>
      <c r="I107" s="41">
        <v>11890201</v>
      </c>
      <c r="J107" s="41">
        <v>11890202</v>
      </c>
      <c r="K107" s="41" t="s">
        <v>200</v>
      </c>
      <c r="L107" s="41" t="s">
        <v>200</v>
      </c>
      <c r="M107" s="39" t="s">
        <v>200</v>
      </c>
      <c r="N107" s="39" t="s">
        <v>656</v>
      </c>
    </row>
    <row r="108" spans="1:14" ht="16.5" x14ac:dyDescent="0.15">
      <c r="A108" s="39" t="s">
        <v>658</v>
      </c>
      <c r="B108" s="39" t="s">
        <v>659</v>
      </c>
      <c r="C108" s="39" t="s">
        <v>660</v>
      </c>
      <c r="D108" s="39" t="s">
        <v>389</v>
      </c>
      <c r="E108" s="39">
        <v>1</v>
      </c>
      <c r="F108" s="39" t="s">
        <v>399</v>
      </c>
      <c r="G108" s="39" t="s">
        <v>391</v>
      </c>
      <c r="H108" s="40" t="s">
        <v>661</v>
      </c>
      <c r="I108" s="41">
        <v>11760401</v>
      </c>
      <c r="J108" s="41">
        <v>11760402</v>
      </c>
      <c r="K108" s="41">
        <v>11999520</v>
      </c>
      <c r="L108" s="41">
        <v>11760403</v>
      </c>
      <c r="M108" s="39" t="s">
        <v>200</v>
      </c>
      <c r="N108" s="39" t="s">
        <v>662</v>
      </c>
    </row>
    <row r="109" spans="1:14" ht="16.5" x14ac:dyDescent="0.15">
      <c r="A109" s="39" t="s">
        <v>663</v>
      </c>
      <c r="B109" s="39" t="s">
        <v>397</v>
      </c>
      <c r="C109" s="39" t="s">
        <v>664</v>
      </c>
      <c r="D109" s="39" t="s">
        <v>389</v>
      </c>
      <c r="E109" s="39">
        <v>1</v>
      </c>
      <c r="F109" s="39" t="s">
        <v>390</v>
      </c>
      <c r="G109" s="39" t="s">
        <v>391</v>
      </c>
      <c r="H109" s="40" t="s">
        <v>405</v>
      </c>
      <c r="I109" s="41">
        <v>11950101</v>
      </c>
      <c r="J109" s="41">
        <v>11950102</v>
      </c>
      <c r="K109" s="41">
        <v>11950104</v>
      </c>
      <c r="L109" s="41"/>
      <c r="M109" s="39" t="s">
        <v>200</v>
      </c>
      <c r="N109" s="39" t="s">
        <v>665</v>
      </c>
    </row>
    <row r="110" spans="1:14" ht="16.5" x14ac:dyDescent="0.15">
      <c r="A110" s="39" t="s">
        <v>666</v>
      </c>
      <c r="B110" s="39" t="s">
        <v>667</v>
      </c>
      <c r="C110" s="39" t="s">
        <v>660</v>
      </c>
      <c r="D110" s="39" t="s">
        <v>389</v>
      </c>
      <c r="E110" s="39">
        <v>1</v>
      </c>
      <c r="F110" s="39" t="s">
        <v>390</v>
      </c>
      <c r="G110" s="39" t="s">
        <v>391</v>
      </c>
      <c r="H110" s="40" t="s">
        <v>411</v>
      </c>
      <c r="I110" s="41">
        <v>11960301</v>
      </c>
      <c r="J110" s="41">
        <v>11960302</v>
      </c>
      <c r="K110" s="41">
        <v>11960303</v>
      </c>
      <c r="L110" s="41">
        <v>11960304</v>
      </c>
      <c r="M110" s="39" t="s">
        <v>200</v>
      </c>
      <c r="N110" s="39" t="s">
        <v>668</v>
      </c>
    </row>
    <row r="111" spans="1:14" ht="16.5" x14ac:dyDescent="0.15">
      <c r="A111" s="39" t="s">
        <v>669</v>
      </c>
      <c r="B111" s="39" t="s">
        <v>670</v>
      </c>
      <c r="C111" s="39" t="s">
        <v>629</v>
      </c>
      <c r="D111" s="39" t="s">
        <v>451</v>
      </c>
      <c r="E111" s="39">
        <v>3</v>
      </c>
      <c r="F111" s="39" t="s">
        <v>390</v>
      </c>
      <c r="G111" s="39" t="s">
        <v>404</v>
      </c>
      <c r="H111" s="40" t="s">
        <v>405</v>
      </c>
      <c r="I111" s="41">
        <v>11660101</v>
      </c>
      <c r="J111" s="41">
        <v>11660102</v>
      </c>
      <c r="K111" s="41">
        <v>11660103</v>
      </c>
      <c r="L111" s="41">
        <v>11999029</v>
      </c>
      <c r="M111" s="39" t="s">
        <v>200</v>
      </c>
      <c r="N111" s="39" t="s">
        <v>671</v>
      </c>
    </row>
    <row r="112" spans="1:14" ht="16.5" x14ac:dyDescent="0.15">
      <c r="A112" s="39" t="s">
        <v>672</v>
      </c>
      <c r="B112" s="39" t="s">
        <v>670</v>
      </c>
      <c r="C112" s="39" t="s">
        <v>673</v>
      </c>
      <c r="D112" s="39" t="s">
        <v>451</v>
      </c>
      <c r="E112" s="39">
        <v>3</v>
      </c>
      <c r="F112" s="39" t="s">
        <v>390</v>
      </c>
      <c r="G112" s="39" t="s">
        <v>404</v>
      </c>
      <c r="H112" s="40" t="s">
        <v>621</v>
      </c>
      <c r="I112" s="41">
        <v>11660101</v>
      </c>
      <c r="J112" s="41">
        <v>11999524</v>
      </c>
      <c r="K112" s="41">
        <v>11660103</v>
      </c>
      <c r="L112" s="41">
        <v>11999529</v>
      </c>
      <c r="M112" s="39">
        <v>11999525</v>
      </c>
      <c r="N112" s="39" t="s">
        <v>671</v>
      </c>
    </row>
    <row r="113" spans="1:14" ht="16.5" x14ac:dyDescent="0.15">
      <c r="A113" s="39" t="s">
        <v>674</v>
      </c>
      <c r="B113" s="39" t="s">
        <v>670</v>
      </c>
      <c r="C113" s="39" t="s">
        <v>675</v>
      </c>
      <c r="D113" s="39" t="s">
        <v>451</v>
      </c>
      <c r="E113" s="39">
        <v>3</v>
      </c>
      <c r="F113" s="39" t="s">
        <v>390</v>
      </c>
      <c r="G113" s="39" t="s">
        <v>404</v>
      </c>
      <c r="H113" s="40" t="s">
        <v>676</v>
      </c>
      <c r="I113" s="41">
        <v>11660101</v>
      </c>
      <c r="J113" s="41">
        <v>11660102</v>
      </c>
      <c r="K113" s="41">
        <v>11660103</v>
      </c>
      <c r="L113" s="41">
        <v>11660104</v>
      </c>
      <c r="M113" s="39" t="s">
        <v>200</v>
      </c>
      <c r="N113" s="39" t="s">
        <v>671</v>
      </c>
    </row>
    <row r="114" spans="1:14" ht="16.5" x14ac:dyDescent="0.15">
      <c r="A114" s="39" t="s">
        <v>670</v>
      </c>
      <c r="B114" s="39" t="s">
        <v>670</v>
      </c>
      <c r="C114" s="39" t="s">
        <v>416</v>
      </c>
      <c r="D114" s="39" t="s">
        <v>451</v>
      </c>
      <c r="E114" s="39">
        <v>3</v>
      </c>
      <c r="F114" s="39" t="s">
        <v>390</v>
      </c>
      <c r="G114" s="39" t="s">
        <v>404</v>
      </c>
      <c r="H114" s="40" t="s">
        <v>405</v>
      </c>
      <c r="I114" s="41">
        <v>11660101</v>
      </c>
      <c r="J114" s="41">
        <v>11660102</v>
      </c>
      <c r="K114" s="41">
        <v>11660103</v>
      </c>
      <c r="L114" s="41">
        <v>11660104</v>
      </c>
      <c r="M114" s="39" t="s">
        <v>200</v>
      </c>
      <c r="N114" s="39" t="s">
        <v>671</v>
      </c>
    </row>
    <row r="115" spans="1:14" ht="16.5" x14ac:dyDescent="0.15">
      <c r="A115" s="39" t="s">
        <v>677</v>
      </c>
      <c r="B115" s="39" t="s">
        <v>670</v>
      </c>
      <c r="C115" s="39" t="s">
        <v>678</v>
      </c>
      <c r="D115" s="39" t="s">
        <v>451</v>
      </c>
      <c r="E115" s="39">
        <v>3</v>
      </c>
      <c r="F115" s="39" t="s">
        <v>390</v>
      </c>
      <c r="G115" s="39" t="s">
        <v>404</v>
      </c>
      <c r="H115" s="40" t="s">
        <v>405</v>
      </c>
      <c r="I115" s="41">
        <v>11660101</v>
      </c>
      <c r="J115" s="41">
        <v>11999524</v>
      </c>
      <c r="K115" s="41">
        <v>11660103</v>
      </c>
      <c r="L115" s="41">
        <v>11999529</v>
      </c>
      <c r="M115" s="39">
        <v>11999525</v>
      </c>
      <c r="N115" s="39" t="s">
        <v>679</v>
      </c>
    </row>
    <row r="116" spans="1:14" ht="16.5" x14ac:dyDescent="0.15">
      <c r="A116" s="39" t="s">
        <v>680</v>
      </c>
      <c r="B116" s="39" t="s">
        <v>680</v>
      </c>
      <c r="C116" s="39" t="s">
        <v>681</v>
      </c>
      <c r="D116" s="39" t="s">
        <v>389</v>
      </c>
      <c r="E116" s="39">
        <v>4</v>
      </c>
      <c r="F116" s="39" t="s">
        <v>390</v>
      </c>
      <c r="G116" s="39" t="s">
        <v>391</v>
      </c>
      <c r="H116" s="40" t="s">
        <v>485</v>
      </c>
      <c r="I116" s="41">
        <v>11670201</v>
      </c>
      <c r="J116" s="41">
        <v>11670202</v>
      </c>
      <c r="K116" s="41">
        <v>11670203</v>
      </c>
      <c r="L116" s="41" t="s">
        <v>200</v>
      </c>
      <c r="M116" s="39" t="s">
        <v>200</v>
      </c>
      <c r="N116" s="39" t="s">
        <v>682</v>
      </c>
    </row>
    <row r="117" spans="1:14" ht="16.5" x14ac:dyDescent="0.15">
      <c r="A117" s="39" t="s">
        <v>683</v>
      </c>
      <c r="B117" s="39" t="s">
        <v>680</v>
      </c>
      <c r="C117" s="39" t="s">
        <v>673</v>
      </c>
      <c r="D117" s="39" t="s">
        <v>389</v>
      </c>
      <c r="E117" s="39">
        <v>4</v>
      </c>
      <c r="F117" s="39" t="s">
        <v>390</v>
      </c>
      <c r="G117" s="39" t="s">
        <v>391</v>
      </c>
      <c r="H117" s="40" t="s">
        <v>430</v>
      </c>
      <c r="I117" s="41">
        <v>11670201</v>
      </c>
      <c r="J117" s="41">
        <v>11670202</v>
      </c>
      <c r="K117" s="41">
        <v>11999510</v>
      </c>
      <c r="L117" s="41">
        <v>11670203</v>
      </c>
      <c r="M117" s="39" t="s">
        <v>200</v>
      </c>
      <c r="N117" s="39" t="s">
        <v>682</v>
      </c>
    </row>
    <row r="118" spans="1:14" ht="16.5" x14ac:dyDescent="0.15">
      <c r="A118" s="39" t="s">
        <v>684</v>
      </c>
      <c r="B118" s="39" t="s">
        <v>685</v>
      </c>
      <c r="C118" s="39" t="s">
        <v>673</v>
      </c>
      <c r="D118" s="39" t="s">
        <v>389</v>
      </c>
      <c r="E118" s="39">
        <v>4</v>
      </c>
      <c r="F118" s="39" t="s">
        <v>390</v>
      </c>
      <c r="G118" s="39" t="s">
        <v>400</v>
      </c>
      <c r="H118" s="40" t="s">
        <v>686</v>
      </c>
      <c r="I118" s="41">
        <v>11860301</v>
      </c>
      <c r="J118" s="41">
        <v>11860302</v>
      </c>
      <c r="K118" s="41">
        <v>11860303</v>
      </c>
      <c r="L118" s="41">
        <v>11999514</v>
      </c>
      <c r="M118" s="39">
        <v>11860304</v>
      </c>
      <c r="N118" s="39" t="s">
        <v>687</v>
      </c>
    </row>
    <row r="119" spans="1:14" ht="16.5" x14ac:dyDescent="0.15">
      <c r="A119" s="39" t="s">
        <v>688</v>
      </c>
      <c r="B119" s="39" t="s">
        <v>397</v>
      </c>
      <c r="C119" s="39" t="s">
        <v>398</v>
      </c>
      <c r="D119" s="39" t="s">
        <v>389</v>
      </c>
      <c r="E119" s="39">
        <v>2</v>
      </c>
      <c r="F119" s="39" t="s">
        <v>390</v>
      </c>
      <c r="G119" s="39" t="s">
        <v>404</v>
      </c>
      <c r="H119" s="40" t="s">
        <v>405</v>
      </c>
      <c r="I119" s="41">
        <v>11999013</v>
      </c>
      <c r="J119" s="41">
        <v>11999014</v>
      </c>
      <c r="K119" s="41" t="s">
        <v>200</v>
      </c>
      <c r="L119" s="41" t="s">
        <v>200</v>
      </c>
      <c r="M119" s="39" t="s">
        <v>200</v>
      </c>
      <c r="N119" s="39" t="s">
        <v>689</v>
      </c>
    </row>
    <row r="120" spans="1:14" ht="16.5" x14ac:dyDescent="0.15">
      <c r="A120" s="39" t="s">
        <v>690</v>
      </c>
      <c r="B120" s="39" t="s">
        <v>690</v>
      </c>
      <c r="C120" s="39" t="s">
        <v>424</v>
      </c>
      <c r="D120" s="39" t="s">
        <v>451</v>
      </c>
      <c r="E120" s="39">
        <v>3</v>
      </c>
      <c r="F120" s="39" t="s">
        <v>390</v>
      </c>
      <c r="G120" s="39" t="s">
        <v>400</v>
      </c>
      <c r="H120" s="40" t="s">
        <v>411</v>
      </c>
      <c r="I120" s="41">
        <v>11980201</v>
      </c>
      <c r="J120" s="41">
        <v>11980202</v>
      </c>
      <c r="K120" s="41" t="s">
        <v>200</v>
      </c>
      <c r="L120" s="41" t="s">
        <v>200</v>
      </c>
      <c r="M120" s="39" t="s">
        <v>200</v>
      </c>
      <c r="N120" s="39" t="s">
        <v>691</v>
      </c>
    </row>
    <row r="121" spans="1:14" ht="16.5" x14ac:dyDescent="0.15">
      <c r="A121" s="39" t="s">
        <v>692</v>
      </c>
      <c r="B121" s="39" t="s">
        <v>397</v>
      </c>
      <c r="C121" s="39" t="s">
        <v>693</v>
      </c>
      <c r="D121" s="39" t="s">
        <v>389</v>
      </c>
      <c r="E121" s="39">
        <v>2</v>
      </c>
      <c r="F121" s="39" t="s">
        <v>399</v>
      </c>
      <c r="G121" s="39" t="s">
        <v>410</v>
      </c>
      <c r="H121" s="40" t="s">
        <v>694</v>
      </c>
      <c r="I121" s="41">
        <v>11998008</v>
      </c>
      <c r="J121" s="41">
        <v>11998009</v>
      </c>
      <c r="K121" s="41" t="s">
        <v>200</v>
      </c>
      <c r="L121" s="41" t="s">
        <v>200</v>
      </c>
      <c r="M121" s="39" t="s">
        <v>200</v>
      </c>
      <c r="N121" s="39" t="s">
        <v>480</v>
      </c>
    </row>
    <row r="122" spans="1:14" ht="16.5" x14ac:dyDescent="0.15">
      <c r="A122" s="39" t="s">
        <v>695</v>
      </c>
      <c r="B122" s="39" t="s">
        <v>397</v>
      </c>
      <c r="C122" s="39" t="s">
        <v>696</v>
      </c>
      <c r="D122" s="39" t="s">
        <v>389</v>
      </c>
      <c r="E122" s="39">
        <v>2</v>
      </c>
      <c r="F122" s="39" t="s">
        <v>399</v>
      </c>
      <c r="G122" s="39" t="s">
        <v>404</v>
      </c>
      <c r="H122" s="40" t="s">
        <v>694</v>
      </c>
      <c r="I122" s="41">
        <v>11998006</v>
      </c>
      <c r="J122" s="41">
        <v>11998007</v>
      </c>
      <c r="K122" s="41" t="s">
        <v>200</v>
      </c>
      <c r="L122" s="41" t="s">
        <v>200</v>
      </c>
      <c r="M122" s="39" t="s">
        <v>200</v>
      </c>
      <c r="N122" s="39" t="s">
        <v>697</v>
      </c>
    </row>
    <row r="123" spans="1:14" ht="16.5" x14ac:dyDescent="0.15">
      <c r="A123" s="39" t="s">
        <v>698</v>
      </c>
      <c r="B123" s="39" t="s">
        <v>397</v>
      </c>
      <c r="C123" s="39" t="s">
        <v>699</v>
      </c>
      <c r="D123" s="39" t="s">
        <v>389</v>
      </c>
      <c r="E123" s="39">
        <v>4</v>
      </c>
      <c r="F123" s="39" t="s">
        <v>390</v>
      </c>
      <c r="G123" s="39" t="s">
        <v>410</v>
      </c>
      <c r="H123" s="40" t="s">
        <v>700</v>
      </c>
      <c r="I123" s="41">
        <v>11998003</v>
      </c>
      <c r="J123" s="41">
        <v>11998004</v>
      </c>
      <c r="K123" s="41">
        <v>11998005</v>
      </c>
      <c r="L123" s="41" t="s">
        <v>200</v>
      </c>
      <c r="M123" s="39" t="s">
        <v>200</v>
      </c>
      <c r="N123" s="39" t="s">
        <v>701</v>
      </c>
    </row>
    <row r="124" spans="1:14" ht="16.5" x14ac:dyDescent="0.15">
      <c r="A124" s="39" t="s">
        <v>702</v>
      </c>
      <c r="B124" s="39" t="s">
        <v>397</v>
      </c>
      <c r="C124" s="39" t="s">
        <v>703</v>
      </c>
      <c r="D124" s="39" t="s">
        <v>389</v>
      </c>
      <c r="E124" s="39">
        <v>4</v>
      </c>
      <c r="F124" s="39" t="s">
        <v>390</v>
      </c>
      <c r="G124" s="39" t="s">
        <v>410</v>
      </c>
      <c r="H124" s="40" t="s">
        <v>704</v>
      </c>
      <c r="I124" s="41" t="s">
        <v>200</v>
      </c>
      <c r="J124" s="41" t="s">
        <v>200</v>
      </c>
      <c r="K124" s="41" t="s">
        <v>200</v>
      </c>
      <c r="L124" s="41" t="s">
        <v>200</v>
      </c>
      <c r="M124" s="39" t="s">
        <v>200</v>
      </c>
      <c r="N124" s="39" t="s">
        <v>705</v>
      </c>
    </row>
    <row r="125" spans="1:14" ht="16.5" x14ac:dyDescent="0.15">
      <c r="A125" s="39" t="s">
        <v>706</v>
      </c>
      <c r="B125" s="39" t="s">
        <v>397</v>
      </c>
      <c r="C125" s="39" t="s">
        <v>707</v>
      </c>
      <c r="D125" s="39" t="s">
        <v>389</v>
      </c>
      <c r="E125" s="39">
        <v>2</v>
      </c>
      <c r="F125" s="39" t="s">
        <v>399</v>
      </c>
      <c r="G125" s="39" t="s">
        <v>410</v>
      </c>
      <c r="H125" s="40" t="s">
        <v>621</v>
      </c>
      <c r="I125" s="41" t="s">
        <v>200</v>
      </c>
      <c r="J125" s="41" t="s">
        <v>200</v>
      </c>
      <c r="K125" s="41" t="s">
        <v>200</v>
      </c>
      <c r="L125" s="41" t="s">
        <v>200</v>
      </c>
      <c r="M125" s="39" t="s">
        <v>200</v>
      </c>
      <c r="N125" s="39" t="s">
        <v>708</v>
      </c>
    </row>
    <row r="126" spans="1:14" ht="16.5" x14ac:dyDescent="0.15">
      <c r="A126" s="39" t="s">
        <v>709</v>
      </c>
      <c r="B126" s="39" t="s">
        <v>397</v>
      </c>
      <c r="C126" s="39" t="s">
        <v>710</v>
      </c>
      <c r="D126" s="39" t="s">
        <v>389</v>
      </c>
      <c r="E126" s="39">
        <v>2</v>
      </c>
      <c r="F126" s="39" t="s">
        <v>399</v>
      </c>
      <c r="G126" s="39" t="s">
        <v>410</v>
      </c>
      <c r="H126" s="40" t="s">
        <v>621</v>
      </c>
      <c r="I126" s="41" t="s">
        <v>200</v>
      </c>
      <c r="J126" s="41" t="s">
        <v>200</v>
      </c>
      <c r="K126" s="41" t="s">
        <v>200</v>
      </c>
      <c r="L126" s="41" t="s">
        <v>200</v>
      </c>
      <c r="M126" s="39" t="s">
        <v>200</v>
      </c>
      <c r="N126" s="39" t="s">
        <v>711</v>
      </c>
    </row>
    <row r="127" spans="1:14" ht="16.5" x14ac:dyDescent="0.15">
      <c r="A127" s="39" t="s">
        <v>712</v>
      </c>
      <c r="B127" s="39" t="s">
        <v>397</v>
      </c>
      <c r="C127" s="39" t="s">
        <v>713</v>
      </c>
      <c r="D127" s="39" t="s">
        <v>389</v>
      </c>
      <c r="E127" s="39">
        <v>2</v>
      </c>
      <c r="F127" s="39" t="s">
        <v>399</v>
      </c>
      <c r="G127" s="39" t="s">
        <v>404</v>
      </c>
      <c r="H127" s="40" t="s">
        <v>694</v>
      </c>
      <c r="I127" s="41">
        <v>11998012</v>
      </c>
      <c r="J127" s="41">
        <v>11998013</v>
      </c>
      <c r="K127" s="41" t="s">
        <v>200</v>
      </c>
      <c r="L127" s="41" t="s">
        <v>200</v>
      </c>
      <c r="M127" s="39" t="s">
        <v>200</v>
      </c>
      <c r="N127" s="39" t="s">
        <v>714</v>
      </c>
    </row>
    <row r="128" spans="1:14" ht="16.5" x14ac:dyDescent="0.15">
      <c r="A128" s="39" t="s">
        <v>453</v>
      </c>
      <c r="B128" s="39" t="s">
        <v>397</v>
      </c>
      <c r="C128" s="39" t="s">
        <v>715</v>
      </c>
      <c r="D128" s="39" t="s">
        <v>389</v>
      </c>
      <c r="E128" s="39">
        <v>2</v>
      </c>
      <c r="F128" s="39" t="s">
        <v>390</v>
      </c>
      <c r="G128" s="39" t="s">
        <v>404</v>
      </c>
      <c r="H128" s="40" t="s">
        <v>694</v>
      </c>
      <c r="I128" s="41">
        <v>11998014</v>
      </c>
      <c r="J128" s="41" t="s">
        <v>200</v>
      </c>
      <c r="K128" s="41" t="s">
        <v>200</v>
      </c>
      <c r="L128" s="41" t="s">
        <v>200</v>
      </c>
      <c r="M128" s="39" t="s">
        <v>200</v>
      </c>
      <c r="N128" s="39" t="s">
        <v>714</v>
      </c>
    </row>
    <row r="129" spans="1:14" ht="16.5" x14ac:dyDescent="0.15">
      <c r="A129" s="39" t="s">
        <v>716</v>
      </c>
      <c r="B129" s="39" t="s">
        <v>397</v>
      </c>
      <c r="C129" s="39" t="s">
        <v>715</v>
      </c>
      <c r="D129" s="39" t="s">
        <v>389</v>
      </c>
      <c r="E129" s="39">
        <v>2</v>
      </c>
      <c r="F129" s="39" t="s">
        <v>390</v>
      </c>
      <c r="G129" s="39" t="s">
        <v>404</v>
      </c>
      <c r="H129" s="40" t="s">
        <v>700</v>
      </c>
      <c r="I129" s="41">
        <v>11998015</v>
      </c>
      <c r="J129" s="41">
        <v>11998016</v>
      </c>
      <c r="K129" s="41">
        <v>11998017</v>
      </c>
      <c r="L129" s="41" t="s">
        <v>200</v>
      </c>
      <c r="M129" s="39" t="s">
        <v>200</v>
      </c>
      <c r="N129" s="39" t="s">
        <v>714</v>
      </c>
    </row>
    <row r="130" spans="1:14" ht="16.5" x14ac:dyDescent="0.15">
      <c r="A130" s="39" t="s">
        <v>717</v>
      </c>
      <c r="B130" s="39" t="s">
        <v>397</v>
      </c>
      <c r="C130" s="39" t="s">
        <v>715</v>
      </c>
      <c r="D130" s="39" t="s">
        <v>389</v>
      </c>
      <c r="E130" s="39">
        <v>3</v>
      </c>
      <c r="F130" s="39" t="s">
        <v>390</v>
      </c>
      <c r="G130" s="39" t="s">
        <v>404</v>
      </c>
      <c r="H130" s="40" t="s">
        <v>694</v>
      </c>
      <c r="I130" s="41">
        <v>11998010</v>
      </c>
      <c r="J130" s="41">
        <v>11998011</v>
      </c>
      <c r="K130" s="41" t="s">
        <v>200</v>
      </c>
      <c r="L130" s="41" t="s">
        <v>200</v>
      </c>
      <c r="M130" s="39" t="s">
        <v>200</v>
      </c>
      <c r="N130" s="39" t="s">
        <v>714</v>
      </c>
    </row>
    <row r="131" spans="1:14" ht="16.5" x14ac:dyDescent="0.15">
      <c r="A131" s="39" t="s">
        <v>718</v>
      </c>
      <c r="B131" s="39" t="s">
        <v>397</v>
      </c>
      <c r="C131" s="39" t="s">
        <v>719</v>
      </c>
      <c r="D131" s="39" t="s">
        <v>389</v>
      </c>
      <c r="E131" s="39">
        <v>2</v>
      </c>
      <c r="F131" s="39" t="s">
        <v>399</v>
      </c>
      <c r="G131" s="39" t="s">
        <v>404</v>
      </c>
      <c r="H131" s="40"/>
      <c r="I131" s="41" t="s">
        <v>200</v>
      </c>
      <c r="J131" s="41" t="s">
        <v>200</v>
      </c>
      <c r="K131" s="41" t="s">
        <v>200</v>
      </c>
      <c r="L131" s="41" t="s">
        <v>200</v>
      </c>
      <c r="M131" s="39" t="s">
        <v>200</v>
      </c>
      <c r="N131" s="39" t="s">
        <v>537</v>
      </c>
    </row>
    <row r="132" spans="1:14" ht="16.5" x14ac:dyDescent="0.15">
      <c r="A132" s="39" t="s">
        <v>720</v>
      </c>
      <c r="B132" s="39" t="s">
        <v>397</v>
      </c>
      <c r="C132" s="39" t="s">
        <v>721</v>
      </c>
      <c r="D132" s="39" t="s">
        <v>389</v>
      </c>
      <c r="E132" s="39">
        <v>2</v>
      </c>
      <c r="F132" s="39" t="s">
        <v>399</v>
      </c>
      <c r="G132" s="39" t="s">
        <v>391</v>
      </c>
      <c r="H132" s="40" t="s">
        <v>722</v>
      </c>
      <c r="I132" s="41">
        <v>11998018</v>
      </c>
      <c r="J132" s="41">
        <v>11998019</v>
      </c>
      <c r="K132" s="41">
        <v>11998020</v>
      </c>
      <c r="L132" s="41" t="s">
        <v>200</v>
      </c>
      <c r="M132" s="39" t="s">
        <v>200</v>
      </c>
      <c r="N132" s="39" t="s">
        <v>723</v>
      </c>
    </row>
    <row r="133" spans="1:14" ht="16.5" x14ac:dyDescent="0.15">
      <c r="A133" s="39" t="s">
        <v>724</v>
      </c>
      <c r="B133" s="39" t="s">
        <v>397</v>
      </c>
      <c r="C133" s="39" t="s">
        <v>725</v>
      </c>
      <c r="D133" s="39" t="s">
        <v>389</v>
      </c>
      <c r="E133" s="39">
        <v>2</v>
      </c>
      <c r="F133" s="39" t="s">
        <v>390</v>
      </c>
      <c r="G133" s="39" t="s">
        <v>410</v>
      </c>
      <c r="H133" s="40" t="s">
        <v>722</v>
      </c>
      <c r="I133" s="41">
        <v>11998021</v>
      </c>
      <c r="J133" s="41">
        <v>11998022</v>
      </c>
      <c r="K133" s="41" t="s">
        <v>200</v>
      </c>
      <c r="L133" s="41" t="s">
        <v>200</v>
      </c>
      <c r="M133" s="39" t="s">
        <v>200</v>
      </c>
      <c r="N133" s="39" t="s">
        <v>726</v>
      </c>
    </row>
    <row r="134" spans="1:14" ht="16.5" x14ac:dyDescent="0.15">
      <c r="A134" s="39" t="s">
        <v>727</v>
      </c>
      <c r="B134" s="39" t="s">
        <v>397</v>
      </c>
      <c r="C134" s="39" t="s">
        <v>728</v>
      </c>
      <c r="D134" s="39" t="s">
        <v>389</v>
      </c>
      <c r="E134" s="39">
        <v>2</v>
      </c>
      <c r="F134" s="39" t="s">
        <v>390</v>
      </c>
      <c r="G134" s="39" t="s">
        <v>404</v>
      </c>
      <c r="H134" s="40" t="s">
        <v>694</v>
      </c>
      <c r="I134" s="41">
        <v>11998024</v>
      </c>
      <c r="J134" s="41">
        <v>11998025</v>
      </c>
      <c r="K134" s="41" t="s">
        <v>200</v>
      </c>
      <c r="L134" s="41" t="s">
        <v>200</v>
      </c>
      <c r="M134" s="39" t="s">
        <v>200</v>
      </c>
      <c r="N134" s="39" t="s">
        <v>729</v>
      </c>
    </row>
    <row r="135" spans="1:14" ht="16.5" x14ac:dyDescent="0.15">
      <c r="A135" s="39" t="s">
        <v>730</v>
      </c>
      <c r="B135" s="39" t="s">
        <v>397</v>
      </c>
      <c r="C135" s="39" t="s">
        <v>731</v>
      </c>
      <c r="D135" s="39" t="s">
        <v>389</v>
      </c>
      <c r="E135" s="39">
        <v>2</v>
      </c>
      <c r="F135" s="39" t="s">
        <v>399</v>
      </c>
      <c r="G135" s="39" t="s">
        <v>404</v>
      </c>
      <c r="H135" s="40" t="s">
        <v>405</v>
      </c>
      <c r="I135" s="41">
        <v>11861301</v>
      </c>
      <c r="J135" s="41">
        <v>11861302</v>
      </c>
      <c r="K135" s="41">
        <v>11861303</v>
      </c>
      <c r="L135" s="41" t="s">
        <v>200</v>
      </c>
      <c r="M135" s="39" t="s">
        <v>200</v>
      </c>
      <c r="N135" s="39" t="s">
        <v>732</v>
      </c>
    </row>
    <row r="136" spans="1:14" ht="16.5" x14ac:dyDescent="0.15">
      <c r="A136" s="39" t="s">
        <v>733</v>
      </c>
      <c r="B136" s="39" t="s">
        <v>397</v>
      </c>
      <c r="C136" s="39" t="s">
        <v>731</v>
      </c>
      <c r="D136" s="39" t="s">
        <v>389</v>
      </c>
      <c r="E136" s="39">
        <v>3</v>
      </c>
      <c r="F136" s="39" t="s">
        <v>399</v>
      </c>
      <c r="G136" s="39" t="s">
        <v>404</v>
      </c>
      <c r="H136" s="40" t="s">
        <v>405</v>
      </c>
      <c r="I136" s="41">
        <v>11660601</v>
      </c>
      <c r="J136" s="41">
        <v>11660602</v>
      </c>
      <c r="K136" s="41">
        <v>11660603</v>
      </c>
      <c r="L136" s="41" t="s">
        <v>200</v>
      </c>
      <c r="M136" s="39" t="s">
        <v>200</v>
      </c>
      <c r="N136" s="39" t="s">
        <v>734</v>
      </c>
    </row>
    <row r="137" spans="1:14" ht="16.5" x14ac:dyDescent="0.15">
      <c r="A137" s="39" t="s">
        <v>735</v>
      </c>
      <c r="B137" s="39" t="s">
        <v>397</v>
      </c>
      <c r="C137" s="39" t="s">
        <v>736</v>
      </c>
      <c r="D137" s="39" t="s">
        <v>389</v>
      </c>
      <c r="E137" s="39">
        <v>2</v>
      </c>
      <c r="F137" s="39" t="s">
        <v>390</v>
      </c>
      <c r="G137" s="39" t="s">
        <v>404</v>
      </c>
      <c r="H137" s="40" t="s">
        <v>420</v>
      </c>
      <c r="I137" s="41" t="s">
        <v>200</v>
      </c>
      <c r="J137" s="41" t="s">
        <v>200</v>
      </c>
      <c r="K137" s="41" t="s">
        <v>200</v>
      </c>
      <c r="L137" s="41" t="s">
        <v>200</v>
      </c>
      <c r="M137" s="39" t="s">
        <v>200</v>
      </c>
      <c r="N137" s="39" t="s">
        <v>737</v>
      </c>
    </row>
    <row r="138" spans="1:14" ht="16.5" x14ac:dyDescent="0.15">
      <c r="A138" s="39" t="s">
        <v>738</v>
      </c>
      <c r="B138" s="39" t="s">
        <v>397</v>
      </c>
      <c r="C138" s="39" t="s">
        <v>739</v>
      </c>
      <c r="D138" s="39" t="s">
        <v>389</v>
      </c>
      <c r="E138" s="39">
        <v>2</v>
      </c>
      <c r="F138" s="39" t="s">
        <v>390</v>
      </c>
      <c r="G138" s="39" t="s">
        <v>410</v>
      </c>
      <c r="H138" s="40" t="s">
        <v>740</v>
      </c>
      <c r="I138" s="41">
        <v>11999515</v>
      </c>
      <c r="J138" s="41" t="s">
        <v>200</v>
      </c>
      <c r="K138" s="41" t="s">
        <v>200</v>
      </c>
      <c r="L138" s="41" t="s">
        <v>200</v>
      </c>
      <c r="M138" s="39" t="s">
        <v>200</v>
      </c>
      <c r="N138" s="39" t="s">
        <v>741</v>
      </c>
    </row>
    <row r="139" spans="1:14" ht="16.5" x14ac:dyDescent="0.15">
      <c r="A139" s="39" t="s">
        <v>742</v>
      </c>
      <c r="B139" s="39" t="s">
        <v>397</v>
      </c>
      <c r="C139" s="39" t="s">
        <v>743</v>
      </c>
      <c r="D139" s="39" t="s">
        <v>389</v>
      </c>
      <c r="E139" s="39">
        <v>2</v>
      </c>
      <c r="F139" s="39" t="s">
        <v>390</v>
      </c>
      <c r="G139" s="39" t="s">
        <v>391</v>
      </c>
      <c r="H139" s="40" t="s">
        <v>722</v>
      </c>
      <c r="I139" s="41">
        <v>11998018</v>
      </c>
      <c r="J139" s="41">
        <v>11998019</v>
      </c>
      <c r="K139" s="41">
        <v>11998020</v>
      </c>
      <c r="L139" s="41" t="s">
        <v>200</v>
      </c>
      <c r="M139" s="39" t="s">
        <v>200</v>
      </c>
      <c r="N139" s="39" t="s">
        <v>723</v>
      </c>
    </row>
    <row r="140" spans="1:14" ht="16.5" x14ac:dyDescent="0.15">
      <c r="A140" s="39" t="s">
        <v>744</v>
      </c>
      <c r="B140" s="39" t="s">
        <v>397</v>
      </c>
      <c r="C140" s="39" t="s">
        <v>743</v>
      </c>
      <c r="D140" s="39" t="s">
        <v>389</v>
      </c>
      <c r="E140" s="39">
        <v>2</v>
      </c>
      <c r="F140" s="39" t="s">
        <v>390</v>
      </c>
      <c r="G140" s="39" t="s">
        <v>391</v>
      </c>
      <c r="H140" s="40" t="s">
        <v>722</v>
      </c>
      <c r="I140" s="41">
        <v>11998036</v>
      </c>
      <c r="J140" s="41">
        <v>11998037</v>
      </c>
      <c r="K140" s="41"/>
      <c r="L140" s="41" t="s">
        <v>200</v>
      </c>
      <c r="M140" s="39" t="s">
        <v>200</v>
      </c>
      <c r="N140" s="39" t="s">
        <v>339</v>
      </c>
    </row>
    <row r="141" spans="1:14" ht="16.5" x14ac:dyDescent="0.15">
      <c r="A141" s="39" t="s">
        <v>745</v>
      </c>
      <c r="B141" s="39" t="s">
        <v>397</v>
      </c>
      <c r="C141" s="39" t="s">
        <v>746</v>
      </c>
      <c r="D141" s="39" t="s">
        <v>389</v>
      </c>
      <c r="E141" s="39">
        <v>2</v>
      </c>
      <c r="F141" s="39" t="s">
        <v>390</v>
      </c>
      <c r="G141" s="39" t="s">
        <v>410</v>
      </c>
      <c r="H141" s="40" t="s">
        <v>694</v>
      </c>
      <c r="I141" s="41">
        <v>11998012</v>
      </c>
      <c r="J141" s="41">
        <v>11998013</v>
      </c>
      <c r="K141" s="41" t="s">
        <v>200</v>
      </c>
      <c r="L141" s="41" t="s">
        <v>200</v>
      </c>
      <c r="M141" s="39" t="s">
        <v>200</v>
      </c>
      <c r="N141" s="39" t="s">
        <v>714</v>
      </c>
    </row>
    <row r="142" spans="1:14" ht="16.5" x14ac:dyDescent="0.15">
      <c r="A142" s="39" t="s">
        <v>747</v>
      </c>
      <c r="B142" s="39" t="s">
        <v>397</v>
      </c>
      <c r="C142" s="39" t="s">
        <v>748</v>
      </c>
      <c r="D142" s="39" t="s">
        <v>389</v>
      </c>
      <c r="E142" s="39">
        <v>2</v>
      </c>
      <c r="F142" s="39" t="s">
        <v>390</v>
      </c>
      <c r="G142" s="39" t="s">
        <v>410</v>
      </c>
      <c r="H142" s="40" t="s">
        <v>420</v>
      </c>
      <c r="I142" s="41" t="s">
        <v>200</v>
      </c>
      <c r="J142" s="41" t="s">
        <v>200</v>
      </c>
      <c r="K142" s="41" t="s">
        <v>200</v>
      </c>
      <c r="L142" s="41" t="s">
        <v>200</v>
      </c>
      <c r="M142" s="39" t="s">
        <v>200</v>
      </c>
      <c r="N142" s="39" t="s">
        <v>737</v>
      </c>
    </row>
    <row r="143" spans="1:14" ht="16.5" x14ac:dyDescent="0.15">
      <c r="A143" s="39" t="s">
        <v>749</v>
      </c>
      <c r="B143" s="39" t="s">
        <v>397</v>
      </c>
      <c r="C143" s="39" t="s">
        <v>750</v>
      </c>
      <c r="D143" s="39" t="s">
        <v>389</v>
      </c>
      <c r="E143" s="39">
        <v>2</v>
      </c>
      <c r="F143" s="39" t="s">
        <v>390</v>
      </c>
      <c r="G143" s="39" t="s">
        <v>400</v>
      </c>
      <c r="H143" s="40" t="s">
        <v>722</v>
      </c>
      <c r="I143" s="41">
        <v>11999026</v>
      </c>
      <c r="J143" s="41">
        <v>11999027</v>
      </c>
      <c r="K143" s="41" t="s">
        <v>200</v>
      </c>
      <c r="L143" s="41" t="s">
        <v>200</v>
      </c>
      <c r="M143" s="39" t="s">
        <v>200</v>
      </c>
      <c r="N143" s="39" t="s">
        <v>625</v>
      </c>
    </row>
    <row r="144" spans="1:14" ht="16.5" x14ac:dyDescent="0.15">
      <c r="A144" s="39" t="s">
        <v>751</v>
      </c>
      <c r="B144" s="39" t="s">
        <v>397</v>
      </c>
      <c r="C144" s="39" t="s">
        <v>750</v>
      </c>
      <c r="D144" s="39" t="s">
        <v>389</v>
      </c>
      <c r="E144" s="39">
        <v>2</v>
      </c>
      <c r="F144" s="39" t="s">
        <v>390</v>
      </c>
      <c r="G144" s="39" t="s">
        <v>400</v>
      </c>
      <c r="H144" s="40" t="s">
        <v>722</v>
      </c>
      <c r="I144" s="41">
        <v>11998021</v>
      </c>
      <c r="J144" s="41">
        <v>11998022</v>
      </c>
      <c r="K144" s="41">
        <v>11998023</v>
      </c>
      <c r="L144" s="41" t="s">
        <v>200</v>
      </c>
      <c r="M144" s="39" t="s">
        <v>200</v>
      </c>
      <c r="N144" s="39" t="s">
        <v>726</v>
      </c>
    </row>
    <row r="145" spans="1:14" ht="16.5" x14ac:dyDescent="0.15">
      <c r="A145" s="39" t="s">
        <v>752</v>
      </c>
      <c r="B145" s="39" t="s">
        <v>397</v>
      </c>
      <c r="C145" s="39" t="s">
        <v>750</v>
      </c>
      <c r="D145" s="39" t="s">
        <v>389</v>
      </c>
      <c r="E145" s="39">
        <v>2</v>
      </c>
      <c r="F145" s="39" t="s">
        <v>390</v>
      </c>
      <c r="G145" s="39" t="s">
        <v>400</v>
      </c>
      <c r="H145" s="40" t="s">
        <v>722</v>
      </c>
      <c r="I145" s="41">
        <v>11999022</v>
      </c>
      <c r="J145" s="41">
        <v>11999023</v>
      </c>
      <c r="K145" s="41" t="s">
        <v>200</v>
      </c>
      <c r="L145" s="41" t="s">
        <v>200</v>
      </c>
      <c r="M145" s="39" t="s">
        <v>200</v>
      </c>
      <c r="N145" s="39" t="s">
        <v>435</v>
      </c>
    </row>
    <row r="146" spans="1:14" ht="16.5" x14ac:dyDescent="0.15">
      <c r="A146" s="39" t="s">
        <v>753</v>
      </c>
      <c r="B146" s="39" t="s">
        <v>397</v>
      </c>
      <c r="C146" s="39" t="s">
        <v>754</v>
      </c>
      <c r="D146" s="39" t="s">
        <v>389</v>
      </c>
      <c r="E146" s="39">
        <v>2</v>
      </c>
      <c r="F146" s="39" t="s">
        <v>399</v>
      </c>
      <c r="G146" s="39" t="s">
        <v>391</v>
      </c>
      <c r="H146" s="40" t="s">
        <v>694</v>
      </c>
      <c r="I146" s="41">
        <v>11999521</v>
      </c>
      <c r="J146" s="41" t="s">
        <v>200</v>
      </c>
      <c r="K146" s="41" t="s">
        <v>200</v>
      </c>
      <c r="L146" s="41" t="s">
        <v>200</v>
      </c>
      <c r="M146" s="39" t="s">
        <v>200</v>
      </c>
      <c r="N146" s="39" t="s">
        <v>755</v>
      </c>
    </row>
    <row r="147" spans="1:14" ht="16.5" x14ac:dyDescent="0.15">
      <c r="A147" s="39" t="s">
        <v>756</v>
      </c>
      <c r="B147" s="39" t="s">
        <v>397</v>
      </c>
      <c r="C147" s="39" t="s">
        <v>757</v>
      </c>
      <c r="D147" s="39" t="s">
        <v>389</v>
      </c>
      <c r="E147" s="39">
        <v>1</v>
      </c>
      <c r="F147" s="39" t="s">
        <v>399</v>
      </c>
      <c r="G147" s="39" t="s">
        <v>391</v>
      </c>
      <c r="H147" s="40" t="s">
        <v>425</v>
      </c>
      <c r="I147" s="41">
        <v>11999530</v>
      </c>
      <c r="J147" s="41">
        <v>11999512</v>
      </c>
      <c r="K147" s="41">
        <v>11960103</v>
      </c>
      <c r="L147" s="41">
        <v>11960104</v>
      </c>
      <c r="M147" s="39" t="s">
        <v>200</v>
      </c>
      <c r="N147" s="39" t="s">
        <v>578</v>
      </c>
    </row>
    <row r="148" spans="1:14" ht="16.5" x14ac:dyDescent="0.15">
      <c r="A148" s="39" t="s">
        <v>905</v>
      </c>
      <c r="B148" s="39" t="s">
        <v>397</v>
      </c>
      <c r="C148" s="39" t="s">
        <v>758</v>
      </c>
      <c r="D148" s="39" t="s">
        <v>389</v>
      </c>
      <c r="E148" s="39">
        <v>2</v>
      </c>
      <c r="F148" s="39" t="s">
        <v>399</v>
      </c>
      <c r="G148" s="39" t="s">
        <v>400</v>
      </c>
      <c r="H148" s="40" t="s">
        <v>722</v>
      </c>
      <c r="I148" s="41">
        <v>11998008</v>
      </c>
      <c r="J148" s="41">
        <v>11998009</v>
      </c>
      <c r="K148" s="41">
        <v>11999532</v>
      </c>
      <c r="L148" s="41" t="s">
        <v>200</v>
      </c>
      <c r="M148" s="39" t="s">
        <v>200</v>
      </c>
      <c r="N148" s="39" t="s">
        <v>480</v>
      </c>
    </row>
    <row r="149" spans="1:14" ht="16.5" x14ac:dyDescent="0.15">
      <c r="A149" s="39" t="s">
        <v>759</v>
      </c>
      <c r="B149" s="39" t="s">
        <v>397</v>
      </c>
      <c r="C149" s="39" t="s">
        <v>760</v>
      </c>
      <c r="D149" s="39" t="s">
        <v>389</v>
      </c>
      <c r="E149" s="39">
        <v>2</v>
      </c>
      <c r="F149" s="39" t="s">
        <v>399</v>
      </c>
      <c r="G149" s="39" t="s">
        <v>400</v>
      </c>
      <c r="H149" s="40" t="s">
        <v>411</v>
      </c>
      <c r="I149" s="41">
        <v>11970101</v>
      </c>
      <c r="J149" s="41">
        <v>11970102</v>
      </c>
      <c r="K149" s="41" t="s">
        <v>200</v>
      </c>
      <c r="L149" s="41" t="s">
        <v>200</v>
      </c>
      <c r="M149" s="39" t="s">
        <v>200</v>
      </c>
      <c r="N149" s="39" t="s">
        <v>412</v>
      </c>
    </row>
    <row r="150" spans="1:14" ht="16.5" x14ac:dyDescent="0.15">
      <c r="A150" s="39" t="s">
        <v>761</v>
      </c>
      <c r="B150" s="39" t="s">
        <v>397</v>
      </c>
      <c r="C150" s="39" t="s">
        <v>758</v>
      </c>
      <c r="D150" s="39" t="s">
        <v>389</v>
      </c>
      <c r="E150" s="39">
        <v>2</v>
      </c>
      <c r="F150" s="39" t="s">
        <v>399</v>
      </c>
      <c r="G150" s="39" t="s">
        <v>410</v>
      </c>
      <c r="H150" s="40" t="s">
        <v>722</v>
      </c>
      <c r="I150" s="41">
        <v>11998008</v>
      </c>
      <c r="J150" s="41">
        <v>11998009</v>
      </c>
      <c r="K150" s="41">
        <v>11999533</v>
      </c>
      <c r="L150" s="41" t="s">
        <v>200</v>
      </c>
      <c r="M150" s="39" t="s">
        <v>200</v>
      </c>
      <c r="N150" s="39" t="s">
        <v>480</v>
      </c>
    </row>
    <row r="151" spans="1:14" ht="16.5" x14ac:dyDescent="0.15">
      <c r="A151" s="39" t="s">
        <v>762</v>
      </c>
      <c r="B151" s="39" t="s">
        <v>397</v>
      </c>
      <c r="C151" s="39" t="s">
        <v>758</v>
      </c>
      <c r="D151" s="39" t="s">
        <v>389</v>
      </c>
      <c r="E151" s="39">
        <v>2</v>
      </c>
      <c r="F151" s="39" t="s">
        <v>399</v>
      </c>
      <c r="G151" s="39" t="s">
        <v>410</v>
      </c>
      <c r="H151" s="40" t="s">
        <v>694</v>
      </c>
      <c r="I151" s="41">
        <v>11998008</v>
      </c>
      <c r="J151" s="41">
        <v>11998009</v>
      </c>
      <c r="K151" s="41" t="s">
        <v>200</v>
      </c>
      <c r="L151" s="41" t="s">
        <v>200</v>
      </c>
      <c r="M151" s="39" t="s">
        <v>200</v>
      </c>
      <c r="N151" s="39" t="s">
        <v>480</v>
      </c>
    </row>
    <row r="152" spans="1:14" ht="16.5" x14ac:dyDescent="0.15">
      <c r="A152" s="39" t="s">
        <v>763</v>
      </c>
      <c r="B152" s="39" t="s">
        <v>397</v>
      </c>
      <c r="C152" s="39" t="s">
        <v>764</v>
      </c>
      <c r="D152" s="39" t="s">
        <v>389</v>
      </c>
      <c r="E152" s="39">
        <v>2</v>
      </c>
      <c r="F152" s="39" t="s">
        <v>399</v>
      </c>
      <c r="G152" s="39" t="s">
        <v>404</v>
      </c>
      <c r="H152" s="40" t="s">
        <v>420</v>
      </c>
      <c r="I152" s="41" t="s">
        <v>200</v>
      </c>
      <c r="J152" s="41" t="s">
        <v>200</v>
      </c>
      <c r="K152" s="41" t="s">
        <v>200</v>
      </c>
      <c r="L152" s="41" t="s">
        <v>200</v>
      </c>
      <c r="M152" s="39" t="s">
        <v>200</v>
      </c>
      <c r="N152" s="39" t="s">
        <v>765</v>
      </c>
    </row>
    <row r="153" spans="1:14" ht="16.5" x14ac:dyDescent="0.15">
      <c r="A153" s="39" t="s">
        <v>766</v>
      </c>
      <c r="B153" s="39" t="s">
        <v>397</v>
      </c>
      <c r="C153" s="39" t="s">
        <v>767</v>
      </c>
      <c r="D153" s="39" t="s">
        <v>389</v>
      </c>
      <c r="E153" s="39">
        <v>2</v>
      </c>
      <c r="F153" s="39" t="s">
        <v>390</v>
      </c>
      <c r="G153" s="39" t="s">
        <v>410</v>
      </c>
      <c r="H153" s="40" t="s">
        <v>420</v>
      </c>
      <c r="I153" s="41" t="s">
        <v>200</v>
      </c>
      <c r="J153" s="41" t="s">
        <v>200</v>
      </c>
      <c r="K153" s="41" t="s">
        <v>200</v>
      </c>
      <c r="L153" s="41" t="s">
        <v>200</v>
      </c>
      <c r="M153" s="39" t="s">
        <v>200</v>
      </c>
      <c r="N153" s="39" t="s">
        <v>737</v>
      </c>
    </row>
    <row r="154" spans="1:14" ht="16.5" x14ac:dyDescent="0.15">
      <c r="A154" s="39" t="s">
        <v>768</v>
      </c>
      <c r="B154" s="39" t="s">
        <v>397</v>
      </c>
      <c r="C154" s="39" t="s">
        <v>769</v>
      </c>
      <c r="D154" s="39" t="s">
        <v>389</v>
      </c>
      <c r="E154" s="39">
        <v>2</v>
      </c>
      <c r="F154" s="39" t="s">
        <v>390</v>
      </c>
      <c r="G154" s="39" t="s">
        <v>400</v>
      </c>
      <c r="H154" s="40" t="s">
        <v>770</v>
      </c>
      <c r="I154" s="41">
        <v>11998026</v>
      </c>
      <c r="J154" s="41">
        <v>11998027</v>
      </c>
      <c r="K154" s="41">
        <v>11998028</v>
      </c>
      <c r="L154" s="41" t="s">
        <v>200</v>
      </c>
      <c r="M154" s="39" t="s">
        <v>200</v>
      </c>
      <c r="N154" s="39" t="s">
        <v>501</v>
      </c>
    </row>
    <row r="155" spans="1:14" ht="16.5" x14ac:dyDescent="0.15">
      <c r="A155" s="39" t="s">
        <v>771</v>
      </c>
      <c r="B155" s="39" t="s">
        <v>397</v>
      </c>
      <c r="C155" s="39" t="s">
        <v>772</v>
      </c>
      <c r="D155" s="39" t="s">
        <v>389</v>
      </c>
      <c r="E155" s="39">
        <v>2</v>
      </c>
      <c r="F155" s="39" t="s">
        <v>390</v>
      </c>
      <c r="G155" s="39" t="s">
        <v>400</v>
      </c>
      <c r="H155" s="40" t="s">
        <v>773</v>
      </c>
      <c r="I155" s="41">
        <v>11998026</v>
      </c>
      <c r="J155" s="41">
        <v>11998027</v>
      </c>
      <c r="K155" s="41">
        <v>11998028</v>
      </c>
      <c r="L155" s="41">
        <v>11998029</v>
      </c>
      <c r="M155" s="39" t="s">
        <v>200</v>
      </c>
      <c r="N155" s="39" t="s">
        <v>501</v>
      </c>
    </row>
    <row r="156" spans="1:14" ht="16.5" x14ac:dyDescent="0.15">
      <c r="A156" s="39" t="s">
        <v>774</v>
      </c>
      <c r="B156" s="39" t="s">
        <v>397</v>
      </c>
      <c r="C156" s="39" t="s">
        <v>775</v>
      </c>
      <c r="D156" s="39" t="s">
        <v>389</v>
      </c>
      <c r="E156" s="39">
        <v>2</v>
      </c>
      <c r="F156" s="39" t="s">
        <v>390</v>
      </c>
      <c r="G156" s="39" t="s">
        <v>410</v>
      </c>
      <c r="H156" s="40" t="s">
        <v>740</v>
      </c>
      <c r="I156" s="41">
        <v>11998030</v>
      </c>
      <c r="J156" s="41" t="s">
        <v>200</v>
      </c>
      <c r="K156" s="41" t="s">
        <v>200</v>
      </c>
      <c r="L156" s="41" t="s">
        <v>200</v>
      </c>
      <c r="M156" s="39" t="s">
        <v>200</v>
      </c>
      <c r="N156" s="39" t="s">
        <v>776</v>
      </c>
    </row>
    <row r="157" spans="1:14" ht="16.5" x14ac:dyDescent="0.15">
      <c r="A157" s="39" t="s">
        <v>777</v>
      </c>
      <c r="B157" s="39" t="s">
        <v>397</v>
      </c>
      <c r="C157" s="39" t="s">
        <v>778</v>
      </c>
      <c r="D157" s="39" t="s">
        <v>389</v>
      </c>
      <c r="E157" s="39">
        <v>2</v>
      </c>
      <c r="F157" s="39" t="s">
        <v>390</v>
      </c>
      <c r="G157" s="39" t="s">
        <v>404</v>
      </c>
      <c r="H157" s="40" t="s">
        <v>779</v>
      </c>
      <c r="I157" s="41">
        <v>11998031</v>
      </c>
      <c r="J157" s="41">
        <v>11998032</v>
      </c>
      <c r="K157" s="41" t="s">
        <v>200</v>
      </c>
      <c r="L157" s="41" t="s">
        <v>200</v>
      </c>
      <c r="M157" s="39" t="s">
        <v>200</v>
      </c>
      <c r="N157" s="39" t="s">
        <v>780</v>
      </c>
    </row>
    <row r="158" spans="1:14" ht="16.5" x14ac:dyDescent="0.15">
      <c r="A158" s="39" t="s">
        <v>781</v>
      </c>
      <c r="B158" s="39" t="s">
        <v>397</v>
      </c>
      <c r="C158" s="39" t="s">
        <v>782</v>
      </c>
      <c r="D158" s="39" t="s">
        <v>389</v>
      </c>
      <c r="E158" s="39">
        <v>2</v>
      </c>
      <c r="F158" s="39" t="s">
        <v>390</v>
      </c>
      <c r="G158" s="39" t="s">
        <v>404</v>
      </c>
      <c r="H158" s="40" t="s">
        <v>722</v>
      </c>
      <c r="I158" s="41">
        <v>11998033</v>
      </c>
      <c r="J158" s="41">
        <v>11998034</v>
      </c>
      <c r="K158" s="41">
        <v>11998035</v>
      </c>
      <c r="L158" s="41" t="s">
        <v>200</v>
      </c>
      <c r="M158" s="39" t="s">
        <v>200</v>
      </c>
      <c r="N158" s="39" t="s">
        <v>783</v>
      </c>
    </row>
    <row r="159" spans="1:14" ht="16.5" x14ac:dyDescent="0.15">
      <c r="A159" s="39" t="s">
        <v>784</v>
      </c>
      <c r="B159" s="39" t="s">
        <v>397</v>
      </c>
      <c r="C159" s="39" t="s">
        <v>785</v>
      </c>
      <c r="D159" s="39" t="s">
        <v>389</v>
      </c>
      <c r="E159" s="39">
        <v>2</v>
      </c>
      <c r="F159" s="39" t="s">
        <v>390</v>
      </c>
      <c r="G159" s="39" t="s">
        <v>410</v>
      </c>
      <c r="H159" s="40" t="s">
        <v>704</v>
      </c>
      <c r="I159" s="41" t="s">
        <v>200</v>
      </c>
      <c r="J159" s="41" t="s">
        <v>200</v>
      </c>
      <c r="K159" s="41" t="s">
        <v>200</v>
      </c>
      <c r="L159" s="41" t="s">
        <v>200</v>
      </c>
      <c r="M159" s="39" t="s">
        <v>200</v>
      </c>
      <c r="N159" s="39" t="s">
        <v>786</v>
      </c>
    </row>
    <row r="160" spans="1:14" ht="16.5" x14ac:dyDescent="0.15">
      <c r="A160" s="39" t="s">
        <v>787</v>
      </c>
      <c r="B160" s="39" t="s">
        <v>788</v>
      </c>
      <c r="C160" s="39" t="s">
        <v>789</v>
      </c>
      <c r="D160" s="39" t="s">
        <v>451</v>
      </c>
      <c r="E160" s="39">
        <v>3</v>
      </c>
      <c r="F160" s="39" t="s">
        <v>390</v>
      </c>
      <c r="G160" s="39" t="s">
        <v>391</v>
      </c>
      <c r="H160" s="40" t="s">
        <v>790</v>
      </c>
      <c r="I160" s="41">
        <v>11960801</v>
      </c>
      <c r="J160" s="41">
        <v>11960802</v>
      </c>
      <c r="K160" s="41">
        <v>11960803</v>
      </c>
      <c r="L160" s="41">
        <v>11960805</v>
      </c>
      <c r="M160" s="39" t="s">
        <v>200</v>
      </c>
      <c r="N160" s="39" t="s">
        <v>791</v>
      </c>
    </row>
    <row r="161" spans="1:14" ht="16.5" x14ac:dyDescent="0.15">
      <c r="A161" s="39" t="s">
        <v>792</v>
      </c>
      <c r="B161" s="39" t="s">
        <v>793</v>
      </c>
      <c r="C161" s="39" t="s">
        <v>600</v>
      </c>
      <c r="D161" s="39" t="s">
        <v>451</v>
      </c>
      <c r="E161" s="39">
        <v>4</v>
      </c>
      <c r="F161" s="39" t="s">
        <v>390</v>
      </c>
      <c r="G161" s="39" t="s">
        <v>410</v>
      </c>
      <c r="H161" s="40" t="s">
        <v>794</v>
      </c>
      <c r="I161" s="41">
        <v>11861301</v>
      </c>
      <c r="J161" s="41">
        <v>11861302</v>
      </c>
      <c r="K161" s="46">
        <v>11861305</v>
      </c>
      <c r="L161" s="47">
        <v>11861304</v>
      </c>
      <c r="M161" s="39"/>
      <c r="N161" s="39" t="s">
        <v>732</v>
      </c>
    </row>
    <row r="162" spans="1:14" ht="16.5" x14ac:dyDescent="0.15">
      <c r="A162" s="39" t="s">
        <v>323</v>
      </c>
      <c r="B162" s="39" t="s">
        <v>793</v>
      </c>
      <c r="C162" s="39" t="s">
        <v>795</v>
      </c>
      <c r="D162" s="39" t="s">
        <v>451</v>
      </c>
      <c r="E162" s="39">
        <v>3</v>
      </c>
      <c r="F162" s="39" t="s">
        <v>390</v>
      </c>
      <c r="G162" s="39" t="s">
        <v>391</v>
      </c>
      <c r="H162" s="40" t="s">
        <v>405</v>
      </c>
      <c r="I162" s="41">
        <v>11960901</v>
      </c>
      <c r="J162" s="41">
        <v>11960902</v>
      </c>
      <c r="K162" s="41">
        <v>11960903</v>
      </c>
      <c r="L162" s="41">
        <v>11960904</v>
      </c>
      <c r="M162" s="39"/>
      <c r="N162" s="39" t="s">
        <v>796</v>
      </c>
    </row>
    <row r="163" spans="1:14" ht="16.5" x14ac:dyDescent="0.15">
      <c r="A163" s="39" t="s">
        <v>797</v>
      </c>
      <c r="B163" s="39" t="s">
        <v>798</v>
      </c>
      <c r="C163" s="39" t="s">
        <v>602</v>
      </c>
      <c r="D163" s="39" t="s">
        <v>389</v>
      </c>
      <c r="E163" s="39">
        <v>2</v>
      </c>
      <c r="F163" s="39" t="s">
        <v>399</v>
      </c>
      <c r="G163" s="39" t="s">
        <v>400</v>
      </c>
      <c r="H163" s="40" t="s">
        <v>799</v>
      </c>
      <c r="I163" s="41">
        <v>11760701</v>
      </c>
      <c r="J163" s="41">
        <v>11760702</v>
      </c>
      <c r="K163" s="41">
        <v>11760703</v>
      </c>
      <c r="L163" s="41">
        <v>11760704</v>
      </c>
      <c r="M163" s="39"/>
      <c r="N163" s="39" t="s">
        <v>800</v>
      </c>
    </row>
    <row r="164" spans="1:14" ht="16.5" x14ac:dyDescent="0.15">
      <c r="A164" s="39" t="s">
        <v>801</v>
      </c>
      <c r="B164" s="39" t="s">
        <v>793</v>
      </c>
      <c r="C164" s="39" t="s">
        <v>609</v>
      </c>
      <c r="D164" s="39" t="s">
        <v>389</v>
      </c>
      <c r="E164" s="39">
        <v>4</v>
      </c>
      <c r="F164" s="39" t="s">
        <v>390</v>
      </c>
      <c r="G164" s="39" t="s">
        <v>400</v>
      </c>
      <c r="H164" s="40" t="s">
        <v>802</v>
      </c>
      <c r="I164" s="41">
        <v>11760501</v>
      </c>
      <c r="J164" s="41">
        <v>11760502</v>
      </c>
      <c r="K164" s="41">
        <v>11760503</v>
      </c>
      <c r="L164" s="41">
        <v>11760504</v>
      </c>
      <c r="M164" s="39"/>
      <c r="N164" s="39" t="s">
        <v>803</v>
      </c>
    </row>
    <row r="165" spans="1:14" ht="16.5" x14ac:dyDescent="0.15">
      <c r="A165" s="39" t="s">
        <v>804</v>
      </c>
      <c r="B165" s="39" t="s">
        <v>805</v>
      </c>
      <c r="C165" s="39" t="s">
        <v>414</v>
      </c>
      <c r="D165" s="39" t="s">
        <v>389</v>
      </c>
      <c r="E165" s="39">
        <v>2</v>
      </c>
      <c r="F165" s="39" t="s">
        <v>399</v>
      </c>
      <c r="G165" s="39" t="s">
        <v>410</v>
      </c>
      <c r="H165" s="40" t="s">
        <v>806</v>
      </c>
      <c r="I165" s="46">
        <v>11860701</v>
      </c>
      <c r="J165" s="46">
        <v>11860702</v>
      </c>
      <c r="K165" s="46">
        <v>11860703</v>
      </c>
      <c r="L165" s="46">
        <v>11860704</v>
      </c>
      <c r="M165" s="39"/>
      <c r="N165" s="39" t="s">
        <v>807</v>
      </c>
    </row>
    <row r="166" spans="1:14" ht="16.5" x14ac:dyDescent="0.15">
      <c r="A166" s="39" t="s">
        <v>808</v>
      </c>
      <c r="B166" s="39" t="s">
        <v>809</v>
      </c>
      <c r="C166" s="39" t="s">
        <v>609</v>
      </c>
      <c r="D166" s="39" t="s">
        <v>389</v>
      </c>
      <c r="E166" s="39">
        <v>1</v>
      </c>
      <c r="F166" s="39" t="s">
        <v>399</v>
      </c>
      <c r="G166" s="39" t="s">
        <v>400</v>
      </c>
      <c r="H166" s="40" t="s">
        <v>790</v>
      </c>
      <c r="I166" s="41">
        <v>11761101</v>
      </c>
      <c r="J166" s="41">
        <v>11761102</v>
      </c>
      <c r="K166" s="41">
        <v>11761103</v>
      </c>
      <c r="L166" s="41">
        <v>11761104</v>
      </c>
      <c r="M166" s="39"/>
      <c r="N166" s="39" t="s">
        <v>810</v>
      </c>
    </row>
    <row r="167" spans="1:14" ht="16.5" x14ac:dyDescent="0.15">
      <c r="A167" s="39" t="s">
        <v>811</v>
      </c>
      <c r="B167" s="39" t="s">
        <v>812</v>
      </c>
      <c r="C167" s="39" t="s">
        <v>602</v>
      </c>
      <c r="D167" s="39" t="s">
        <v>451</v>
      </c>
      <c r="E167" s="39">
        <v>4</v>
      </c>
      <c r="F167" s="39" t="s">
        <v>390</v>
      </c>
      <c r="G167" s="39" t="s">
        <v>400</v>
      </c>
      <c r="H167" s="40" t="s">
        <v>813</v>
      </c>
      <c r="I167" s="41">
        <v>11961301</v>
      </c>
      <c r="J167" s="41">
        <v>11961302</v>
      </c>
      <c r="K167" s="41">
        <v>11961303</v>
      </c>
      <c r="L167" s="41">
        <v>11961304</v>
      </c>
      <c r="M167" s="39"/>
      <c r="N167" s="39" t="s">
        <v>814</v>
      </c>
    </row>
    <row r="168" spans="1:14" ht="16.5" x14ac:dyDescent="0.15">
      <c r="A168" s="42" t="s">
        <v>815</v>
      </c>
      <c r="B168" s="42" t="s">
        <v>314</v>
      </c>
      <c r="C168" s="42" t="s">
        <v>816</v>
      </c>
      <c r="D168" s="39" t="s">
        <v>389</v>
      </c>
      <c r="E168" s="42">
        <v>3</v>
      </c>
      <c r="F168" s="42" t="s">
        <v>399</v>
      </c>
      <c r="G168" s="42" t="s">
        <v>391</v>
      </c>
      <c r="H168" s="43" t="s">
        <v>312</v>
      </c>
      <c r="I168" s="44">
        <v>11780301</v>
      </c>
      <c r="J168" s="44">
        <v>11780302</v>
      </c>
      <c r="K168" s="44">
        <v>11780303</v>
      </c>
      <c r="L168" s="44">
        <v>11780305</v>
      </c>
      <c r="M168" s="42"/>
      <c r="N168" s="42" t="s">
        <v>817</v>
      </c>
    </row>
    <row r="169" spans="1:14" ht="16.5" x14ac:dyDescent="0.15">
      <c r="A169" s="42" t="s">
        <v>818</v>
      </c>
      <c r="B169" s="42" t="s">
        <v>315</v>
      </c>
      <c r="C169" s="42" t="s">
        <v>819</v>
      </c>
      <c r="D169" s="39" t="s">
        <v>389</v>
      </c>
      <c r="E169" s="42">
        <v>1</v>
      </c>
      <c r="F169" s="42" t="s">
        <v>399</v>
      </c>
      <c r="G169" s="42" t="s">
        <v>410</v>
      </c>
      <c r="H169" s="43" t="s">
        <v>313</v>
      </c>
      <c r="I169" s="44">
        <v>11860505</v>
      </c>
      <c r="J169" s="44">
        <v>11860506</v>
      </c>
      <c r="K169" s="44">
        <v>11860507</v>
      </c>
      <c r="L169" s="44">
        <v>11860508</v>
      </c>
      <c r="M169" s="42"/>
      <c r="N169" s="42" t="s">
        <v>316</v>
      </c>
    </row>
    <row r="170" spans="1:14" ht="16.5" x14ac:dyDescent="0.15">
      <c r="A170" s="42" t="s">
        <v>820</v>
      </c>
      <c r="B170" s="42" t="s">
        <v>317</v>
      </c>
      <c r="C170" s="42" t="s">
        <v>821</v>
      </c>
      <c r="D170" s="39" t="s">
        <v>389</v>
      </c>
      <c r="E170" s="42">
        <v>1</v>
      </c>
      <c r="F170" s="42" t="s">
        <v>399</v>
      </c>
      <c r="G170" s="42" t="s">
        <v>410</v>
      </c>
      <c r="H170" s="48" t="s">
        <v>320</v>
      </c>
      <c r="I170" s="44">
        <v>11860601</v>
      </c>
      <c r="J170" s="44">
        <v>11860602</v>
      </c>
      <c r="K170" s="44">
        <v>11860603</v>
      </c>
      <c r="L170" s="44">
        <v>11860604</v>
      </c>
      <c r="M170" s="42"/>
      <c r="N170" s="42" t="s">
        <v>318</v>
      </c>
    </row>
    <row r="171" spans="1:14" ht="16.5" x14ac:dyDescent="0.15">
      <c r="A171" s="39" t="s">
        <v>822</v>
      </c>
      <c r="B171" s="39" t="s">
        <v>503</v>
      </c>
      <c r="C171" s="39" t="s">
        <v>823</v>
      </c>
      <c r="D171" s="39" t="s">
        <v>389</v>
      </c>
      <c r="E171" s="39">
        <v>2</v>
      </c>
      <c r="F171" s="39" t="s">
        <v>390</v>
      </c>
      <c r="G171" s="39" t="s">
        <v>404</v>
      </c>
      <c r="H171" s="49" t="s">
        <v>504</v>
      </c>
      <c r="I171" s="41">
        <v>11660401</v>
      </c>
      <c r="J171" s="41">
        <v>11660402</v>
      </c>
      <c r="K171" s="41">
        <v>11660403</v>
      </c>
      <c r="L171" s="41">
        <v>11660404</v>
      </c>
      <c r="M171" s="39" t="s">
        <v>200</v>
      </c>
      <c r="N171" s="39" t="s">
        <v>505</v>
      </c>
    </row>
    <row r="172" spans="1:14" ht="16.5" x14ac:dyDescent="0.15">
      <c r="A172" s="39" t="s">
        <v>824</v>
      </c>
      <c r="B172" s="39" t="s">
        <v>680</v>
      </c>
      <c r="C172" s="39" t="s">
        <v>825</v>
      </c>
      <c r="D172" s="39" t="s">
        <v>389</v>
      </c>
      <c r="E172" s="39">
        <v>4</v>
      </c>
      <c r="F172" s="39" t="s">
        <v>390</v>
      </c>
      <c r="G172" s="39" t="s">
        <v>391</v>
      </c>
      <c r="H172" s="40" t="s">
        <v>430</v>
      </c>
      <c r="I172" s="41">
        <v>11670201</v>
      </c>
      <c r="J172" s="41">
        <v>11670202</v>
      </c>
      <c r="K172" s="41">
        <v>11999510</v>
      </c>
      <c r="L172" s="41">
        <v>11670203</v>
      </c>
      <c r="M172" s="39" t="s">
        <v>200</v>
      </c>
      <c r="N172" s="39" t="s">
        <v>682</v>
      </c>
    </row>
    <row r="173" spans="1:14" ht="16.5" x14ac:dyDescent="0.15">
      <c r="A173" s="39" t="s">
        <v>826</v>
      </c>
      <c r="B173" s="39" t="s">
        <v>685</v>
      </c>
      <c r="C173" s="39" t="s">
        <v>827</v>
      </c>
      <c r="D173" s="39" t="s">
        <v>389</v>
      </c>
      <c r="E173" s="39">
        <v>4</v>
      </c>
      <c r="F173" s="39" t="s">
        <v>390</v>
      </c>
      <c r="G173" s="39" t="s">
        <v>400</v>
      </c>
      <c r="H173" s="40" t="s">
        <v>686</v>
      </c>
      <c r="I173" s="41">
        <v>11860301</v>
      </c>
      <c r="J173" s="41">
        <v>11860302</v>
      </c>
      <c r="K173" s="41">
        <v>11860303</v>
      </c>
      <c r="L173" s="41">
        <v>11999514</v>
      </c>
      <c r="M173" s="39">
        <v>11860304</v>
      </c>
      <c r="N173" s="39" t="s">
        <v>687</v>
      </c>
    </row>
    <row r="174" spans="1:14" ht="16.5" x14ac:dyDescent="0.15">
      <c r="A174" s="39" t="s">
        <v>828</v>
      </c>
      <c r="B174" s="39" t="s">
        <v>428</v>
      </c>
      <c r="C174" s="39" t="s">
        <v>829</v>
      </c>
      <c r="D174" s="39" t="s">
        <v>389</v>
      </c>
      <c r="E174" s="39">
        <v>3</v>
      </c>
      <c r="F174" s="39" t="s">
        <v>390</v>
      </c>
      <c r="G174" s="39" t="s">
        <v>400</v>
      </c>
      <c r="H174" s="40" t="s">
        <v>430</v>
      </c>
      <c r="I174" s="41">
        <v>11760101</v>
      </c>
      <c r="J174" s="41">
        <v>11760102</v>
      </c>
      <c r="K174" s="41">
        <v>11760103</v>
      </c>
      <c r="L174" s="41">
        <v>11999519</v>
      </c>
      <c r="M174" s="39">
        <v>11999540</v>
      </c>
      <c r="N174" s="39" t="s">
        <v>431</v>
      </c>
    </row>
    <row r="175" spans="1:14" ht="16.5" x14ac:dyDescent="0.15">
      <c r="A175" s="39" t="s">
        <v>830</v>
      </c>
      <c r="B175" s="39" t="s">
        <v>510</v>
      </c>
      <c r="C175" s="39" t="s">
        <v>831</v>
      </c>
      <c r="D175" s="39" t="s">
        <v>389</v>
      </c>
      <c r="E175" s="39">
        <v>2</v>
      </c>
      <c r="F175" s="39" t="s">
        <v>390</v>
      </c>
      <c r="G175" s="39" t="s">
        <v>404</v>
      </c>
      <c r="H175" s="40" t="s">
        <v>511</v>
      </c>
      <c r="I175" s="41">
        <v>11660301</v>
      </c>
      <c r="J175" s="41">
        <v>11660302</v>
      </c>
      <c r="K175" s="41">
        <v>11660303</v>
      </c>
      <c r="L175" s="41">
        <v>11660304</v>
      </c>
      <c r="M175" s="39" t="s">
        <v>200</v>
      </c>
      <c r="N175" s="39" t="s">
        <v>512</v>
      </c>
    </row>
    <row r="176" spans="1:14" ht="16.5" x14ac:dyDescent="0.15">
      <c r="A176" s="30" t="s">
        <v>832</v>
      </c>
      <c r="B176" s="30" t="s">
        <v>329</v>
      </c>
      <c r="C176" s="30" t="s">
        <v>574</v>
      </c>
      <c r="D176" s="39" t="s">
        <v>451</v>
      </c>
      <c r="E176" s="30">
        <v>3</v>
      </c>
      <c r="F176" s="30" t="s">
        <v>390</v>
      </c>
      <c r="G176" s="30" t="s">
        <v>326</v>
      </c>
      <c r="H176" s="50" t="s">
        <v>328</v>
      </c>
      <c r="I176" s="52">
        <v>11861301</v>
      </c>
      <c r="J176" s="52">
        <v>11861302</v>
      </c>
      <c r="K176" s="52">
        <v>11861303</v>
      </c>
      <c r="L176" s="52">
        <v>11861306</v>
      </c>
      <c r="M176" s="30" t="s">
        <v>200</v>
      </c>
      <c r="N176" s="30" t="s">
        <v>327</v>
      </c>
    </row>
    <row r="177" spans="1:14" ht="16.5" x14ac:dyDescent="0.15">
      <c r="A177" s="30" t="s">
        <v>833</v>
      </c>
      <c r="B177" s="30" t="s">
        <v>330</v>
      </c>
      <c r="C177" s="30" t="s">
        <v>574</v>
      </c>
      <c r="D177" s="39" t="s">
        <v>451</v>
      </c>
      <c r="E177" s="30">
        <v>3</v>
      </c>
      <c r="F177" s="30" t="s">
        <v>390</v>
      </c>
      <c r="G177" s="30" t="s">
        <v>325</v>
      </c>
      <c r="H177" s="50" t="s">
        <v>319</v>
      </c>
      <c r="I177" s="44">
        <v>11660801</v>
      </c>
      <c r="J177" s="44">
        <v>11660802</v>
      </c>
      <c r="K177" s="52">
        <v>11660803</v>
      </c>
      <c r="L177" s="52">
        <v>11660805</v>
      </c>
      <c r="M177" s="30" t="s">
        <v>200</v>
      </c>
      <c r="N177" s="30" t="s">
        <v>331</v>
      </c>
    </row>
    <row r="178" spans="1:14" s="55" customFormat="1" ht="16.5" x14ac:dyDescent="0.15">
      <c r="A178" s="30" t="s">
        <v>834</v>
      </c>
      <c r="B178" s="30" t="s">
        <v>330</v>
      </c>
      <c r="C178" s="30" t="s">
        <v>835</v>
      </c>
      <c r="D178" s="39" t="s">
        <v>451</v>
      </c>
      <c r="E178" s="30">
        <v>3</v>
      </c>
      <c r="F178" s="30" t="s">
        <v>390</v>
      </c>
      <c r="G178" s="30" t="s">
        <v>325</v>
      </c>
      <c r="H178" s="50" t="s">
        <v>319</v>
      </c>
      <c r="I178" s="44">
        <v>11660801</v>
      </c>
      <c r="J178" s="44">
        <v>11660802</v>
      </c>
      <c r="K178" s="52">
        <v>11660803</v>
      </c>
      <c r="L178" s="52">
        <v>11660804</v>
      </c>
      <c r="M178" s="30" t="s">
        <v>200</v>
      </c>
      <c r="N178" s="30" t="s">
        <v>331</v>
      </c>
    </row>
    <row r="179" spans="1:14" ht="16.5" x14ac:dyDescent="0.15">
      <c r="A179" s="30" t="s">
        <v>836</v>
      </c>
      <c r="B179" s="30" t="s">
        <v>631</v>
      </c>
      <c r="C179" s="30" t="s">
        <v>574</v>
      </c>
      <c r="D179" s="39" t="s">
        <v>389</v>
      </c>
      <c r="E179" s="30">
        <v>3</v>
      </c>
      <c r="F179" s="30" t="s">
        <v>324</v>
      </c>
      <c r="G179" s="30" t="s">
        <v>326</v>
      </c>
      <c r="H179" s="50" t="s">
        <v>312</v>
      </c>
      <c r="I179" s="51">
        <v>11760201</v>
      </c>
      <c r="J179" s="51">
        <v>11760202</v>
      </c>
      <c r="K179" s="51">
        <v>11760203</v>
      </c>
      <c r="L179" s="51">
        <v>11760204</v>
      </c>
      <c r="M179" s="30" t="s">
        <v>200</v>
      </c>
      <c r="N179" s="30" t="s">
        <v>321</v>
      </c>
    </row>
    <row r="180" spans="1:14" ht="16.5" x14ac:dyDescent="0.3">
      <c r="A180" s="53" t="s">
        <v>837</v>
      </c>
      <c r="B180" s="53" t="s">
        <v>332</v>
      </c>
      <c r="C180" s="53" t="s">
        <v>838</v>
      </c>
      <c r="D180" s="39" t="s">
        <v>389</v>
      </c>
      <c r="E180" s="53">
        <v>4</v>
      </c>
      <c r="F180" s="49" t="s">
        <v>333</v>
      </c>
      <c r="G180" s="53" t="s">
        <v>326</v>
      </c>
      <c r="H180" s="49" t="s">
        <v>839</v>
      </c>
      <c r="I180" s="56">
        <v>11880401</v>
      </c>
      <c r="J180" s="56">
        <v>11880402</v>
      </c>
      <c r="K180" s="56">
        <v>11880403</v>
      </c>
      <c r="L180" s="56">
        <v>11880404</v>
      </c>
      <c r="M180" s="53" t="s">
        <v>200</v>
      </c>
      <c r="N180" s="54" t="s">
        <v>840</v>
      </c>
    </row>
    <row r="181" spans="1:14" ht="16.5" x14ac:dyDescent="0.15">
      <c r="A181" s="39" t="s">
        <v>841</v>
      </c>
      <c r="B181" s="39" t="s">
        <v>842</v>
      </c>
      <c r="C181" s="39" t="s">
        <v>843</v>
      </c>
      <c r="D181" s="39" t="s">
        <v>451</v>
      </c>
      <c r="E181" s="39">
        <v>1</v>
      </c>
      <c r="F181" s="30" t="s">
        <v>324</v>
      </c>
      <c r="G181" s="39" t="s">
        <v>400</v>
      </c>
      <c r="H181" s="40" t="s">
        <v>844</v>
      </c>
      <c r="I181" s="44">
        <v>11761401</v>
      </c>
      <c r="J181" s="44">
        <v>11761402</v>
      </c>
      <c r="K181" s="44">
        <v>11761403</v>
      </c>
      <c r="L181" s="44">
        <v>11761404</v>
      </c>
      <c r="M181" s="39" t="s">
        <v>200</v>
      </c>
      <c r="N181" s="39" t="s">
        <v>845</v>
      </c>
    </row>
    <row r="182" spans="1:14" ht="16.5" x14ac:dyDescent="0.15">
      <c r="A182" s="39" t="s">
        <v>846</v>
      </c>
      <c r="B182" s="39" t="s">
        <v>340</v>
      </c>
      <c r="C182" s="39" t="s">
        <v>847</v>
      </c>
      <c r="D182" s="39" t="s">
        <v>451</v>
      </c>
      <c r="E182" s="39">
        <v>2</v>
      </c>
      <c r="F182" s="30" t="s">
        <v>324</v>
      </c>
      <c r="G182" s="30" t="s">
        <v>325</v>
      </c>
      <c r="H182" s="40" t="s">
        <v>770</v>
      </c>
      <c r="I182" s="44">
        <v>11660701</v>
      </c>
      <c r="J182" s="44">
        <v>11660702</v>
      </c>
      <c r="K182" s="44">
        <v>11660703</v>
      </c>
      <c r="L182" s="44">
        <v>11660704</v>
      </c>
      <c r="M182" s="39" t="s">
        <v>200</v>
      </c>
      <c r="N182" s="39" t="s">
        <v>848</v>
      </c>
    </row>
    <row r="183" spans="1:14" ht="16.5" x14ac:dyDescent="0.15">
      <c r="A183" s="39" t="s">
        <v>849</v>
      </c>
      <c r="B183" s="39" t="s">
        <v>622</v>
      </c>
      <c r="C183" s="39" t="s">
        <v>850</v>
      </c>
      <c r="D183" s="39" t="s">
        <v>389</v>
      </c>
      <c r="E183" s="39">
        <v>2</v>
      </c>
      <c r="F183" s="30" t="s">
        <v>324</v>
      </c>
      <c r="G183" s="39" t="s">
        <v>391</v>
      </c>
      <c r="H183" s="40" t="s">
        <v>312</v>
      </c>
      <c r="I183" s="44">
        <v>11980701</v>
      </c>
      <c r="J183" s="44">
        <v>11980702</v>
      </c>
      <c r="K183" s="44">
        <v>11980703</v>
      </c>
      <c r="L183" s="44">
        <v>11980704</v>
      </c>
      <c r="M183" s="39" t="s">
        <v>200</v>
      </c>
      <c r="N183" s="39" t="s">
        <v>851</v>
      </c>
    </row>
    <row r="184" spans="1:14" ht="16.5" x14ac:dyDescent="0.15">
      <c r="A184" s="39" t="s">
        <v>852</v>
      </c>
      <c r="B184" s="39" t="s">
        <v>853</v>
      </c>
      <c r="C184" s="39" t="s">
        <v>854</v>
      </c>
      <c r="D184" s="39" t="s">
        <v>389</v>
      </c>
      <c r="E184" s="57">
        <v>1</v>
      </c>
      <c r="F184" s="30" t="s">
        <v>324</v>
      </c>
      <c r="G184" s="39" t="s">
        <v>400</v>
      </c>
      <c r="H184" s="40" t="s">
        <v>790</v>
      </c>
      <c r="I184" s="44">
        <v>11761201</v>
      </c>
      <c r="J184" s="44">
        <v>11761202</v>
      </c>
      <c r="K184" s="44">
        <v>11761203</v>
      </c>
      <c r="L184" s="44">
        <v>11761204</v>
      </c>
      <c r="M184" s="39"/>
      <c r="N184" s="39" t="s">
        <v>341</v>
      </c>
    </row>
    <row r="185" spans="1:14" ht="16.5" x14ac:dyDescent="0.15">
      <c r="A185" s="39" t="s">
        <v>855</v>
      </c>
      <c r="B185" s="39" t="s">
        <v>788</v>
      </c>
      <c r="C185" s="39" t="s">
        <v>856</v>
      </c>
      <c r="D185" s="39" t="s">
        <v>451</v>
      </c>
      <c r="E185" s="57">
        <v>3</v>
      </c>
      <c r="F185" s="49" t="s">
        <v>333</v>
      </c>
      <c r="G185" s="39" t="s">
        <v>391</v>
      </c>
      <c r="H185" s="40" t="s">
        <v>790</v>
      </c>
      <c r="I185" s="44">
        <v>11960801</v>
      </c>
      <c r="J185" s="44">
        <v>11960802</v>
      </c>
      <c r="K185" s="44">
        <v>11960806</v>
      </c>
      <c r="L185" s="44">
        <v>11960804</v>
      </c>
      <c r="M185" s="39"/>
      <c r="N185" s="39" t="s">
        <v>342</v>
      </c>
    </row>
    <row r="186" spans="1:14" ht="16.5" x14ac:dyDescent="0.15">
      <c r="A186" s="39" t="s">
        <v>857</v>
      </c>
      <c r="B186" s="39" t="s">
        <v>314</v>
      </c>
      <c r="C186" s="39" t="s">
        <v>858</v>
      </c>
      <c r="D186" s="39" t="s">
        <v>389</v>
      </c>
      <c r="E186" s="57">
        <v>3</v>
      </c>
      <c r="F186" s="30" t="s">
        <v>324</v>
      </c>
      <c r="G186" s="39" t="s">
        <v>391</v>
      </c>
      <c r="H186" s="40" t="s">
        <v>405</v>
      </c>
      <c r="I186" s="44">
        <v>11780301</v>
      </c>
      <c r="J186" s="44">
        <v>11780302</v>
      </c>
      <c r="K186" s="44">
        <v>11780303</v>
      </c>
      <c r="L186" s="44">
        <v>11780304</v>
      </c>
      <c r="M186" s="39"/>
      <c r="N186" s="39" t="s">
        <v>859</v>
      </c>
    </row>
    <row r="187" spans="1:14" ht="16.5" x14ac:dyDescent="0.15">
      <c r="A187" s="39" t="s">
        <v>860</v>
      </c>
      <c r="B187" s="39" t="s">
        <v>861</v>
      </c>
      <c r="C187" s="39" t="s">
        <v>862</v>
      </c>
      <c r="D187" s="39" t="s">
        <v>451</v>
      </c>
      <c r="E187" s="57">
        <v>3</v>
      </c>
      <c r="F187" s="49" t="s">
        <v>333</v>
      </c>
      <c r="G187" s="39" t="s">
        <v>400</v>
      </c>
      <c r="H187" s="40" t="s">
        <v>863</v>
      </c>
      <c r="I187" s="44">
        <v>11760801</v>
      </c>
      <c r="J187" s="44">
        <v>11760802</v>
      </c>
      <c r="K187" s="44">
        <v>11760803</v>
      </c>
      <c r="L187" s="44">
        <v>11760804</v>
      </c>
      <c r="M187" s="39"/>
      <c r="N187" s="39" t="s">
        <v>864</v>
      </c>
    </row>
    <row r="188" spans="1:14" ht="16.5" x14ac:dyDescent="0.15">
      <c r="A188" s="39" t="s">
        <v>865</v>
      </c>
      <c r="B188" s="39" t="s">
        <v>329</v>
      </c>
      <c r="C188" s="39" t="s">
        <v>866</v>
      </c>
      <c r="D188" s="39" t="s">
        <v>451</v>
      </c>
      <c r="E188" s="57">
        <v>4</v>
      </c>
      <c r="F188" s="49" t="s">
        <v>333</v>
      </c>
      <c r="G188" s="30" t="s">
        <v>325</v>
      </c>
      <c r="H188" s="40" t="s">
        <v>794</v>
      </c>
      <c r="I188" s="52">
        <v>11861301</v>
      </c>
      <c r="J188" s="52">
        <v>11861302</v>
      </c>
      <c r="K188" s="52">
        <v>11861303</v>
      </c>
      <c r="L188" s="52">
        <v>11861304</v>
      </c>
      <c r="M188" s="39"/>
      <c r="N188" s="39" t="s">
        <v>327</v>
      </c>
    </row>
    <row r="189" spans="1:14" ht="16.5" x14ac:dyDescent="0.15">
      <c r="A189" s="63" t="s">
        <v>867</v>
      </c>
      <c r="B189" s="63" t="s">
        <v>788</v>
      </c>
      <c r="C189" s="63" t="s">
        <v>856</v>
      </c>
      <c r="D189" s="63" t="s">
        <v>451</v>
      </c>
      <c r="E189" s="64">
        <v>3</v>
      </c>
      <c r="F189" s="65" t="s">
        <v>333</v>
      </c>
      <c r="G189" s="63" t="s">
        <v>391</v>
      </c>
      <c r="H189" s="66" t="s">
        <v>790</v>
      </c>
      <c r="I189" s="67">
        <v>11960801</v>
      </c>
      <c r="J189" s="67">
        <v>11960802</v>
      </c>
      <c r="K189" s="67">
        <v>11960806</v>
      </c>
      <c r="L189" s="67">
        <v>11960804</v>
      </c>
      <c r="M189" s="63"/>
      <c r="N189" s="63" t="s">
        <v>342</v>
      </c>
    </row>
    <row r="190" spans="1:14" ht="16.5" x14ac:dyDescent="0.15">
      <c r="A190" s="63" t="s">
        <v>868</v>
      </c>
      <c r="B190" s="63" t="s">
        <v>869</v>
      </c>
      <c r="C190" s="63" t="s">
        <v>821</v>
      </c>
      <c r="D190" s="63" t="s">
        <v>389</v>
      </c>
      <c r="E190" s="63">
        <v>1</v>
      </c>
      <c r="F190" s="63" t="s">
        <v>399</v>
      </c>
      <c r="G190" s="63" t="s">
        <v>410</v>
      </c>
      <c r="H190" s="68" t="s">
        <v>320</v>
      </c>
      <c r="I190" s="67">
        <v>11860601</v>
      </c>
      <c r="J190" s="67">
        <v>11860602</v>
      </c>
      <c r="K190" s="67">
        <v>11860603</v>
      </c>
      <c r="L190" s="69">
        <v>11860605</v>
      </c>
      <c r="M190" s="63"/>
      <c r="N190" s="63" t="s">
        <v>318</v>
      </c>
    </row>
    <row r="191" spans="1:14" ht="16.5" x14ac:dyDescent="0.15">
      <c r="A191" s="63" t="s">
        <v>870</v>
      </c>
      <c r="B191" s="63" t="s">
        <v>842</v>
      </c>
      <c r="C191" s="63" t="s">
        <v>843</v>
      </c>
      <c r="D191" s="63" t="s">
        <v>451</v>
      </c>
      <c r="E191" s="63">
        <v>1</v>
      </c>
      <c r="F191" s="63" t="s">
        <v>324</v>
      </c>
      <c r="G191" s="63" t="s">
        <v>400</v>
      </c>
      <c r="H191" s="66" t="s">
        <v>844</v>
      </c>
      <c r="I191" s="67">
        <v>11761401</v>
      </c>
      <c r="J191" s="67">
        <v>11761402</v>
      </c>
      <c r="K191" s="70">
        <v>11761405</v>
      </c>
      <c r="L191" s="67">
        <v>11761404</v>
      </c>
      <c r="M191" s="63" t="s">
        <v>200</v>
      </c>
      <c r="N191" s="63" t="s">
        <v>845</v>
      </c>
    </row>
    <row r="192" spans="1:14" ht="16.5" x14ac:dyDescent="0.15">
      <c r="A192" s="63" t="s">
        <v>871</v>
      </c>
      <c r="B192" s="63" t="s">
        <v>670</v>
      </c>
      <c r="C192" s="63" t="s">
        <v>629</v>
      </c>
      <c r="D192" s="63" t="s">
        <v>451</v>
      </c>
      <c r="E192" s="63">
        <v>3</v>
      </c>
      <c r="F192" s="63" t="s">
        <v>390</v>
      </c>
      <c r="G192" s="63" t="s">
        <v>404</v>
      </c>
      <c r="H192" s="66" t="s">
        <v>405</v>
      </c>
      <c r="I192" s="71">
        <v>11660101</v>
      </c>
      <c r="J192" s="71">
        <v>11660102</v>
      </c>
      <c r="K192" s="72">
        <v>11660105</v>
      </c>
      <c r="L192" s="71">
        <v>11999029</v>
      </c>
      <c r="M192" s="63" t="s">
        <v>200</v>
      </c>
      <c r="N192" s="63" t="s">
        <v>671</v>
      </c>
    </row>
    <row r="193" spans="1:14" ht="16.5" x14ac:dyDescent="0.15">
      <c r="A193" s="39" t="s">
        <v>872</v>
      </c>
      <c r="B193" s="39" t="s">
        <v>510</v>
      </c>
      <c r="C193" s="39" t="s">
        <v>499</v>
      </c>
      <c r="D193" s="39" t="s">
        <v>389</v>
      </c>
      <c r="E193" s="39">
        <v>1</v>
      </c>
      <c r="F193" s="39" t="s">
        <v>390</v>
      </c>
      <c r="G193" s="39" t="s">
        <v>404</v>
      </c>
      <c r="H193" s="40" t="s">
        <v>511</v>
      </c>
      <c r="I193" s="41">
        <v>11660301</v>
      </c>
      <c r="J193" s="41">
        <v>11660301</v>
      </c>
      <c r="K193" s="41">
        <v>11660303</v>
      </c>
      <c r="L193" s="41">
        <v>11660304</v>
      </c>
      <c r="M193" s="39" t="s">
        <v>200</v>
      </c>
      <c r="N193" s="39" t="s">
        <v>512</v>
      </c>
    </row>
    <row r="194" spans="1:14" ht="16.5" x14ac:dyDescent="0.15">
      <c r="A194" s="39" t="s">
        <v>873</v>
      </c>
      <c r="B194" s="39" t="s">
        <v>788</v>
      </c>
      <c r="C194" s="39" t="s">
        <v>499</v>
      </c>
      <c r="D194" s="39" t="s">
        <v>451</v>
      </c>
      <c r="E194" s="39">
        <v>3</v>
      </c>
      <c r="F194" s="39" t="s">
        <v>390</v>
      </c>
      <c r="G194" s="39" t="s">
        <v>391</v>
      </c>
      <c r="H194" s="40" t="s">
        <v>790</v>
      </c>
      <c r="I194" s="41">
        <v>11960801</v>
      </c>
      <c r="J194" s="41">
        <v>11960801</v>
      </c>
      <c r="K194" s="41">
        <v>11960806</v>
      </c>
      <c r="L194" s="41">
        <v>11960804</v>
      </c>
      <c r="M194" s="39"/>
      <c r="N194" s="39" t="s">
        <v>874</v>
      </c>
    </row>
    <row r="195" spans="1:14" ht="16.5" x14ac:dyDescent="0.15">
      <c r="A195" s="39" t="s">
        <v>875</v>
      </c>
      <c r="B195" s="39" t="s">
        <v>340</v>
      </c>
      <c r="C195" s="39" t="s">
        <v>499</v>
      </c>
      <c r="D195" s="39" t="s">
        <v>451</v>
      </c>
      <c r="E195" s="39">
        <v>2</v>
      </c>
      <c r="F195" s="30" t="s">
        <v>324</v>
      </c>
      <c r="G195" s="30" t="s">
        <v>325</v>
      </c>
      <c r="H195" s="40" t="s">
        <v>770</v>
      </c>
      <c r="I195" s="44">
        <v>11660701</v>
      </c>
      <c r="J195" s="44">
        <v>11660702</v>
      </c>
      <c r="K195" s="44">
        <v>11660701</v>
      </c>
      <c r="L195" s="44">
        <v>11660704</v>
      </c>
      <c r="M195" s="39" t="s">
        <v>200</v>
      </c>
      <c r="N195" s="39" t="s">
        <v>848</v>
      </c>
    </row>
    <row r="196" spans="1:14" ht="16.5" x14ac:dyDescent="0.15">
      <c r="A196" s="63" t="s">
        <v>876</v>
      </c>
      <c r="B196" s="63" t="s">
        <v>877</v>
      </c>
      <c r="C196" s="39" t="s">
        <v>499</v>
      </c>
      <c r="D196" s="63" t="s">
        <v>389</v>
      </c>
      <c r="E196" s="63">
        <v>3</v>
      </c>
      <c r="F196" s="63" t="s">
        <v>390</v>
      </c>
      <c r="G196" s="63" t="s">
        <v>404</v>
      </c>
      <c r="H196" s="63" t="s">
        <v>878</v>
      </c>
      <c r="I196" s="63">
        <v>11661101</v>
      </c>
      <c r="J196" s="63">
        <v>11661102</v>
      </c>
      <c r="K196" s="63">
        <v>11661103</v>
      </c>
      <c r="L196" s="63">
        <v>11661104</v>
      </c>
      <c r="M196" s="63"/>
      <c r="N196" s="63" t="s">
        <v>879</v>
      </c>
    </row>
    <row r="197" spans="1:14" ht="16.5" x14ac:dyDescent="0.15">
      <c r="A197" s="63" t="s">
        <v>880</v>
      </c>
      <c r="B197" s="63" t="s">
        <v>881</v>
      </c>
      <c r="C197" s="39" t="s">
        <v>499</v>
      </c>
      <c r="D197" s="63" t="s">
        <v>389</v>
      </c>
      <c r="E197" s="63">
        <v>2</v>
      </c>
      <c r="F197" s="63" t="s">
        <v>399</v>
      </c>
      <c r="G197" s="63" t="s">
        <v>391</v>
      </c>
      <c r="H197" s="63" t="s">
        <v>405</v>
      </c>
      <c r="I197" s="63">
        <v>11960601</v>
      </c>
      <c r="J197" s="63">
        <v>11960602</v>
      </c>
      <c r="K197" s="63">
        <v>11960603</v>
      </c>
      <c r="L197" s="63">
        <v>11960604</v>
      </c>
      <c r="M197" s="63"/>
      <c r="N197" s="63" t="s">
        <v>882</v>
      </c>
    </row>
    <row r="198" spans="1:14" ht="16.5" x14ac:dyDescent="0.15">
      <c r="A198" s="63" t="s">
        <v>883</v>
      </c>
      <c r="B198" s="63" t="s">
        <v>588</v>
      </c>
      <c r="C198" s="39" t="s">
        <v>499</v>
      </c>
      <c r="D198" s="63" t="s">
        <v>451</v>
      </c>
      <c r="E198" s="63">
        <v>3</v>
      </c>
      <c r="F198" s="63" t="s">
        <v>390</v>
      </c>
      <c r="G198" s="63" t="s">
        <v>400</v>
      </c>
      <c r="H198" s="63" t="s">
        <v>405</v>
      </c>
      <c r="I198" s="44">
        <v>11660501</v>
      </c>
      <c r="J198" s="44">
        <v>11660502</v>
      </c>
      <c r="K198" s="44">
        <v>11660503</v>
      </c>
      <c r="L198" s="44">
        <v>11660504</v>
      </c>
      <c r="N198" s="63" t="s">
        <v>884</v>
      </c>
    </row>
    <row r="199" spans="1:14" ht="16.5" x14ac:dyDescent="0.15">
      <c r="A199" s="63" t="s">
        <v>885</v>
      </c>
      <c r="B199" s="63" t="s">
        <v>809</v>
      </c>
      <c r="C199" s="39" t="s">
        <v>499</v>
      </c>
      <c r="D199" s="63" t="s">
        <v>389</v>
      </c>
      <c r="E199" s="63">
        <v>1</v>
      </c>
      <c r="F199" s="63" t="s">
        <v>399</v>
      </c>
      <c r="G199" s="63" t="s">
        <v>400</v>
      </c>
      <c r="H199" s="63" t="s">
        <v>790</v>
      </c>
      <c r="I199" s="44">
        <v>11761101</v>
      </c>
      <c r="J199" s="44">
        <v>11761102</v>
      </c>
      <c r="K199" s="44">
        <v>11761103</v>
      </c>
      <c r="L199" s="44">
        <v>11761104</v>
      </c>
      <c r="N199" s="63" t="s">
        <v>886</v>
      </c>
    </row>
    <row r="200" spans="1:14" ht="16.5" x14ac:dyDescent="0.15">
      <c r="A200" s="63" t="s">
        <v>887</v>
      </c>
      <c r="B200" s="63" t="s">
        <v>888</v>
      </c>
      <c r="C200" s="39" t="s">
        <v>499</v>
      </c>
      <c r="D200" s="63" t="s">
        <v>389</v>
      </c>
      <c r="E200" s="63">
        <v>4</v>
      </c>
      <c r="F200" s="63" t="s">
        <v>390</v>
      </c>
      <c r="G200" s="30" t="s">
        <v>325</v>
      </c>
      <c r="H200" s="63" t="s">
        <v>889</v>
      </c>
      <c r="I200" s="63">
        <v>11661301</v>
      </c>
      <c r="J200" s="63">
        <v>11661302</v>
      </c>
      <c r="K200" s="63">
        <v>11661303</v>
      </c>
      <c r="L200" s="63">
        <v>11661304</v>
      </c>
      <c r="M200" s="63"/>
      <c r="N200" s="63" t="s">
        <v>890</v>
      </c>
    </row>
    <row r="201" spans="1:14" ht="16.5" x14ac:dyDescent="0.15">
      <c r="A201" s="63" t="s">
        <v>891</v>
      </c>
      <c r="B201" s="63" t="s">
        <v>812</v>
      </c>
      <c r="C201" s="39" t="s">
        <v>499</v>
      </c>
      <c r="D201" s="63" t="s">
        <v>451</v>
      </c>
      <c r="E201" s="63">
        <v>4</v>
      </c>
      <c r="F201" s="63" t="s">
        <v>390</v>
      </c>
      <c r="G201" s="63" t="s">
        <v>400</v>
      </c>
      <c r="H201" s="63" t="s">
        <v>813</v>
      </c>
      <c r="I201" s="44">
        <v>11961301</v>
      </c>
      <c r="J201" s="44">
        <v>11961302</v>
      </c>
      <c r="K201" s="44">
        <v>11961303</v>
      </c>
      <c r="L201" s="44">
        <v>11961304</v>
      </c>
      <c r="N201" s="63" t="s">
        <v>892</v>
      </c>
    </row>
    <row r="202" spans="1:14" ht="16.5" x14ac:dyDescent="0.15">
      <c r="A202" s="63" t="s">
        <v>893</v>
      </c>
      <c r="B202" s="63" t="s">
        <v>798</v>
      </c>
      <c r="C202" s="39" t="s">
        <v>499</v>
      </c>
      <c r="D202" s="63" t="s">
        <v>389</v>
      </c>
      <c r="E202" s="63">
        <v>2</v>
      </c>
      <c r="F202" s="63" t="s">
        <v>399</v>
      </c>
      <c r="G202" s="63" t="s">
        <v>400</v>
      </c>
      <c r="H202" s="63" t="s">
        <v>799</v>
      </c>
      <c r="I202" s="41">
        <v>11760701</v>
      </c>
      <c r="J202" s="41">
        <v>11760702</v>
      </c>
      <c r="K202" s="41">
        <v>11760703</v>
      </c>
      <c r="L202" s="41">
        <v>11760704</v>
      </c>
      <c r="M202" s="41"/>
      <c r="N202" s="41" t="s">
        <v>894</v>
      </c>
    </row>
    <row r="203" spans="1:14" ht="16.5" x14ac:dyDescent="0.15">
      <c r="A203" s="39" t="s">
        <v>909</v>
      </c>
      <c r="B203" s="39" t="s">
        <v>910</v>
      </c>
      <c r="C203" s="39" t="s">
        <v>911</v>
      </c>
      <c r="D203" s="39" t="s">
        <v>912</v>
      </c>
      <c r="E203" s="57">
        <v>2</v>
      </c>
      <c r="F203" s="30" t="s">
        <v>324</v>
      </c>
      <c r="G203" s="39" t="s">
        <v>913</v>
      </c>
      <c r="H203" s="74" t="s">
        <v>914</v>
      </c>
      <c r="I203" s="44">
        <v>11960601</v>
      </c>
      <c r="J203" s="75">
        <v>11960605</v>
      </c>
      <c r="K203" s="44">
        <v>11960602</v>
      </c>
      <c r="L203" s="44">
        <v>11960603</v>
      </c>
      <c r="M203" s="44">
        <v>11960604</v>
      </c>
      <c r="N203" s="76" t="s">
        <v>915</v>
      </c>
    </row>
    <row r="204" spans="1:14" ht="16.5" x14ac:dyDescent="0.15">
      <c r="A204" s="39" t="s">
        <v>916</v>
      </c>
      <c r="B204" s="39" t="s">
        <v>917</v>
      </c>
      <c r="C204" s="39" t="s">
        <v>918</v>
      </c>
      <c r="D204" s="39" t="s">
        <v>919</v>
      </c>
      <c r="E204" s="57">
        <v>3</v>
      </c>
      <c r="F204" s="49" t="s">
        <v>333</v>
      </c>
      <c r="G204" s="39" t="s">
        <v>913</v>
      </c>
      <c r="H204" s="74" t="s">
        <v>920</v>
      </c>
      <c r="I204" s="44">
        <v>11960801</v>
      </c>
      <c r="J204" s="44">
        <v>11960805</v>
      </c>
      <c r="K204" s="44">
        <v>11960802</v>
      </c>
      <c r="L204" s="44">
        <v>11960806</v>
      </c>
      <c r="M204" s="44">
        <v>11960804</v>
      </c>
      <c r="N204" s="76" t="s">
        <v>921</v>
      </c>
    </row>
    <row r="205" spans="1:14" ht="16.5" x14ac:dyDescent="0.15">
      <c r="A205" s="39" t="s">
        <v>922</v>
      </c>
      <c r="B205" s="39" t="s">
        <v>897</v>
      </c>
      <c r="C205" s="39" t="s">
        <v>923</v>
      </c>
      <c r="D205" s="39" t="s">
        <v>912</v>
      </c>
      <c r="E205" s="57">
        <v>2</v>
      </c>
      <c r="F205" s="30" t="s">
        <v>324</v>
      </c>
      <c r="G205" s="39" t="s">
        <v>924</v>
      </c>
      <c r="H205" s="74" t="s">
        <v>925</v>
      </c>
      <c r="I205" s="44">
        <v>11860201</v>
      </c>
      <c r="J205" s="44">
        <v>11860205</v>
      </c>
      <c r="K205" s="44">
        <v>11860202</v>
      </c>
      <c r="L205" s="44">
        <v>11860203</v>
      </c>
      <c r="M205" s="44">
        <v>11860204</v>
      </c>
      <c r="N205" s="76" t="s">
        <v>926</v>
      </c>
    </row>
    <row r="206" spans="1:14" ht="16.5" x14ac:dyDescent="0.15">
      <c r="A206" s="39" t="s">
        <v>927</v>
      </c>
      <c r="B206" s="39" t="s">
        <v>898</v>
      </c>
      <c r="C206" s="39" t="s">
        <v>928</v>
      </c>
      <c r="D206" s="39" t="s">
        <v>919</v>
      </c>
      <c r="E206" s="57">
        <v>3</v>
      </c>
      <c r="F206" s="49" t="s">
        <v>333</v>
      </c>
      <c r="G206" s="39" t="s">
        <v>924</v>
      </c>
      <c r="H206" s="74" t="s">
        <v>914</v>
      </c>
      <c r="I206" s="44">
        <v>11861101</v>
      </c>
      <c r="J206" s="44">
        <v>11861105</v>
      </c>
      <c r="K206" s="44">
        <v>11861102</v>
      </c>
      <c r="L206" s="44">
        <v>11861103</v>
      </c>
      <c r="M206" s="44">
        <v>11861104</v>
      </c>
      <c r="N206" s="76" t="s">
        <v>929</v>
      </c>
    </row>
    <row r="207" spans="1:14" ht="16.5" x14ac:dyDescent="0.15">
      <c r="A207" s="39" t="s">
        <v>930</v>
      </c>
      <c r="B207" s="39" t="s">
        <v>901</v>
      </c>
      <c r="C207" s="39" t="s">
        <v>931</v>
      </c>
      <c r="D207" s="39" t="s">
        <v>912</v>
      </c>
      <c r="E207" s="57">
        <v>2</v>
      </c>
      <c r="F207" s="30" t="s">
        <v>324</v>
      </c>
      <c r="G207" s="39" t="s">
        <v>932</v>
      </c>
      <c r="H207" s="74" t="s">
        <v>933</v>
      </c>
      <c r="I207" s="44">
        <v>11760701</v>
      </c>
      <c r="J207" s="44">
        <v>11760705</v>
      </c>
      <c r="K207" s="44">
        <v>11760702</v>
      </c>
      <c r="L207" s="44">
        <v>11760703</v>
      </c>
      <c r="M207" s="44">
        <v>11760704</v>
      </c>
      <c r="N207" s="76" t="s">
        <v>934</v>
      </c>
    </row>
    <row r="208" spans="1:14" ht="16.5" x14ac:dyDescent="0.15">
      <c r="A208" s="39" t="s">
        <v>935</v>
      </c>
      <c r="B208" s="39" t="s">
        <v>899</v>
      </c>
      <c r="C208" s="39" t="s">
        <v>936</v>
      </c>
      <c r="D208" s="39" t="s">
        <v>919</v>
      </c>
      <c r="E208" s="57">
        <v>3</v>
      </c>
      <c r="F208" s="49" t="s">
        <v>333</v>
      </c>
      <c r="G208" s="39" t="s">
        <v>937</v>
      </c>
      <c r="H208" s="74" t="s">
        <v>938</v>
      </c>
      <c r="I208" s="44">
        <v>11760801</v>
      </c>
      <c r="J208" s="44">
        <v>11760805</v>
      </c>
      <c r="K208" s="44">
        <v>11760802</v>
      </c>
      <c r="L208" s="44">
        <v>11760803</v>
      </c>
      <c r="M208" s="44">
        <v>11760804</v>
      </c>
      <c r="N208" s="76" t="s">
        <v>939</v>
      </c>
    </row>
    <row r="209" spans="1:14" ht="16.5" x14ac:dyDescent="0.15">
      <c r="A209" s="39" t="s">
        <v>940</v>
      </c>
      <c r="B209" s="39" t="s">
        <v>340</v>
      </c>
      <c r="C209" s="39" t="s">
        <v>941</v>
      </c>
      <c r="D209" s="39" t="s">
        <v>919</v>
      </c>
      <c r="E209" s="57">
        <v>2</v>
      </c>
      <c r="F209" s="30" t="s">
        <v>324</v>
      </c>
      <c r="G209" s="30" t="s">
        <v>325</v>
      </c>
      <c r="H209" s="74" t="s">
        <v>942</v>
      </c>
      <c r="I209" s="44">
        <v>11660701</v>
      </c>
      <c r="J209" s="44">
        <v>11660705</v>
      </c>
      <c r="K209" s="44">
        <v>11660702</v>
      </c>
      <c r="L209" s="44">
        <v>11660703</v>
      </c>
      <c r="M209" s="44">
        <v>11660704</v>
      </c>
      <c r="N209" s="76" t="s">
        <v>943</v>
      </c>
    </row>
    <row r="210" spans="1:14" ht="16.5" x14ac:dyDescent="0.15">
      <c r="A210" s="39" t="s">
        <v>944</v>
      </c>
      <c r="B210" s="39" t="s">
        <v>900</v>
      </c>
      <c r="C210" s="39" t="s">
        <v>945</v>
      </c>
      <c r="D210" s="39" t="s">
        <v>912</v>
      </c>
      <c r="E210" s="57">
        <v>3</v>
      </c>
      <c r="F210" s="49" t="s">
        <v>333</v>
      </c>
      <c r="G210" s="30" t="s">
        <v>325</v>
      </c>
      <c r="H210" s="74" t="s">
        <v>946</v>
      </c>
      <c r="I210" s="44">
        <v>11661101</v>
      </c>
      <c r="J210" s="44">
        <v>11661105</v>
      </c>
      <c r="K210" s="44">
        <v>11661102</v>
      </c>
      <c r="L210" s="44">
        <v>11661103</v>
      </c>
      <c r="M210" s="44">
        <v>11661104</v>
      </c>
      <c r="N210" s="76" t="s">
        <v>947</v>
      </c>
    </row>
  </sheetData>
  <autoFilter ref="A1:L161"/>
  <phoneticPr fontId="4" type="noConversion"/>
  <conditionalFormatting sqref="I168:K16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:L16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L1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L17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L1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L17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1 K18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1 J18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 K18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2 L18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3 I18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3 L18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4 I18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4 L18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6 I18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6 L1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8 K18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8 J1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:L1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1 I19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1 L19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5 K19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5 J19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9 I19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9 J19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3:M203 I20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5:M20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6:M20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:M2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8:M2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9:M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0:M2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角色</vt:lpstr>
      <vt:lpstr>辅助表</vt:lpstr>
      <vt:lpstr>怪物模板</vt:lpstr>
      <vt:lpstr>怪物阶层</vt:lpstr>
      <vt:lpstr>关卡类型</vt:lpstr>
      <vt:lpstr>关卡难度</vt:lpstr>
      <vt:lpstr>命能</vt:lpstr>
      <vt:lpstr>模板表头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2016-10-19T08:05:12Z</dcterms:modified>
</cp:coreProperties>
</file>