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dmin\Documents\"/>
    </mc:Choice>
  </mc:AlternateContent>
  <xr:revisionPtr revIDLastSave="0" documentId="13_ncr:1_{8567A7B9-EFB7-4930-A7D4-FA3BE53A02CC}" xr6:coauthVersionLast="47" xr6:coauthVersionMax="47" xr10:uidLastSave="{00000000-0000-0000-0000-000000000000}"/>
  <bookViews>
    <workbookView xWindow="-110" yWindow="-110" windowWidth="19420" windowHeight="10300" firstSheet="8" activeTab="10" xr2:uid="{00000000-000D-0000-FFFF-FFFF00000000}"/>
  </bookViews>
  <sheets>
    <sheet name="Original Jumia" sheetId="1" r:id="rId1"/>
    <sheet name="Cleaned Data" sheetId="2" r:id="rId2"/>
    <sheet name="Jumia Table" sheetId="3" r:id="rId3"/>
    <sheet name="Top 10 Products by Discount" sheetId="13" r:id="rId4"/>
    <sheet name="Top 10 products by review" sheetId="19" r:id="rId5"/>
    <sheet name="Correlation (Reviews &amp; Ratings)" sheetId="22" r:id="rId6"/>
    <sheet name="Correlation (Disc &amp; Rev)" sheetId="21" r:id="rId7"/>
    <sheet name="Average Discount % per category" sheetId="23" r:id="rId8"/>
    <sheet name="Ratings vs Discount per Categor" sheetId="27" r:id="rId9"/>
    <sheet name="Average Ratings per Category" sheetId="24" r:id="rId10"/>
    <sheet name="Dashboard" sheetId="26" r:id="rId11"/>
  </sheets>
  <definedNames>
    <definedName name="_xlnm._FilterDatabase" localSheetId="1" hidden="1">'Cleaned Data'!$A$1:$J$113</definedName>
    <definedName name="_xlnm._FilterDatabase" localSheetId="0" hidden="1">'Original Jumia'!$A$1:$A$116</definedName>
    <definedName name="_xlcn.WorksheetConnection_CleanedDataA1J1131" hidden="1">'Cleaned Data'!$A$1:$J$113</definedName>
    <definedName name="Slicer_Products_Based_on__Discount">#N/A</definedName>
    <definedName name="Slicer_Products_Based_on_Rating">#N/A</definedName>
  </definedNames>
  <calcPr calcId="191029"/>
  <pivotCaches>
    <pivotCache cacheId="121" r:id="rId12"/>
    <pivotCache cacheId="125" r:id="rId13"/>
    <pivotCache cacheId="126" r:id="rId14"/>
    <pivotCache cacheId="127" r:id="rId15"/>
  </pivotCaches>
  <extLs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Cleaned Data!$A$1:$J$113"/>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2" i="2" l="1"/>
  <c r="L13" i="2"/>
  <c r="L10" i="2"/>
  <c r="J16" i="2"/>
  <c r="J17" i="2"/>
  <c r="J18" i="2"/>
  <c r="J12" i="2"/>
  <c r="J26" i="2"/>
  <c r="J21" i="2"/>
  <c r="J19" i="2"/>
  <c r="J31" i="2"/>
  <c r="J13" i="2"/>
  <c r="J50" i="2"/>
  <c r="J47" i="2"/>
  <c r="J49" i="2"/>
  <c r="J32" i="2"/>
  <c r="J25" i="2"/>
  <c r="J56" i="2"/>
  <c r="J41" i="2"/>
  <c r="J38" i="2"/>
  <c r="J9" i="2"/>
  <c r="J14" i="2"/>
  <c r="J33" i="2"/>
  <c r="J42" i="2"/>
  <c r="J27" i="2"/>
  <c r="J28" i="2"/>
  <c r="J30" i="2"/>
  <c r="J29" i="2"/>
  <c r="J52" i="2"/>
  <c r="J57" i="2"/>
  <c r="J15" i="2"/>
  <c r="J54" i="2"/>
  <c r="J55" i="2"/>
  <c r="J53" i="2"/>
  <c r="J22" i="2"/>
  <c r="J34" i="2"/>
  <c r="J10" i="2"/>
  <c r="J39" i="2"/>
  <c r="J43" i="2"/>
  <c r="J44" i="2"/>
  <c r="J45" i="2"/>
  <c r="J11" i="2"/>
  <c r="J2" i="2"/>
  <c r="J3" i="2"/>
  <c r="J4" i="2"/>
  <c r="J5" i="2"/>
  <c r="J23" i="2"/>
  <c r="J35" i="2"/>
  <c r="J24" i="2"/>
  <c r="J58" i="2"/>
  <c r="J6" i="2"/>
  <c r="J36" i="2"/>
  <c r="J46" i="2"/>
  <c r="J7" i="2"/>
  <c r="J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20" i="2"/>
  <c r="J40" i="2"/>
  <c r="J100" i="2"/>
  <c r="J101" i="2"/>
  <c r="J51" i="2"/>
  <c r="J102" i="2"/>
  <c r="J37" i="2"/>
  <c r="J103" i="2"/>
  <c r="J104" i="2"/>
  <c r="J105" i="2"/>
  <c r="J106" i="2"/>
  <c r="J107" i="2"/>
  <c r="J108" i="2"/>
  <c r="J109" i="2"/>
  <c r="J110" i="2"/>
  <c r="J111" i="2"/>
  <c r="J112" i="2"/>
  <c r="J113" i="2"/>
  <c r="J48" i="2"/>
  <c r="E16" i="2"/>
  <c r="E17" i="2"/>
  <c r="E18" i="2"/>
  <c r="E12" i="2"/>
  <c r="E26" i="2"/>
  <c r="E21" i="2"/>
  <c r="E19" i="2"/>
  <c r="E31" i="2"/>
  <c r="E13" i="2"/>
  <c r="E50" i="2"/>
  <c r="E47" i="2"/>
  <c r="E49" i="2"/>
  <c r="E32" i="2"/>
  <c r="E25" i="2"/>
  <c r="E56" i="2"/>
  <c r="E41" i="2"/>
  <c r="E38" i="2"/>
  <c r="E9" i="2"/>
  <c r="E14" i="2"/>
  <c r="E33" i="2"/>
  <c r="E42" i="2"/>
  <c r="E27" i="2"/>
  <c r="E28" i="2"/>
  <c r="E30" i="2"/>
  <c r="E29" i="2"/>
  <c r="E52" i="2"/>
  <c r="E57" i="2"/>
  <c r="E15" i="2"/>
  <c r="E54" i="2"/>
  <c r="E55" i="2"/>
  <c r="E53" i="2"/>
  <c r="E22" i="2"/>
  <c r="E34" i="2"/>
  <c r="E10" i="2"/>
  <c r="E39" i="2"/>
  <c r="E43" i="2"/>
  <c r="E44" i="2"/>
  <c r="E45" i="2"/>
  <c r="E11" i="2"/>
  <c r="E2" i="2"/>
  <c r="E3" i="2"/>
  <c r="E4" i="2"/>
  <c r="E5" i="2"/>
  <c r="E23" i="2"/>
  <c r="E35" i="2"/>
  <c r="E24" i="2"/>
  <c r="E58" i="2"/>
  <c r="E6" i="2"/>
  <c r="E36" i="2"/>
  <c r="E46" i="2"/>
  <c r="E7" i="2"/>
  <c r="E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20" i="2"/>
  <c r="E40" i="2"/>
  <c r="E100" i="2"/>
  <c r="E101" i="2"/>
  <c r="E51" i="2"/>
  <c r="E102" i="2"/>
  <c r="E37" i="2"/>
  <c r="E103" i="2"/>
  <c r="E104" i="2"/>
  <c r="E105" i="2"/>
  <c r="E106" i="2"/>
  <c r="E107" i="2"/>
  <c r="E108" i="2"/>
  <c r="E109" i="2"/>
  <c r="E110" i="2"/>
  <c r="E111" i="2"/>
  <c r="E112" i="2"/>
  <c r="E113" i="2"/>
  <c r="E48" i="2"/>
  <c r="D8" i="3"/>
  <c r="E8" i="3" s="1"/>
  <c r="I8" i="3"/>
  <c r="D15" i="3"/>
  <c r="E15" i="3"/>
  <c r="I15" i="3"/>
  <c r="D2" i="3"/>
  <c r="E2" i="3"/>
  <c r="I2" i="3"/>
  <c r="D59" i="3"/>
  <c r="E59" i="3"/>
  <c r="I59" i="3"/>
  <c r="D16" i="3"/>
  <c r="E16" i="3"/>
  <c r="I16" i="3"/>
  <c r="D45" i="3"/>
  <c r="E45" i="3" s="1"/>
  <c r="I45" i="3"/>
  <c r="D36" i="3"/>
  <c r="E36" i="3" s="1"/>
  <c r="I36" i="3"/>
  <c r="D60" i="3"/>
  <c r="E60" i="3"/>
  <c r="I60" i="3"/>
  <c r="D61" i="3"/>
  <c r="E61" i="3" s="1"/>
  <c r="I61" i="3"/>
  <c r="D57" i="3"/>
  <c r="E57" i="3" s="1"/>
  <c r="I57" i="3"/>
  <c r="D17" i="3"/>
  <c r="E17" i="3"/>
  <c r="I17" i="3"/>
  <c r="D62" i="3"/>
  <c r="E62" i="3"/>
  <c r="I62" i="3"/>
  <c r="D51" i="3"/>
  <c r="E51" i="3"/>
  <c r="I51" i="3"/>
  <c r="D22" i="3"/>
  <c r="E22" i="3" s="1"/>
  <c r="I22" i="3"/>
  <c r="D63" i="3"/>
  <c r="E63" i="3"/>
  <c r="I63" i="3"/>
  <c r="D40" i="3"/>
  <c r="E40" i="3"/>
  <c r="I40" i="3"/>
  <c r="D28" i="3"/>
  <c r="E28" i="3" s="1"/>
  <c r="I28" i="3"/>
  <c r="D14" i="3"/>
  <c r="E14" i="3"/>
  <c r="I14" i="3"/>
  <c r="D52" i="3"/>
  <c r="E52" i="3"/>
  <c r="I52" i="3"/>
  <c r="D49" i="3"/>
  <c r="E49" i="3" s="1"/>
  <c r="I49" i="3"/>
  <c r="D64" i="3"/>
  <c r="E64" i="3" s="1"/>
  <c r="I64" i="3"/>
  <c r="D65" i="3"/>
  <c r="E65" i="3" s="1"/>
  <c r="I65" i="3"/>
  <c r="D32" i="3"/>
  <c r="E32" i="3"/>
  <c r="I32" i="3"/>
  <c r="D66" i="3"/>
  <c r="E66" i="3" s="1"/>
  <c r="I66" i="3"/>
  <c r="D50" i="3"/>
  <c r="E50" i="3" s="1"/>
  <c r="I50" i="3"/>
  <c r="D18" i="3"/>
  <c r="E18" i="3"/>
  <c r="I18" i="3"/>
  <c r="D67" i="3"/>
  <c r="E67" i="3" s="1"/>
  <c r="I67" i="3"/>
  <c r="D33" i="3"/>
  <c r="E33" i="3" s="1"/>
  <c r="I33" i="3"/>
  <c r="D68" i="3"/>
  <c r="E68" i="3" s="1"/>
  <c r="I68" i="3"/>
  <c r="D69" i="3"/>
  <c r="E69" i="3" s="1"/>
  <c r="I69" i="3"/>
  <c r="D70" i="3"/>
  <c r="E70" i="3"/>
  <c r="I70" i="3"/>
  <c r="D43" i="3"/>
  <c r="E43" i="3" s="1"/>
  <c r="I43" i="3"/>
  <c r="D3" i="3"/>
  <c r="E3" i="3" s="1"/>
  <c r="I3" i="3"/>
  <c r="D19" i="3"/>
  <c r="E19" i="3"/>
  <c r="I19" i="3"/>
  <c r="D29" i="3"/>
  <c r="E29" i="3" s="1"/>
  <c r="I29" i="3"/>
  <c r="D30" i="3"/>
  <c r="E30" i="3" s="1"/>
  <c r="I30" i="3"/>
  <c r="D71" i="3"/>
  <c r="E71" i="3"/>
  <c r="I71" i="3"/>
  <c r="D72" i="3"/>
  <c r="E72" i="3" s="1"/>
  <c r="I72" i="3"/>
  <c r="D73" i="3"/>
  <c r="E73" i="3" s="1"/>
  <c r="I73" i="3"/>
  <c r="D74" i="3"/>
  <c r="E74" i="3"/>
  <c r="I74" i="3"/>
  <c r="D75" i="3"/>
  <c r="E75" i="3" s="1"/>
  <c r="I75" i="3"/>
  <c r="D76" i="3"/>
  <c r="E76" i="3" s="1"/>
  <c r="I76" i="3"/>
  <c r="D77" i="3"/>
  <c r="E77" i="3"/>
  <c r="I77" i="3"/>
  <c r="D41" i="3"/>
  <c r="E41" i="3" s="1"/>
  <c r="I41" i="3"/>
  <c r="D78" i="3"/>
  <c r="E78" i="3" s="1"/>
  <c r="I78" i="3"/>
  <c r="D20" i="3"/>
  <c r="E20" i="3" s="1"/>
  <c r="I20" i="3"/>
  <c r="D47" i="3"/>
  <c r="E47" i="3"/>
  <c r="I47" i="3"/>
  <c r="D79" i="3"/>
  <c r="E79" i="3" s="1"/>
  <c r="I79" i="3"/>
  <c r="D80" i="3"/>
  <c r="E80" i="3" s="1"/>
  <c r="I80" i="3"/>
  <c r="D81" i="3"/>
  <c r="E81" i="3"/>
  <c r="I81" i="3"/>
  <c r="D82" i="3"/>
  <c r="E82" i="3" s="1"/>
  <c r="I82" i="3"/>
  <c r="D4" i="3"/>
  <c r="E4" i="3" s="1"/>
  <c r="I4" i="3"/>
  <c r="D83" i="3"/>
  <c r="E83" i="3"/>
  <c r="I83" i="3"/>
  <c r="D84" i="3"/>
  <c r="E84" i="3" s="1"/>
  <c r="I84" i="3"/>
  <c r="D31" i="3"/>
  <c r="E31" i="3" s="1"/>
  <c r="I31" i="3"/>
  <c r="D85" i="3"/>
  <c r="E85" i="3"/>
  <c r="I85" i="3"/>
  <c r="D55" i="3"/>
  <c r="E55" i="3" s="1"/>
  <c r="I55" i="3"/>
  <c r="D23" i="3"/>
  <c r="E23" i="3" s="1"/>
  <c r="I23" i="3"/>
  <c r="D54" i="3"/>
  <c r="E54" i="3"/>
  <c r="I54" i="3"/>
  <c r="D9" i="3"/>
  <c r="E9" i="3" s="1"/>
  <c r="I9" i="3"/>
  <c r="D37" i="3"/>
  <c r="E37" i="3" s="1"/>
  <c r="I37" i="3"/>
  <c r="D5" i="3"/>
  <c r="E5" i="3" s="1"/>
  <c r="I5" i="3"/>
  <c r="D24" i="3"/>
  <c r="E24" i="3" s="1"/>
  <c r="I24" i="3"/>
  <c r="D10" i="3"/>
  <c r="E10" i="3" s="1"/>
  <c r="I10" i="3"/>
  <c r="D86" i="3"/>
  <c r="E86" i="3" s="1"/>
  <c r="I86" i="3"/>
  <c r="D25" i="3"/>
  <c r="E25" i="3" s="1"/>
  <c r="I25" i="3"/>
  <c r="D87" i="3"/>
  <c r="E87" i="3"/>
  <c r="I87" i="3"/>
  <c r="D88" i="3"/>
  <c r="E88" i="3" s="1"/>
  <c r="I88" i="3"/>
  <c r="D89" i="3"/>
  <c r="E89" i="3" s="1"/>
  <c r="I89" i="3"/>
  <c r="D38" i="3"/>
  <c r="E38" i="3" s="1"/>
  <c r="I38" i="3"/>
  <c r="D90" i="3"/>
  <c r="E90" i="3" s="1"/>
  <c r="I90" i="3"/>
  <c r="D91" i="3"/>
  <c r="E91" i="3" s="1"/>
  <c r="I91" i="3"/>
  <c r="D92" i="3"/>
  <c r="E92" i="3"/>
  <c r="I92" i="3"/>
  <c r="D93" i="3"/>
  <c r="E93" i="3" s="1"/>
  <c r="I93" i="3"/>
  <c r="D94" i="3"/>
  <c r="E94" i="3" s="1"/>
  <c r="I94" i="3"/>
  <c r="D95" i="3"/>
  <c r="E95" i="3" s="1"/>
  <c r="I95" i="3"/>
  <c r="D96" i="3"/>
  <c r="E96" i="3" s="1"/>
  <c r="I96" i="3"/>
  <c r="D97" i="3"/>
  <c r="E97" i="3" s="1"/>
  <c r="I97" i="3"/>
  <c r="D39" i="3"/>
  <c r="E39" i="3" s="1"/>
  <c r="I39" i="3"/>
  <c r="D44" i="3"/>
  <c r="E44" i="3" s="1"/>
  <c r="I44" i="3"/>
  <c r="D98" i="3"/>
  <c r="E98" i="3"/>
  <c r="I98" i="3"/>
  <c r="D21" i="3"/>
  <c r="E21" i="3" s="1"/>
  <c r="I21" i="3"/>
  <c r="D26" i="3"/>
  <c r="E26" i="3" s="1"/>
  <c r="I26" i="3"/>
  <c r="D99" i="3"/>
  <c r="E99" i="3" s="1"/>
  <c r="I99" i="3"/>
  <c r="D100" i="3"/>
  <c r="E100" i="3" s="1"/>
  <c r="I100" i="3"/>
  <c r="D35" i="3"/>
  <c r="E35" i="3" s="1"/>
  <c r="I35" i="3"/>
  <c r="D6" i="3"/>
  <c r="E6" i="3"/>
  <c r="I6" i="3"/>
  <c r="D58" i="3"/>
  <c r="E58" i="3" s="1"/>
  <c r="I58" i="3"/>
  <c r="D56" i="3"/>
  <c r="E56" i="3" s="1"/>
  <c r="I56" i="3"/>
  <c r="D101" i="3"/>
  <c r="E101" i="3"/>
  <c r="I101" i="3"/>
  <c r="D53" i="3"/>
  <c r="E53" i="3" s="1"/>
  <c r="I53" i="3"/>
  <c r="D48" i="3"/>
  <c r="E48" i="3" s="1"/>
  <c r="I48" i="3"/>
  <c r="D27" i="3"/>
  <c r="E27" i="3"/>
  <c r="I27" i="3"/>
  <c r="D11" i="3"/>
  <c r="E11" i="3" s="1"/>
  <c r="I11" i="3"/>
  <c r="D7" i="3"/>
  <c r="E7" i="3"/>
  <c r="I7" i="3"/>
  <c r="D46" i="3"/>
  <c r="E46" i="3"/>
  <c r="I46" i="3"/>
  <c r="D102" i="3"/>
  <c r="E102" i="3" s="1"/>
  <c r="I102" i="3"/>
  <c r="D103" i="3"/>
  <c r="E103" i="3"/>
  <c r="I103" i="3"/>
  <c r="D104" i="3"/>
  <c r="E104" i="3"/>
  <c r="I104" i="3"/>
  <c r="D105" i="3"/>
  <c r="E105" i="3" s="1"/>
  <c r="I105" i="3"/>
  <c r="D106" i="3"/>
  <c r="E106" i="3"/>
  <c r="I106" i="3"/>
  <c r="D107" i="3"/>
  <c r="E107" i="3" s="1"/>
  <c r="I107" i="3"/>
  <c r="D108" i="3"/>
  <c r="E108" i="3" s="1"/>
  <c r="I108" i="3"/>
  <c r="D109" i="3"/>
  <c r="E109" i="3"/>
  <c r="I109" i="3"/>
  <c r="D110" i="3"/>
  <c r="E110" i="3" s="1"/>
  <c r="I110" i="3"/>
  <c r="D12" i="3"/>
  <c r="E12" i="3" s="1"/>
  <c r="I12" i="3"/>
  <c r="D34" i="3"/>
  <c r="E34" i="3"/>
  <c r="I34" i="3"/>
  <c r="D111" i="3"/>
  <c r="E111" i="3" s="1"/>
  <c r="I111" i="3"/>
  <c r="D13" i="3"/>
  <c r="E13" i="3" s="1"/>
  <c r="I13" i="3"/>
  <c r="D112" i="3"/>
  <c r="E112" i="3" s="1"/>
  <c r="I112" i="3"/>
  <c r="D113" i="3"/>
  <c r="E113" i="3"/>
  <c r="I113" i="3"/>
  <c r="D42" i="3"/>
  <c r="E42" i="3" s="1"/>
  <c r="I42" i="3"/>
  <c r="B114" i="3"/>
  <c r="D16" i="2"/>
  <c r="D17" i="2"/>
  <c r="D18" i="2"/>
  <c r="D12" i="2"/>
  <c r="D26" i="2"/>
  <c r="D21" i="2"/>
  <c r="D19" i="2"/>
  <c r="D31" i="2"/>
  <c r="D13" i="2"/>
  <c r="D50" i="2"/>
  <c r="D47" i="2"/>
  <c r="D49" i="2"/>
  <c r="D32" i="2"/>
  <c r="D25" i="2"/>
  <c r="D56" i="2"/>
  <c r="D41" i="2"/>
  <c r="D38" i="2"/>
  <c r="D9" i="2"/>
  <c r="D14" i="2"/>
  <c r="D33" i="2"/>
  <c r="D42" i="2"/>
  <c r="D27" i="2"/>
  <c r="D28" i="2"/>
  <c r="D30" i="2"/>
  <c r="D29" i="2"/>
  <c r="D52" i="2"/>
  <c r="D57" i="2"/>
  <c r="D15" i="2"/>
  <c r="D54" i="2"/>
  <c r="D55" i="2"/>
  <c r="D53" i="2"/>
  <c r="D22" i="2"/>
  <c r="D34" i="2"/>
  <c r="D10" i="2"/>
  <c r="D39" i="2"/>
  <c r="D43" i="2"/>
  <c r="D44" i="2"/>
  <c r="D45" i="2"/>
  <c r="D11" i="2"/>
  <c r="D2" i="2"/>
  <c r="D3" i="2"/>
  <c r="D4" i="2"/>
  <c r="D5" i="2"/>
  <c r="D23" i="2"/>
  <c r="D35" i="2"/>
  <c r="D58" i="2"/>
  <c r="D6" i="2"/>
  <c r="D36" i="2"/>
  <c r="D46" i="2"/>
  <c r="D7" i="2"/>
  <c r="D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20" i="2"/>
  <c r="D40" i="2"/>
  <c r="D100" i="2"/>
  <c r="D101" i="2"/>
  <c r="D51" i="2"/>
  <c r="D102" i="2"/>
  <c r="D37" i="2"/>
  <c r="D103" i="2"/>
  <c r="D104" i="2"/>
  <c r="D105" i="2"/>
  <c r="D106" i="2"/>
  <c r="D107" i="2"/>
  <c r="D108" i="2"/>
  <c r="D109" i="2"/>
  <c r="D110" i="2"/>
  <c r="D111" i="2"/>
  <c r="D112" i="2"/>
  <c r="D113" i="2"/>
  <c r="D48" i="2"/>
  <c r="H20" i="2"/>
  <c r="H40" i="2"/>
  <c r="H100" i="2"/>
  <c r="H101" i="2"/>
  <c r="H51" i="2"/>
  <c r="H102" i="2"/>
  <c r="H37" i="2"/>
  <c r="H103" i="2"/>
  <c r="H104" i="2"/>
  <c r="H105" i="2"/>
  <c r="H106" i="2"/>
  <c r="H107" i="2"/>
  <c r="H108" i="2"/>
  <c r="H109" i="2"/>
  <c r="H110" i="2"/>
  <c r="H111" i="2"/>
  <c r="H112" i="2"/>
  <c r="H113" i="2"/>
  <c r="H60" i="2"/>
  <c r="H61" i="2"/>
  <c r="H56" i="2"/>
  <c r="H10" i="2"/>
  <c r="H29" i="2"/>
  <c r="H42" i="2"/>
  <c r="H41" i="2"/>
  <c r="H3" i="2"/>
  <c r="H49" i="2"/>
  <c r="H27" i="2"/>
  <c r="H4" i="2"/>
  <c r="H62" i="2"/>
  <c r="H63" i="2"/>
  <c r="H64" i="2"/>
  <c r="H52" i="2"/>
  <c r="H65" i="2"/>
  <c r="H66" i="2"/>
  <c r="H58" i="2"/>
  <c r="H18" i="2"/>
  <c r="H48" i="2"/>
  <c r="H67" i="2"/>
  <c r="H68" i="2"/>
  <c r="H6" i="2"/>
  <c r="H2" i="2"/>
  <c r="H36" i="2"/>
  <c r="H69" i="2"/>
  <c r="H70" i="2"/>
  <c r="H71" i="2"/>
  <c r="H72" i="2"/>
  <c r="H73" i="2"/>
  <c r="H74" i="2"/>
  <c r="H75" i="2"/>
  <c r="H76" i="2"/>
  <c r="H77" i="2"/>
  <c r="H28" i="2"/>
  <c r="H78" i="2"/>
  <c r="H57" i="2"/>
  <c r="H32" i="2"/>
  <c r="H79" i="2"/>
  <c r="H80" i="2"/>
  <c r="H81" i="2"/>
  <c r="H9" i="2"/>
  <c r="H54" i="2"/>
  <c r="H82" i="2"/>
  <c r="H46" i="2"/>
  <c r="H5" i="2"/>
  <c r="H50" i="2"/>
  <c r="H55" i="2"/>
  <c r="H39" i="2"/>
  <c r="H83" i="2"/>
  <c r="H43" i="2"/>
  <c r="H84" i="2"/>
  <c r="H53" i="2"/>
  <c r="H85" i="2"/>
  <c r="H86" i="2"/>
  <c r="H87" i="2"/>
  <c r="H88" i="2"/>
  <c r="H22" i="2"/>
  <c r="H89" i="2"/>
  <c r="H26" i="2"/>
  <c r="H90" i="2"/>
  <c r="H7" i="2"/>
  <c r="H44" i="2"/>
  <c r="H91" i="2"/>
  <c r="H92" i="2"/>
  <c r="H23" i="2"/>
  <c r="H35" i="2"/>
  <c r="H15" i="2"/>
  <c r="H93" i="2"/>
  <c r="H17" i="2"/>
  <c r="H34" i="2"/>
  <c r="H94" i="2"/>
  <c r="H14" i="2"/>
  <c r="H12" i="2"/>
  <c r="H95" i="2"/>
  <c r="H24" i="2"/>
  <c r="H96" i="2"/>
  <c r="H30" i="2"/>
  <c r="H38" i="2"/>
  <c r="H31" i="2"/>
  <c r="H45" i="2"/>
  <c r="H13" i="2"/>
  <c r="H21" i="2"/>
  <c r="H97" i="2"/>
  <c r="H11" i="2"/>
  <c r="H19" i="2"/>
  <c r="H98" i="2"/>
  <c r="H16" i="2"/>
  <c r="H25" i="2"/>
  <c r="H99" i="2"/>
  <c r="H47" i="2"/>
  <c r="H8" i="2"/>
  <c r="H59" i="2"/>
  <c r="H33" i="2"/>
  <c r="C24" i="2"/>
  <c r="L7" i="2" s="1"/>
  <c r="B24" i="2"/>
  <c r="M19" i="2" s="1"/>
  <c r="H114" i="3"/>
  <c r="F114" i="3"/>
  <c r="C114" i="3"/>
  <c r="L4" i="2" l="1"/>
  <c r="L16" i="2"/>
  <c r="D24" i="2"/>
  <c r="M16" i="2"/>
  <c r="L1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09FD067-5F5C-4926-9D5C-328A6A0EF3E2}"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019E2BF-1C12-44DA-A3E8-F6A18C5FA502}" name="WorksheetConnection_Cleaned Data!$A$1:$J$113" type="102" refreshedVersion="7" minRefreshableVersion="5">
    <extLst>
      <ext xmlns:x15="http://schemas.microsoft.com/office/spreadsheetml/2010/11/main" uri="{DE250136-89BD-433C-8126-D09CA5730AF9}">
        <x15:connection id="Range" autoDelete="1">
          <x15:rangePr sourceName="_xlcn.WorksheetConnection_CleanedDataA1J1131"/>
        </x15:connection>
      </ext>
    </extLst>
  </connection>
</connections>
</file>

<file path=xl/sharedStrings.xml><?xml version="1.0" encoding="utf-8"?>
<sst xmlns="http://schemas.openxmlformats.org/spreadsheetml/2006/main" count="718" uniqueCount="352">
  <si>
    <t>Product</t>
  </si>
  <si>
    <t>Current price</t>
  </si>
  <si>
    <t>Discount</t>
  </si>
  <si>
    <t>Review</t>
  </si>
  <si>
    <t>115  Piece Set Of Multifunctional Precision Screwdrivers</t>
  </si>
  <si>
    <t>KSh 950</t>
  </si>
  <si>
    <t>KSh 1,525</t>
  </si>
  <si>
    <t>4.5 out of 5</t>
  </si>
  <si>
    <t>Metal Decorative Hooks Key Hangers Entryway Wall Hooks Towel Hooks - Home</t>
  </si>
  <si>
    <t>KSh 527</t>
  </si>
  <si>
    <t>KSh 999</t>
  </si>
  <si>
    <t>4.1 out of 5</t>
  </si>
  <si>
    <t>Portable Mini Cordless Car Vacuum Cleaner - Blue</t>
  </si>
  <si>
    <t>KSh 2,199</t>
  </si>
  <si>
    <t>KSh 2,923</t>
  </si>
  <si>
    <t>4.6 out of 5</t>
  </si>
  <si>
    <t>Weighing Scale Digital Bathroom Body Fat Scale USB-Black</t>
  </si>
  <si>
    <t>KSh 1,580</t>
  </si>
  <si>
    <t>KSh 2,499</t>
  </si>
  <si>
    <t>4.7 out of 5</t>
  </si>
  <si>
    <t>Portable Home Small Air Humidifier 3-Speed Fan - Green</t>
  </si>
  <si>
    <t>KSh 1,740</t>
  </si>
  <si>
    <t>KSh 2,356</t>
  </si>
  <si>
    <t>4.8 out of 5</t>
  </si>
  <si>
    <t>220V 60W Electric Soldering Iron Kits With Tools, Tips, And Multimeter</t>
  </si>
  <si>
    <t>KSh 2,999</t>
  </si>
  <si>
    <t>KSh 3,290</t>
  </si>
  <si>
    <t>4 out of 5</t>
  </si>
  <si>
    <t>137 Pieces Cake Decorating Tool Set Baking Supplies</t>
  </si>
  <si>
    <t>KSh 2,319</t>
  </si>
  <si>
    <t>KSh 3,032</t>
  </si>
  <si>
    <t>Desk Foldable Fan Adjustable Fan Strong Wind 3 Gear Usb</t>
  </si>
  <si>
    <t>KSh 988</t>
  </si>
  <si>
    <t>LASA FOLDING TABLE SERVING STAND</t>
  </si>
  <si>
    <t>KSh 1,274</t>
  </si>
  <si>
    <t>KSh 2,800</t>
  </si>
  <si>
    <t>13 In 1 Home Repair Tools Box Kit Set</t>
  </si>
  <si>
    <t>KSh 1,600</t>
  </si>
  <si>
    <t>KSh 2,929</t>
  </si>
  <si>
    <t>3.8 out of 5</t>
  </si>
  <si>
    <t>Genebre 115 In 1 Screwdriver Repairing Tool Set For IPhone Cellphone Hand Tool</t>
  </si>
  <si>
    <t>KSh 799</t>
  </si>
  <si>
    <t>100 Pcs Crochet Hook Tool Set Knitting Hook Set With Box</t>
  </si>
  <si>
    <t>KSh 990</t>
  </si>
  <si>
    <t>KSh 1,500</t>
  </si>
  <si>
    <t>40cm Gold DIY Acrylic Wall Sticker Clock</t>
  </si>
  <si>
    <t>KSh 552</t>
  </si>
  <si>
    <t>KSh 1,035</t>
  </si>
  <si>
    <t>LASA Digital Thermometer And Hydrometer</t>
  </si>
  <si>
    <t>KSh 501</t>
  </si>
  <si>
    <t>KSh 860</t>
  </si>
  <si>
    <t>Multifunction Laser Level With Adjustment Tripod</t>
  </si>
  <si>
    <t>KSh 1,680</t>
  </si>
  <si>
    <t>4.2 out of 5</t>
  </si>
  <si>
    <t>Anti-Skid Absorbent Insulation Coaster  For Home Office</t>
  </si>
  <si>
    <t>KSh 332</t>
  </si>
  <si>
    <t>KSh 684</t>
  </si>
  <si>
    <t>5 out of 5</t>
  </si>
  <si>
    <t>Peacock  Throw Pillow Cushion Case For Home Car</t>
  </si>
  <si>
    <t>KSh 195</t>
  </si>
  <si>
    <t>KSh 360</t>
  </si>
  <si>
    <t>LASA Aluminum Folding Truck Hand Cart - 68kg Max</t>
  </si>
  <si>
    <t>KSh 2,025</t>
  </si>
  <si>
    <t>KSh 3,971</t>
  </si>
  <si>
    <t>LED Wall Digital Alarm Clock Study Home 12 / 24H Clock Calendar</t>
  </si>
  <si>
    <t>KSh 3,699</t>
  </si>
  <si>
    <t>3D Waterproof EVA Plastic Shower Curtain 1.8*2Mtrs</t>
  </si>
  <si>
    <t>KSh 998</t>
  </si>
  <si>
    <t>KSh 1,966</t>
  </si>
  <si>
    <t>3PCS Single Head Knitting Crochet Sweater Needle Set</t>
  </si>
  <si>
    <t>KSh 38</t>
  </si>
  <si>
    <t>KSh 80</t>
  </si>
  <si>
    <t>3.3 out of 5</t>
  </si>
  <si>
    <t>4pcs Bathroom/Kitchen Towel Rack,Roll Paper Holder,Towel Bars,Hook</t>
  </si>
  <si>
    <t>KSh 1,860</t>
  </si>
  <si>
    <t>KSh 3,220</t>
  </si>
  <si>
    <t>LED Romantic Spaceship Starry Sky Projector,Children's Bedroom Night Light-Blue</t>
  </si>
  <si>
    <t>KSh 880</t>
  </si>
  <si>
    <t>KSh 1,350</t>
  </si>
  <si>
    <t>Foldable Overbed Table/Desk</t>
  </si>
  <si>
    <t>KSh 1,650</t>
  </si>
  <si>
    <t>KSh 2,150</t>
  </si>
  <si>
    <t>4.4 out of 5</t>
  </si>
  <si>
    <t>LASA 3 Tier Bamboo Shoe Bench Storage Shelf</t>
  </si>
  <si>
    <t>KSh 2,048</t>
  </si>
  <si>
    <t>KSh 4,500</t>
  </si>
  <si>
    <t>4.3 out of 5</t>
  </si>
  <si>
    <t>Electronic Digital Display Vernier Caliper</t>
  </si>
  <si>
    <t>KSh 420</t>
  </si>
  <si>
    <t>KSh 647</t>
  </si>
  <si>
    <t>Portable Wardrobe Nonwoven With 3 Hanging Rods And 6 Storage Shelves</t>
  </si>
  <si>
    <t>KSh 2,880</t>
  </si>
  <si>
    <t>KSh 3,520</t>
  </si>
  <si>
    <t>12 Litre Black Insulated Lunch Box</t>
  </si>
  <si>
    <t>KSh 1,990</t>
  </si>
  <si>
    <t>52 Pieces Cake Decorating Tool Set Gift Kit Baking Supplies</t>
  </si>
  <si>
    <t>KSh 1,758</t>
  </si>
  <si>
    <t>MultiFunctional Storage Rack Multi-layer Bookshelf</t>
  </si>
  <si>
    <t>KSh 2,200</t>
  </si>
  <si>
    <t>KSh 4,080</t>
  </si>
  <si>
    <t>Exfoliate And Exfoliate Face Towel - Black</t>
  </si>
  <si>
    <t>KSh 185</t>
  </si>
  <si>
    <t>KSh 382</t>
  </si>
  <si>
    <t>12 Litre Insulated Lunch Box Grey</t>
  </si>
  <si>
    <t>KSh 980</t>
  </si>
  <si>
    <t>KSh 1,490</t>
  </si>
  <si>
    <t>LED Eye Protection  Desk Lamp , Study, Reading, USB Fan - Double Pen Holder</t>
  </si>
  <si>
    <t>KSh 1,820</t>
  </si>
  <si>
    <t>KSh 3,490</t>
  </si>
  <si>
    <t>53Pcs/Set Yarn Knitting Crochet Hooks With Bag - Fortune Cat</t>
  </si>
  <si>
    <t>KSh 1,940</t>
  </si>
  <si>
    <t>KSh 2,650</t>
  </si>
  <si>
    <t>53 Pieces/Set Yarn Knitting Crochet Hooks With Bag - Pansies</t>
  </si>
  <si>
    <t>KSh 1,980</t>
  </si>
  <si>
    <t>KSh 2,699</t>
  </si>
  <si>
    <t>DIY File Folder, Office Drawer File Holder, Pen Holder, Desktop Storage Rack</t>
  </si>
  <si>
    <t>KSh 1,620</t>
  </si>
  <si>
    <t>KSh 2,690</t>
  </si>
  <si>
    <t>Classic Black Cat Cotton Hemp Pillow Case For Home Car</t>
  </si>
  <si>
    <t>KSh 171</t>
  </si>
  <si>
    <t>Punch-free Great Load Bearing Bathroom Storage Rack Wall Shelf-White</t>
  </si>
  <si>
    <t>KSh 389</t>
  </si>
  <si>
    <t>KSh 656</t>
  </si>
  <si>
    <t>1/2/3 Seater Elastic Sofa Cover,Living Room/Home Decor Chair Cover-Grey</t>
  </si>
  <si>
    <t>KSh 1,620 - KSh 1,980</t>
  </si>
  <si>
    <t>KSh 2,200 - KSh 3,200</t>
  </si>
  <si>
    <t>LASA Stainless Steel Double Wall Mount Soap Dispenser - 500ml</t>
  </si>
  <si>
    <t>KSh 2,750</t>
  </si>
  <si>
    <t>KSh 4,471</t>
  </si>
  <si>
    <t>4M Float Switch Water Level Controller -Water Tank</t>
  </si>
  <si>
    <t>KSh 475</t>
  </si>
  <si>
    <t>KSh 931</t>
  </si>
  <si>
    <t>Modern Sofa Throw Pillow Cover-45x45cm-Blue&amp;Red</t>
  </si>
  <si>
    <t>KSh 238</t>
  </si>
  <si>
    <t>KSh 476</t>
  </si>
  <si>
    <t>Balloon Insert, Birthday Party Balloon Set, PU Leather</t>
  </si>
  <si>
    <t>KSh 610</t>
  </si>
  <si>
    <t>KSh 1,060</t>
  </si>
  <si>
    <t>Shower Cap Wide Elastic Band Cover Reusable Bashroom Cap</t>
  </si>
  <si>
    <t>KSh 2,132</t>
  </si>
  <si>
    <t>KSh 2,169</t>
  </si>
  <si>
    <t>Christmas Elk Fence Yard Lawn Decorations Cute For Holidays</t>
  </si>
  <si>
    <t>KSh 2,000</t>
  </si>
  <si>
    <t>60W Hot Melt Glue Sprayer - Efficient And Stable Glue Dispensing</t>
  </si>
  <si>
    <t>KSh 1,190</t>
  </si>
  <si>
    <t>KSh 1,785</t>
  </si>
  <si>
    <t>Car Phone Charging Stand</t>
  </si>
  <si>
    <t>KSh 671</t>
  </si>
  <si>
    <t>KSh 1,316</t>
  </si>
  <si>
    <t>2pcs Solar Street Light Flood Light Outdoor</t>
  </si>
  <si>
    <t>KSh 1,200</t>
  </si>
  <si>
    <t>KSh 1,950</t>
  </si>
  <si>
    <t>Creative Owl Shape Keychain Black</t>
  </si>
  <si>
    <t>KSh 199</t>
  </si>
  <si>
    <t>KSh 504</t>
  </si>
  <si>
    <t>Brush &amp; Paintbrush Cleaning Tool Pink</t>
  </si>
  <si>
    <t>KSh 299</t>
  </si>
  <si>
    <t>KSh 600</t>
  </si>
  <si>
    <t>Pen Grips For Kids Pen Grip Posture Correction Tool For Kids</t>
  </si>
  <si>
    <t>KSh 1,660</t>
  </si>
  <si>
    <t>KSh 1,699</t>
  </si>
  <si>
    <t>Pilates Cloth Bag Waterproof Durable High Capacity Purple</t>
  </si>
  <si>
    <t>KSh 384</t>
  </si>
  <si>
    <t>Multi-purpose Rice Drainage Basket And Fruit And Vegetable Drainage Sieve</t>
  </si>
  <si>
    <t>KSh 1,459</t>
  </si>
  <si>
    <t>KSh 1,499</t>
  </si>
  <si>
    <t>Cute Christmas Fence Garden Decorations For Holiday Home</t>
  </si>
  <si>
    <t>KSh 1,343</t>
  </si>
  <si>
    <t>Simple Metal Dog Art Sculpture Decoration For Home Office</t>
  </si>
  <si>
    <t>KSh 499</t>
  </si>
  <si>
    <t>KSh 900</t>
  </si>
  <si>
    <t>Christmas Fence Garden Decorations Outdoor For Holiday Home</t>
  </si>
  <si>
    <t>KSh 699</t>
  </si>
  <si>
    <t>Angle Measuring Tool Full Metal Multi Angle Measuring Tool</t>
  </si>
  <si>
    <t>KSh 1,567</t>
  </si>
  <si>
    <t>12V 19500rpm Handheld Electric Angle Grinder Tool - UK - Yellow/Black</t>
  </si>
  <si>
    <t>KSh 2,799</t>
  </si>
  <si>
    <t>KSh 3,810</t>
  </si>
  <si>
    <t>KSh 399</t>
  </si>
  <si>
    <t>KSh 896</t>
  </si>
  <si>
    <t>5 Pieces/set Of Stainless Steel Induction Cooker Pots</t>
  </si>
  <si>
    <t>KSh 2,170</t>
  </si>
  <si>
    <t>KSh 2,500</t>
  </si>
  <si>
    <t>2.5 out of 5</t>
  </si>
  <si>
    <t>Mythco 120COB Solar Wall Ligt With Motion Sensor And Remote Control 3 Modes</t>
  </si>
  <si>
    <t>KSh 458</t>
  </si>
  <si>
    <t>KSh 986</t>
  </si>
  <si>
    <t>3 out of 5</t>
  </si>
  <si>
    <t>5-PCS Stainless Steel Cooking Pot Set With Steamed Slices</t>
  </si>
  <si>
    <t>KSh 2,115</t>
  </si>
  <si>
    <t>KSh 4,700</t>
  </si>
  <si>
    <t>2.1 out of 5</t>
  </si>
  <si>
    <t>120W Cordless Vacuum Cleaners Handheld Electric Vacuum Cleaner</t>
  </si>
  <si>
    <t>KSh 445</t>
  </si>
  <si>
    <t>KSh 873</t>
  </si>
  <si>
    <t>2.8 out of 5</t>
  </si>
  <si>
    <t>Intelligent  LED Body Sensor Wireless Lighting Night Light USB</t>
  </si>
  <si>
    <t>KSh 325</t>
  </si>
  <si>
    <t>KSh 680</t>
  </si>
  <si>
    <t>2.7 out of 5</t>
  </si>
  <si>
    <t>VIC Wireless Vacuum Cleaner Dual Use For Home And Car 120W High Power Powerful</t>
  </si>
  <si>
    <t>KSh 1,220</t>
  </si>
  <si>
    <t>KSh 1,555</t>
  </si>
  <si>
    <t>2.9 out of 5</t>
  </si>
  <si>
    <t>Artificial Potted Flowers Room Decorative Flowers (2 Pieces)</t>
  </si>
  <si>
    <t>KSh 1,814</t>
  </si>
  <si>
    <t>2.2 out of 5</t>
  </si>
  <si>
    <t>380ML USB Rechargeable Portable Small Blenders And Juicers</t>
  </si>
  <si>
    <t>KSh 1,000</t>
  </si>
  <si>
    <t>2.3 out of 5</t>
  </si>
  <si>
    <t>32PCS Portable Cordless Drill Set With Cyclic Battery Drive -26 Variable Speed</t>
  </si>
  <si>
    <t>KSh 3,750</t>
  </si>
  <si>
    <t>KSh 6,143</t>
  </si>
  <si>
    <t>Agapeon Toothbrush Holder And Toothpaste Dispenser</t>
  </si>
  <si>
    <t>KSh 700</t>
  </si>
  <si>
    <t>2.6 out of 5</t>
  </si>
  <si>
    <t>Large Lazy Inflatable Sofa Chairs PVC Lounger Seat Bag</t>
  </si>
  <si>
    <t>KSh 2,300</t>
  </si>
  <si>
    <t>KSh 3,240</t>
  </si>
  <si>
    <t>Watercolour Gold Foil Textured Print Pillow Cover</t>
  </si>
  <si>
    <t>KSh 345</t>
  </si>
  <si>
    <t>KSh 602</t>
  </si>
  <si>
    <t>Wrought Iron Bathroom Shelf Wall Mounted Free Punch Toilet Rack</t>
  </si>
  <si>
    <t>KSh 509</t>
  </si>
  <si>
    <t>KSh 899</t>
  </si>
  <si>
    <t>7-piece Set Of Storage Bags, Travel Storage Bags, Shoe Bags</t>
  </si>
  <si>
    <t>KSh 968</t>
  </si>
  <si>
    <t>Electric LED UV Mosquito Killer Lamp, Outdoor/Indoor Fly Killer Trap Light -USB</t>
  </si>
  <si>
    <t>KSh 1,570</t>
  </si>
  <si>
    <t>KSh 2,988</t>
  </si>
  <si>
    <t>2PCS/LOT Solar LED Outdoor Intelligent Light Controlled Wall Lamp</t>
  </si>
  <si>
    <t>KSh 790</t>
  </si>
  <si>
    <t>KSh 1,485</t>
  </si>
  <si>
    <t>3PCS Rotary Scraper Thermomix For Kitchen</t>
  </si>
  <si>
    <t>KSh 690</t>
  </si>
  <si>
    <t>Cushion Silicone Butt Cushion Summer Ice Cushion Honeycomb Gel Cushion</t>
  </si>
  <si>
    <t>KSh 1,732</t>
  </si>
  <si>
    <t>KSh 1,799</t>
  </si>
  <si>
    <t>7PCS Silicone Thumb Knife Finger Protector Vegetable Harvesting Knife</t>
  </si>
  <si>
    <t>KSh 230</t>
  </si>
  <si>
    <t>KSh 450</t>
  </si>
  <si>
    <t>Memory Foam Neck Pillow Cover, With Pillow Core - 50*30cm</t>
  </si>
  <si>
    <t>KSh 1,189</t>
  </si>
  <si>
    <t>Bedroom Simple Floor Hanging Clothes Rack Single Pole Hat Rack - White</t>
  </si>
  <si>
    <t>KSh 979</t>
  </si>
  <si>
    <t>KSh 1,920</t>
  </si>
  <si>
    <t>5m Waterproof Spherical LED String Lights Outdoor Ball Chain Lights Party Lighting Decoration Adjustable</t>
  </si>
  <si>
    <t>KSh 1,460</t>
  </si>
  <si>
    <t>KSh 2,290</t>
  </si>
  <si>
    <t>2 Pairs Cowhide Split Leather Work Gloves.32â„‰ Or Above Welding Gloves</t>
  </si>
  <si>
    <t>KSh 1,666</t>
  </si>
  <si>
    <t>Household Pineapple Peeler Peeler</t>
  </si>
  <si>
    <t>KSh 330</t>
  </si>
  <si>
    <t>KSh 176</t>
  </si>
  <si>
    <t>Office Chair Lumbar Back Support Spine Posture Correction Pillow Car Cushion</t>
  </si>
  <si>
    <t>KSh 1,466</t>
  </si>
  <si>
    <t>Cartoon Car Decoration Cute Individuality For Car Home Desk</t>
  </si>
  <si>
    <t>KSh 274</t>
  </si>
  <si>
    <t>KSh 537</t>
  </si>
  <si>
    <t>Outdoor Portable Water Bottle With Medicine Box - 600ML - Black</t>
  </si>
  <si>
    <t>KSh 657</t>
  </si>
  <si>
    <t>KSh 1,288</t>
  </si>
  <si>
    <t>Wall-Mounted Toothbrush Toothpaste Holder With Multiple Slots</t>
  </si>
  <si>
    <t>KSh 1,468</t>
  </si>
  <si>
    <t>Multifunctional Hanging Storage Box Storage Bag (4 Layers)</t>
  </si>
  <si>
    <t>KSh 630</t>
  </si>
  <si>
    <t>KSh 1,100</t>
  </si>
  <si>
    <t>Wall Clock With Hidden Safe Box</t>
  </si>
  <si>
    <t>KSh 850</t>
  </si>
  <si>
    <t>KSh 1,700</t>
  </si>
  <si>
    <t>Portable Wine Table With Folding Round Table</t>
  </si>
  <si>
    <t>KSh 1,300</t>
  </si>
  <si>
    <t>Sewing Machine Needle Threader Stitch Insertion Tool Automatic Quick Sewing</t>
  </si>
  <si>
    <t>KSh 105</t>
  </si>
  <si>
    <t>KSh 200</t>
  </si>
  <si>
    <t>6 Layers Steel Pipe Assembling Dustproof Storage Shoe Cabinet</t>
  </si>
  <si>
    <t>2PCS Ice Silk Square Cushion Cover Pillowcases - 65x65cm</t>
  </si>
  <si>
    <t>KSh 2,400</t>
  </si>
  <si>
    <t>Wall Mount Automatic Toothpaste Dispenser Toothbrush Holder Toothpaste Squeezer</t>
  </si>
  <si>
    <t>KSh 1,526</t>
  </si>
  <si>
    <t>Portable Soap Dispenser Kitchen Detergent Press Box Kitchen Tools</t>
  </si>
  <si>
    <t>KSh 1,462</t>
  </si>
  <si>
    <t>4 Piece Coloured Stainless Steel Kitchenware Set</t>
  </si>
  <si>
    <t>KSh 248</t>
  </si>
  <si>
    <t>KSh 486</t>
  </si>
  <si>
    <t>Metal Wall Clock Silver Dial Crystal Jewelry Round Home Decoration Wall Clock</t>
  </si>
  <si>
    <t>KSh 3,546</t>
  </si>
  <si>
    <t>Baby Early Education Shape And Color Cognitive Training Toys</t>
  </si>
  <si>
    <t>KSh 525</t>
  </si>
  <si>
    <t>KSh 1,029</t>
  </si>
  <si>
    <t>8in1 Screwdriver With LED Light</t>
  </si>
  <si>
    <t>KSh 1,080</t>
  </si>
  <si>
    <t>KSh 1,874</t>
  </si>
  <si>
    <t>Konka Healty Electric Kettle, 24-hour Heat Preservation,1.5L,800W, White</t>
  </si>
  <si>
    <t>KSh 3,640</t>
  </si>
  <si>
    <t>KSh 4,588</t>
  </si>
  <si>
    <t>9pcs Gas Mask, For Painting, Dust, Formaldehyde Grinding, Polishing</t>
  </si>
  <si>
    <t>KSh 1,420</t>
  </si>
  <si>
    <t>KSh 2,420</t>
  </si>
  <si>
    <t>24 Grid Wall-mounted Sundries Organiser Fabric Closet Bag Storage Rack</t>
  </si>
  <si>
    <t>KSh 1,875</t>
  </si>
  <si>
    <t>KSh 1,899</t>
  </si>
  <si>
    <t>1PC Refrigerator Food Seal Pocket Fridge Bags</t>
  </si>
  <si>
    <t>KSh 198</t>
  </si>
  <si>
    <t>KSh 260</t>
  </si>
  <si>
    <t>LED Solar Street Light-fake Camera</t>
  </si>
  <si>
    <t>KSh 1,150</t>
  </si>
  <si>
    <t>KSh 1,737</t>
  </si>
  <si>
    <t>Cartoon Embroidered Mini Towel Bear Cotton Wash Cloth Hand 4pcs</t>
  </si>
  <si>
    <t>KSh 1,810</t>
  </si>
  <si>
    <t>Shower Nozzle Cleaning Unclogging Needle Mini Crevice Small Hole Cleaning Brush</t>
  </si>
  <si>
    <t>KSh 1,658</t>
  </si>
  <si>
    <t>Thickening Multipurpose Non Stick Easy To Clean Heat Resistant Spoon Pad</t>
  </si>
  <si>
    <t>KSh 1,768</t>
  </si>
  <si>
    <t>6 In 1 Bottle Can Opener Multifunctional Easy Opener</t>
  </si>
  <si>
    <t>KSh 553</t>
  </si>
  <si>
    <t>Wall-mounted Sticker Punch-free Plug Fixer</t>
  </si>
  <si>
    <t>2 out of 5</t>
  </si>
  <si>
    <t>Black Simple Water Cup Wine Coaster Anti Slip Absorbent</t>
  </si>
  <si>
    <t>KSh 169</t>
  </si>
  <si>
    <t>KSh 320</t>
  </si>
  <si>
    <t>Ratings</t>
  </si>
  <si>
    <t>Old price</t>
  </si>
  <si>
    <t>Absolute Discount</t>
  </si>
  <si>
    <t>Products Based on %Discount</t>
  </si>
  <si>
    <t>Products Based on Rating</t>
  </si>
  <si>
    <t>Total</t>
  </si>
  <si>
    <t>Row Labels</t>
  </si>
  <si>
    <t>Grand Total</t>
  </si>
  <si>
    <t>High Discount</t>
  </si>
  <si>
    <t>Low Discount</t>
  </si>
  <si>
    <t>Medium Discount</t>
  </si>
  <si>
    <t>Average</t>
  </si>
  <si>
    <t>Poor</t>
  </si>
  <si>
    <t>Excellent</t>
  </si>
  <si>
    <t>Average of Absolute Discount</t>
  </si>
  <si>
    <t>Absolute Reviews</t>
  </si>
  <si>
    <t>Average of Discount</t>
  </si>
  <si>
    <t>Average of Ratings</t>
  </si>
  <si>
    <t>Average Current Price</t>
  </si>
  <si>
    <t>Average Old Price</t>
  </si>
  <si>
    <t>Average % Discount</t>
  </si>
  <si>
    <t>Average Rating</t>
  </si>
  <si>
    <t>Most Expensive Product</t>
  </si>
  <si>
    <t>Least Expensive Product</t>
  </si>
  <si>
    <t>Product based on %Discount</t>
  </si>
  <si>
    <t>Products based on Rating</t>
  </si>
  <si>
    <t>Count of Absolute Reviews</t>
  </si>
  <si>
    <t>Average of Absolute Reviews</t>
  </si>
  <si>
    <t>Total Reviews</t>
  </si>
  <si>
    <t>Higher discounts lead to more reviews</t>
  </si>
  <si>
    <t>High rated products do not have high 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</si>
</sst>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Red]0"/>
    <numFmt numFmtId="169"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9" fontId="0" fillId="0" borderId="0" xfId="0" applyNumberFormat="1"/>
    <xf numFmtId="0" fontId="16" fillId="0" borderId="0" xfId="0" applyFont="1"/>
    <xf numFmtId="164" fontId="0" fillId="0" borderId="0" xfId="0" applyNumberFormat="1"/>
    <xf numFmtId="2" fontId="0" fillId="0" borderId="0" xfId="0" applyNumberFormat="1"/>
    <xf numFmtId="0" fontId="0" fillId="0" borderId="0" xfId="0" applyNumberFormat="1"/>
    <xf numFmtId="1" fontId="0" fillId="0" borderId="0" xfId="0" applyNumberFormat="1"/>
    <xf numFmtId="169" fontId="16" fillId="0" borderId="0" xfId="0" applyNumberFormat="1" applyFont="1"/>
    <xf numFmtId="169" fontId="0" fillId="0" borderId="0" xfId="0" applyNumberFormat="1"/>
    <xf numFmtId="0" fontId="0" fillId="0" borderId="0" xfId="0" pivotButton="1"/>
    <xf numFmtId="0" fontId="0" fillId="0" borderId="0" xfId="0" applyAlignment="1">
      <alignment horizontal="left"/>
    </xf>
    <xf numFmtId="0" fontId="16" fillId="0" borderId="0" xfId="0" applyNumberFormat="1" applyFont="1"/>
    <xf numFmtId="10" fontId="0" fillId="0" borderId="0" xfId="0" applyNumberFormat="1"/>
    <xf numFmtId="0" fontId="16" fillId="0" borderId="10" xfId="0" applyFont="1" applyBorder="1"/>
    <xf numFmtId="0" fontId="0" fillId="0" borderId="10" xfId="0" applyBorder="1"/>
    <xf numFmtId="0" fontId="0" fillId="0" borderId="0" xfId="0" applyBorder="1"/>
    <xf numFmtId="0" fontId="0" fillId="0" borderId="0" xfId="0" applyAlignment="1"/>
    <xf numFmtId="169" fontId="18" fillId="0" borderId="0" xfId="0" applyNumberFormat="1" applyFont="1"/>
    <xf numFmtId="0" fontId="16" fillId="0" borderId="0" xfId="0" applyFont="1" applyBorder="1"/>
    <xf numFmtId="10" fontId="0" fillId="0" borderId="0" xfId="0" applyNumberFormat="1" applyBorder="1"/>
    <xf numFmtId="169" fontId="0" fillId="0" borderId="0" xfId="0" applyNumberFormat="1" applyBorder="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9">
    <dxf>
      <numFmt numFmtId="14" formatCode="0.00%"/>
    </dxf>
    <dxf>
      <numFmt numFmtId="14" formatCode="0.00%"/>
    </dxf>
    <dxf>
      <numFmt numFmtId="0" formatCode="General"/>
    </dxf>
    <dxf>
      <numFmt numFmtId="0" formatCode="General"/>
    </dxf>
    <dxf>
      <numFmt numFmtId="0" formatCode="General"/>
    </dxf>
    <dxf>
      <numFmt numFmtId="169" formatCode="0.0"/>
    </dxf>
    <dxf>
      <numFmt numFmtId="13" formatCode="0%"/>
    </dxf>
    <dxf>
      <numFmt numFmtId="13" formatCode="0%"/>
    </dxf>
    <dxf>
      <numFmt numFmtId="14" formatCode="0.00%"/>
    </dxf>
    <dxf>
      <numFmt numFmtId="14" formatCode="0.00%"/>
    </dxf>
    <dxf>
      <numFmt numFmtId="14" formatCode="0.00%"/>
    </dxf>
    <dxf>
      <numFmt numFmtId="14" formatCode="0.00%"/>
    </dxf>
    <dxf>
      <numFmt numFmtId="0" formatCode="General"/>
    </dxf>
    <dxf>
      <numFmt numFmtId="0" formatCode="General"/>
    </dxf>
    <dxf>
      <numFmt numFmtId="0" formatCode="General"/>
    </dxf>
    <dxf>
      <numFmt numFmtId="169" formatCode="0.0"/>
    </dxf>
    <dxf>
      <numFmt numFmtId="13" formatCode="0%"/>
    </dxf>
    <dxf>
      <numFmt numFmtId="13" formatCode="0%"/>
    </dxf>
    <dxf>
      <numFmt numFmtId="14" formatCode="0.00%"/>
    </dxf>
    <dxf>
      <numFmt numFmtId="14" formatCode="0.00%"/>
    </dxf>
    <dxf>
      <numFmt numFmtId="14" formatCode="0.00%"/>
    </dxf>
    <dxf>
      <numFmt numFmtId="14" formatCode="0.00%"/>
    </dxf>
    <dxf>
      <numFmt numFmtId="0" formatCode="General"/>
    </dxf>
    <dxf>
      <numFmt numFmtId="0" formatCode="General"/>
    </dxf>
    <dxf>
      <numFmt numFmtId="0" formatCode="General"/>
    </dxf>
    <dxf>
      <numFmt numFmtId="169" formatCode="0.0"/>
    </dxf>
    <dxf>
      <numFmt numFmtId="13" formatCode="0%"/>
    </dxf>
    <dxf>
      <numFmt numFmtId="13" formatCode="0%"/>
    </dxf>
    <dxf>
      <numFmt numFmtId="14" formatCode="0.00%"/>
    </dxf>
    <dxf>
      <numFmt numFmtId="14" formatCode="0.00%"/>
    </dxf>
    <dxf>
      <numFmt numFmtId="14" formatCode="0.00%"/>
    </dxf>
    <dxf>
      <numFmt numFmtId="14" formatCode="0.00%"/>
    </dxf>
    <dxf>
      <numFmt numFmtId="0" formatCode="General"/>
    </dxf>
    <dxf>
      <numFmt numFmtId="0" formatCode="General"/>
    </dxf>
    <dxf>
      <numFmt numFmtId="0" formatCode="General"/>
    </dxf>
    <dxf>
      <numFmt numFmtId="169" formatCode="0.0"/>
    </dxf>
    <dxf>
      <numFmt numFmtId="13" formatCode="0%"/>
    </dxf>
    <dxf>
      <numFmt numFmtId="13" formatCode="0%"/>
    </dxf>
    <dxf>
      <numFmt numFmtId="14" formatCode="0.00%"/>
    </dxf>
    <dxf>
      <numFmt numFmtId="14" formatCode="0.00%"/>
    </dxf>
    <dxf>
      <numFmt numFmtId="14" formatCode="0.00%"/>
    </dxf>
    <dxf>
      <numFmt numFmtId="14" formatCode="0.00%"/>
    </dxf>
    <dxf>
      <numFmt numFmtId="0" formatCode="General"/>
    </dxf>
    <dxf>
      <numFmt numFmtId="0" formatCode="General"/>
    </dxf>
    <dxf>
      <numFmt numFmtId="0" formatCode="General"/>
    </dxf>
    <dxf>
      <numFmt numFmtId="169" formatCode="0.0"/>
    </dxf>
    <dxf>
      <numFmt numFmtId="13" formatCode="0%"/>
    </dxf>
    <dxf>
      <numFmt numFmtId="13" formatCode="0%"/>
    </dxf>
    <dxf>
      <numFmt numFmtId="14" formatCode="0.00%"/>
    </dxf>
    <dxf>
      <numFmt numFmtId="14" formatCode="0.00%"/>
    </dxf>
    <dxf>
      <numFmt numFmtId="14" formatCode="0.00%"/>
    </dxf>
    <dxf>
      <numFmt numFmtId="14" formatCode="0.00%"/>
    </dxf>
    <dxf>
      <numFmt numFmtId="0" formatCode="General"/>
    </dxf>
    <dxf>
      <numFmt numFmtId="0" formatCode="General"/>
    </dxf>
    <dxf>
      <numFmt numFmtId="0" formatCode="General"/>
    </dxf>
    <dxf>
      <numFmt numFmtId="169" formatCode="0.0"/>
    </dxf>
    <dxf>
      <numFmt numFmtId="13" formatCode="0%"/>
    </dxf>
    <dxf>
      <numFmt numFmtId="13" formatCode="0%"/>
    </dxf>
    <dxf>
      <numFmt numFmtId="14" formatCode="0.00%"/>
    </dxf>
    <dxf>
      <numFmt numFmtId="14" formatCode="0.00%"/>
    </dxf>
    <dxf>
      <numFmt numFmtId="14" formatCode="0.00%"/>
    </dxf>
    <dxf>
      <numFmt numFmtId="14" formatCode="0.00%"/>
    </dxf>
    <dxf>
      <numFmt numFmtId="0" formatCode="General"/>
    </dxf>
    <dxf>
      <numFmt numFmtId="0" formatCode="General"/>
    </dxf>
    <dxf>
      <numFmt numFmtId="0" formatCode="General"/>
    </dxf>
    <dxf>
      <numFmt numFmtId="169" formatCode="0.0"/>
    </dxf>
    <dxf>
      <numFmt numFmtId="13" formatCode="0%"/>
    </dxf>
    <dxf>
      <numFmt numFmtId="13" formatCode="0%"/>
    </dxf>
    <dxf>
      <numFmt numFmtId="14" formatCode="0.00%"/>
    </dxf>
    <dxf>
      <numFmt numFmtId="14" formatCode="0.00%"/>
    </dxf>
    <dxf>
      <numFmt numFmtId="14" formatCode="0.00%"/>
    </dxf>
    <dxf>
      <numFmt numFmtId="14" formatCode="0.00%"/>
    </dxf>
    <dxf>
      <numFmt numFmtId="0" formatCode="General"/>
    </dxf>
    <dxf>
      <numFmt numFmtId="0" formatCode="General"/>
    </dxf>
    <dxf>
      <numFmt numFmtId="0" formatCode="General"/>
    </dxf>
    <dxf>
      <numFmt numFmtId="169" formatCode="0.0"/>
    </dxf>
    <dxf>
      <numFmt numFmtId="13" formatCode="0%"/>
    </dxf>
    <dxf>
      <numFmt numFmtId="13" formatCode="0%"/>
    </dxf>
    <dxf>
      <numFmt numFmtId="14" formatCode="0.00%"/>
    </dxf>
    <dxf>
      <numFmt numFmtId="14" formatCode="0.00%"/>
    </dxf>
    <dxf>
      <numFmt numFmtId="13" formatCode="0%"/>
    </dxf>
    <dxf>
      <numFmt numFmtId="13" formatCode="0%"/>
    </dxf>
    <dxf>
      <numFmt numFmtId="14" formatCode="0.00%"/>
    </dxf>
    <dxf>
      <numFmt numFmtId="14" formatCode="0.00%"/>
    </dxf>
    <dxf>
      <numFmt numFmtId="14" formatCode="0.00%"/>
    </dxf>
    <dxf>
      <numFmt numFmtId="14" formatCode="0.00%"/>
    </dxf>
    <dxf>
      <numFmt numFmtId="0" formatCode="General"/>
    </dxf>
    <dxf>
      <numFmt numFmtId="0" formatCode="General"/>
    </dxf>
    <dxf>
      <numFmt numFmtId="0" formatCode="General"/>
    </dxf>
    <dxf>
      <numFmt numFmtId="169" formatCode="0.0"/>
    </dxf>
    <dxf>
      <numFmt numFmtId="13" formatCode="0%"/>
    </dxf>
    <dxf>
      <numFmt numFmtId="13" formatCode="0%"/>
    </dxf>
    <dxf>
      <numFmt numFmtId="14" formatCode="0.00%"/>
    </dxf>
    <dxf>
      <numFmt numFmtId="14" formatCode="0.00%"/>
    </dxf>
    <dxf>
      <numFmt numFmtId="14" formatCode="0.00%"/>
    </dxf>
    <dxf>
      <numFmt numFmtId="14" formatCode="0.00%"/>
    </dxf>
    <dxf>
      <numFmt numFmtId="0" formatCode="General"/>
    </dxf>
    <dxf>
      <numFmt numFmtId="0" formatCode="General"/>
    </dxf>
    <dxf>
      <numFmt numFmtId="0" formatCode="General"/>
    </dxf>
    <dxf>
      <numFmt numFmtId="169" formatCode="0.0"/>
    </dxf>
    <dxf>
      <numFmt numFmtId="13" formatCode="0%"/>
    </dxf>
    <dxf>
      <numFmt numFmtId="13" formatCode="0%"/>
    </dxf>
    <dxf>
      <numFmt numFmtId="14" formatCode="0.00%"/>
    </dxf>
    <dxf>
      <numFmt numFmtId="14" formatCode="0.00%"/>
    </dxf>
    <dxf>
      <numFmt numFmtId="13" formatCode="0%"/>
    </dxf>
    <dxf>
      <numFmt numFmtId="13" formatCode="0%"/>
    </dxf>
    <dxf>
      <numFmt numFmtId="14" formatCode="0.00%"/>
    </dxf>
    <dxf>
      <numFmt numFmtId="14" formatCode="0.00%"/>
    </dxf>
    <dxf>
      <numFmt numFmtId="13" formatCode="0%"/>
    </dxf>
    <dxf>
      <numFmt numFmtId="13" formatCode="0%"/>
    </dxf>
    <dxf>
      <numFmt numFmtId="14" formatCode="0.00%"/>
    </dxf>
    <dxf>
      <numFmt numFmtId="14" formatCode="0.00%"/>
    </dxf>
    <dxf>
      <numFmt numFmtId="2" formatCode="0.00"/>
    </dxf>
    <dxf>
      <numFmt numFmtId="169" formatCode="0.0"/>
    </dxf>
    <dxf>
      <numFmt numFmtId="14" formatCode="0.00%"/>
    </dxf>
    <dxf>
      <numFmt numFmtId="14" formatCode="0.00%"/>
    </dxf>
    <dxf>
      <numFmt numFmtId="0" formatCode="General"/>
    </dxf>
    <dxf>
      <numFmt numFmtId="0" formatCode="General"/>
    </dxf>
    <dxf>
      <numFmt numFmtId="0" formatCode="General"/>
    </dxf>
    <dxf>
      <numFmt numFmtId="2" formatCode="0.00"/>
    </dxf>
    <dxf>
      <numFmt numFmtId="182" formatCode="0.000"/>
    </dxf>
    <dxf>
      <numFmt numFmtId="14" formatCode="0.00%"/>
    </dxf>
    <dxf>
      <numFmt numFmtId="14" formatCode="0.00%"/>
    </dxf>
    <dxf>
      <numFmt numFmtId="0" formatCode="General"/>
    </dxf>
    <dxf>
      <numFmt numFmtId="0" formatCode="General"/>
    </dxf>
    <dxf>
      <numFmt numFmtId="0" formatCode="General"/>
    </dxf>
    <dxf>
      <numFmt numFmtId="182" formatCode="0.000"/>
    </dxf>
    <dxf>
      <numFmt numFmtId="181" formatCode="0.0000"/>
    </dxf>
    <dxf>
      <numFmt numFmtId="14" formatCode="0.00%"/>
    </dxf>
    <dxf>
      <numFmt numFmtId="14" formatCode="0.00%"/>
    </dxf>
    <dxf>
      <numFmt numFmtId="0" formatCode="General"/>
    </dxf>
    <dxf>
      <numFmt numFmtId="0" formatCode="General"/>
    </dxf>
    <dxf>
      <numFmt numFmtId="0" formatCode="General"/>
    </dxf>
    <dxf>
      <numFmt numFmtId="181" formatCode="0.0000"/>
    </dxf>
    <dxf>
      <numFmt numFmtId="180" formatCode="0.00000"/>
    </dxf>
    <dxf>
      <numFmt numFmtId="14" formatCode="0.00%"/>
    </dxf>
    <dxf>
      <numFmt numFmtId="14" formatCode="0.00%"/>
    </dxf>
    <dxf>
      <numFmt numFmtId="0" formatCode="General"/>
    </dxf>
    <dxf>
      <numFmt numFmtId="0" formatCode="General"/>
    </dxf>
    <dxf>
      <numFmt numFmtId="0" formatCode="General"/>
    </dxf>
    <dxf>
      <numFmt numFmtId="180" formatCode="0.00000"/>
    </dxf>
    <dxf>
      <numFmt numFmtId="179" formatCode="0.000000"/>
    </dxf>
    <dxf>
      <numFmt numFmtId="14" formatCode="0.00%"/>
    </dxf>
    <dxf>
      <numFmt numFmtId="14" formatCode="0.00%"/>
    </dxf>
    <dxf>
      <numFmt numFmtId="0" formatCode="General"/>
    </dxf>
    <dxf>
      <numFmt numFmtId="0" formatCode="General"/>
    </dxf>
    <dxf>
      <numFmt numFmtId="0" formatCode="General"/>
    </dxf>
    <dxf>
      <numFmt numFmtId="179" formatCode="0.000000"/>
    </dxf>
    <dxf>
      <numFmt numFmtId="178" formatCode="0.0000000"/>
    </dxf>
    <dxf>
      <numFmt numFmtId="14" formatCode="0.00%"/>
    </dxf>
    <dxf>
      <numFmt numFmtId="14" formatCode="0.00%"/>
    </dxf>
    <dxf>
      <numFmt numFmtId="0" formatCode="General"/>
    </dxf>
    <dxf>
      <numFmt numFmtId="0" formatCode="General"/>
    </dxf>
    <dxf>
      <numFmt numFmtId="0" formatCode="General"/>
    </dxf>
    <dxf>
      <numFmt numFmtId="178" formatCode="0.0000000"/>
    </dxf>
    <dxf>
      <numFmt numFmtId="177" formatCode="0.00000000"/>
    </dxf>
    <dxf>
      <numFmt numFmtId="14" formatCode="0.00%"/>
    </dxf>
    <dxf>
      <numFmt numFmtId="14" formatCode="0.00%"/>
    </dxf>
    <dxf>
      <numFmt numFmtId="0" formatCode="General"/>
    </dxf>
    <dxf>
      <numFmt numFmtId="0" formatCode="General"/>
    </dxf>
    <dxf>
      <numFmt numFmtId="0" formatCode="General"/>
    </dxf>
    <dxf>
      <numFmt numFmtId="177" formatCode="0.00000000"/>
    </dxf>
    <dxf>
      <numFmt numFmtId="176" formatCode="0.000000000"/>
    </dxf>
    <dxf>
      <numFmt numFmtId="14" formatCode="0.00%"/>
    </dxf>
    <dxf>
      <numFmt numFmtId="14" formatCode="0.00%"/>
    </dxf>
    <dxf>
      <numFmt numFmtId="0" formatCode="General"/>
    </dxf>
    <dxf>
      <numFmt numFmtId="0" formatCode="General"/>
    </dxf>
    <dxf>
      <numFmt numFmtId="0" formatCode="General"/>
    </dxf>
    <dxf>
      <numFmt numFmtId="176" formatCode="0.000000000"/>
    </dxf>
    <dxf>
      <numFmt numFmtId="175" formatCode="0.0000000000"/>
    </dxf>
    <dxf>
      <numFmt numFmtId="14" formatCode="0.00%"/>
    </dxf>
    <dxf>
      <numFmt numFmtId="14" formatCode="0.00%"/>
    </dxf>
    <dxf>
      <numFmt numFmtId="0" formatCode="General"/>
    </dxf>
    <dxf>
      <numFmt numFmtId="0" formatCode="General"/>
    </dxf>
    <dxf>
      <numFmt numFmtId="0" formatCode="General"/>
    </dxf>
    <dxf>
      <numFmt numFmtId="175" formatCode="0.0000000000"/>
    </dxf>
    <dxf>
      <numFmt numFmtId="14" formatCode="0.00%"/>
    </dxf>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font>
        <color rgb="FF9C0006"/>
      </font>
      <fill>
        <patternFill>
          <bgColor rgb="FFFFC7CE"/>
        </patternFill>
      </fill>
    </dxf>
    <dxf>
      <numFmt numFmtId="14" formatCode="0.00%"/>
    </dxf>
    <dxf>
      <numFmt numFmtId="14" formatCode="0.00%"/>
    </dxf>
    <dxf>
      <numFmt numFmtId="169" formatCode="0.0"/>
    </dxf>
    <dxf>
      <numFmt numFmtId="13" formatCode="0%"/>
    </dxf>
    <dxf>
      <numFmt numFmtId="13" formatCode="0%"/>
    </dxf>
    <dxf>
      <numFmt numFmtId="13" formatCode="0%"/>
    </dxf>
    <dxf>
      <numFmt numFmtId="1" formatCode="0"/>
    </dxf>
    <dxf>
      <numFmt numFmtId="1" formatCode="0"/>
    </dxf>
    <dxf>
      <font>
        <b/>
        <i val="0"/>
        <strike val="0"/>
        <condense val="0"/>
        <extend val="0"/>
        <outline val="0"/>
        <shadow val="0"/>
        <u val="none"/>
        <vertAlign val="baseline"/>
        <sz val="11"/>
        <color theme="1"/>
        <name val="Calibri"/>
        <family val="2"/>
        <scheme val="minor"/>
      </font>
    </dxf>
    <dxf>
      <numFmt numFmtId="13" formatCode="0%"/>
    </dxf>
    <dxf>
      <numFmt numFmtId="13" formatCode="0%"/>
    </dxf>
    <dxf>
      <font>
        <color rgb="FF9C0006"/>
      </font>
      <fill>
        <patternFill>
          <bgColor rgb="FFFFC7CE"/>
        </patternFill>
      </fill>
    </dxf>
  </dxfs>
  <tableStyles count="1" defaultTableStyle="TableStyleMedium2" defaultPivotStyle="PivotStyleLight16">
    <tableStyle name="Table Style 1" pivot="0" count="0" xr9:uid="{E9201E5D-779E-4CC3-9B09-0C446442A338}"/>
  </tableStyles>
  <colors>
    <mruColors>
      <color rgb="FFE9C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[Excel_jumia.xlsx]Top 10 Products by Discount!PivotTable7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products by discounts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Products by Discount'!$B$3</c:f>
              <c:strCache>
                <c:ptCount val="1"/>
                <c:pt idx="0">
                  <c:v>Total</c:v>
                </c:pt>
              </c:strCache>
            </c:strRef>
          </c:tx>
          <c:spPr>
            <a:solidFill>
              <a:schemeClr val="accent1"/>
            </a:solidFill>
            <a:ln>
              <a:noFill/>
            </a:ln>
            <a:effectLst/>
          </c:spPr>
          <c:invertIfNegative val="0"/>
          <c:cat>
            <c:strRef>
              <c:f>'Top 10 Products by Discount'!$A$4:$A$14</c:f>
              <c:strCache>
                <c:ptCount val="10"/>
                <c:pt idx="0">
                  <c:v>6 In 1 Bottle Can Opener Multifunctional Easy Opener</c:v>
                </c:pt>
                <c:pt idx="1">
                  <c:v>5-PCS Stainless Steel Cooking Pot Set With Steamed Slices</c:v>
                </c:pt>
                <c:pt idx="2">
                  <c:v>Creative Owl Shape Keychain Black</c:v>
                </c:pt>
                <c:pt idx="3">
                  <c:v>LASA FOLDING TABLE SERVING STAND</c:v>
                </c:pt>
                <c:pt idx="4">
                  <c:v>LASA 3 Tier Bamboo Shoe Bench Storage Shelf</c:v>
                </c:pt>
                <c:pt idx="5">
                  <c:v>Mythco 120COB Solar Wall Ligt With Motion Sensor And Remote Control 3 Modes</c:v>
                </c:pt>
                <c:pt idx="6">
                  <c:v>3PCS Single Head Knitting Crochet Sweater Needle Set</c:v>
                </c:pt>
                <c:pt idx="7">
                  <c:v>Classic Black Cat Cotton Hemp Pillow Case For Home Car</c:v>
                </c:pt>
                <c:pt idx="8">
                  <c:v>Intelligent  LED Body Sensor Wireless Lighting Night Light USB</c:v>
                </c:pt>
                <c:pt idx="9">
                  <c:v>Exfoliate And Exfoliate Face Towel - Black</c:v>
                </c:pt>
              </c:strCache>
            </c:strRef>
          </c:cat>
          <c:val>
            <c:numRef>
              <c:f>'Top 10 Products by Discount'!$B$4:$B$14</c:f>
              <c:numCache>
                <c:formatCode>0%</c:formatCode>
                <c:ptCount val="10"/>
                <c:pt idx="0">
                  <c:v>0.64014466546112114</c:v>
                </c:pt>
                <c:pt idx="1">
                  <c:v>0.55000000000000004</c:v>
                </c:pt>
                <c:pt idx="2">
                  <c:v>0.54750690131124913</c:v>
                </c:pt>
                <c:pt idx="3">
                  <c:v>0.54500000000000004</c:v>
                </c:pt>
                <c:pt idx="4">
                  <c:v>0.54488888888888887</c:v>
                </c:pt>
                <c:pt idx="5">
                  <c:v>0.53549695740365111</c:v>
                </c:pt>
                <c:pt idx="6">
                  <c:v>0.52500000000000002</c:v>
                </c:pt>
                <c:pt idx="7">
                  <c:v>0.52500000000000002</c:v>
                </c:pt>
                <c:pt idx="8">
                  <c:v>0.5220588235294118</c:v>
                </c:pt>
                <c:pt idx="9">
                  <c:v>0.51570680628272247</c:v>
                </c:pt>
              </c:numCache>
            </c:numRef>
          </c:val>
          <c:extLst>
            <c:ext xmlns:c16="http://schemas.microsoft.com/office/drawing/2014/chart" uri="{C3380CC4-5D6E-409C-BE32-E72D297353CC}">
              <c16:uniqueId val="{00000000-1EF0-4882-B226-D35E59FB6BBA}"/>
            </c:ext>
          </c:extLst>
        </c:ser>
        <c:dLbls>
          <c:showLegendKey val="0"/>
          <c:showVal val="0"/>
          <c:showCatName val="0"/>
          <c:showSerName val="0"/>
          <c:showPercent val="0"/>
          <c:showBubbleSize val="0"/>
        </c:dLbls>
        <c:gapWidth val="219"/>
        <c:overlap val="-27"/>
        <c:axId val="1991835184"/>
        <c:axId val="1991828112"/>
      </c:barChart>
      <c:catAx>
        <c:axId val="199183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828112"/>
        <c:crosses val="autoZero"/>
        <c:auto val="1"/>
        <c:lblAlgn val="ctr"/>
        <c:lblOffset val="100"/>
        <c:noMultiLvlLbl val="0"/>
      </c:catAx>
      <c:valAx>
        <c:axId val="19918281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835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[Excel_jumia.xlsx]Average Ratings per Category!PivotTable18</c:name>
    <c:fmtId val="4"/>
  </c:pivotSource>
  <c:chart>
    <c:title>
      <c:tx>
        <c:rich>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r>
              <a:rPr lang="en-US">
                <a:solidFill>
                  <a:schemeClr val="accent2"/>
                </a:solidFill>
              </a:rPr>
              <a:t>Ratings per Product Category</a:t>
            </a:r>
          </a:p>
        </c:rich>
      </c:tx>
      <c:layout>
        <c:manualLayout>
          <c:xMode val="edge"/>
          <c:yMode val="edge"/>
          <c:x val="0.25000678040244972"/>
          <c:y val="0.14249781277340332"/>
        </c:manualLayout>
      </c:layout>
      <c:overlay val="0"/>
      <c:spPr>
        <a:solidFill>
          <a:sysClr val="window" lastClr="FFFFFF"/>
        </a:solidFill>
        <a:ln>
          <a:noFill/>
        </a:ln>
        <a:effectLst/>
      </c:spPr>
      <c:txPr>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Ratings per Category'!$B$3</c:f>
              <c:strCache>
                <c:ptCount val="1"/>
                <c:pt idx="0">
                  <c:v>Total</c:v>
                </c:pt>
              </c:strCache>
            </c:strRef>
          </c:tx>
          <c:spPr>
            <a:solidFill>
              <a:schemeClr val="accent1"/>
            </a:solidFill>
            <a:ln>
              <a:noFill/>
            </a:ln>
            <a:effectLst/>
          </c:spPr>
          <c:invertIfNegative val="0"/>
          <c:cat>
            <c:strRef>
              <c:f>'Average Ratings per Category'!$A$4:$A$7</c:f>
              <c:strCache>
                <c:ptCount val="3"/>
                <c:pt idx="0">
                  <c:v>Average</c:v>
                </c:pt>
                <c:pt idx="1">
                  <c:v>Excellent</c:v>
                </c:pt>
                <c:pt idx="2">
                  <c:v>Poor</c:v>
                </c:pt>
              </c:strCache>
            </c:strRef>
          </c:cat>
          <c:val>
            <c:numRef>
              <c:f>'Average Ratings per Category'!$B$4:$B$7</c:f>
              <c:numCache>
                <c:formatCode>General</c:formatCode>
                <c:ptCount val="3"/>
                <c:pt idx="0">
                  <c:v>3.8090909090909082</c:v>
                </c:pt>
                <c:pt idx="1">
                  <c:v>4.7478260869565219</c:v>
                </c:pt>
                <c:pt idx="2">
                  <c:v>0.42835820895522392</c:v>
                </c:pt>
              </c:numCache>
            </c:numRef>
          </c:val>
          <c:extLst>
            <c:ext xmlns:c16="http://schemas.microsoft.com/office/drawing/2014/chart" uri="{C3380CC4-5D6E-409C-BE32-E72D297353CC}">
              <c16:uniqueId val="{00000000-2BC1-4757-A6AE-58ECBF6B462C}"/>
            </c:ext>
          </c:extLst>
        </c:ser>
        <c:dLbls>
          <c:showLegendKey val="0"/>
          <c:showVal val="0"/>
          <c:showCatName val="0"/>
          <c:showSerName val="0"/>
          <c:showPercent val="0"/>
          <c:showBubbleSize val="0"/>
        </c:dLbls>
        <c:gapWidth val="182"/>
        <c:axId val="559140112"/>
        <c:axId val="559132208"/>
      </c:barChart>
      <c:catAx>
        <c:axId val="5591401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 Category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132208"/>
        <c:crosses val="autoZero"/>
        <c:auto val="1"/>
        <c:lblAlgn val="ctr"/>
        <c:lblOffset val="100"/>
        <c:noMultiLvlLbl val="0"/>
      </c:catAx>
      <c:valAx>
        <c:axId val="559132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Ratings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140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[Excel_jumia.xlsx]Ratings vs Discount per Categor!PivotTable20</c:name>
    <c:fmtId val="2"/>
  </c:pivotSource>
  <c:chart>
    <c:title>
      <c:tx>
        <c:rich>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r>
              <a:rPr lang="en-US">
                <a:solidFill>
                  <a:schemeClr val="accent2"/>
                </a:solidFill>
              </a:rPr>
              <a:t>Ratings vs Discounts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'Ratings vs Discount per Categor'!$B$3</c:f>
              <c:strCache>
                <c:ptCount val="1"/>
                <c:pt idx="0">
                  <c:v>Average of Discount</c:v>
                </c:pt>
              </c:strCache>
            </c:strRef>
          </c:tx>
          <c:spPr>
            <a:solidFill>
              <a:schemeClr val="accent1"/>
            </a:solidFill>
            <a:ln>
              <a:noFill/>
            </a:ln>
            <a:effectLst/>
          </c:spPr>
          <c:invertIfNegative val="0"/>
          <c:cat>
            <c:strRef>
              <c:f>'Ratings vs Discount per Categor'!$A$4:$A$7</c:f>
              <c:strCache>
                <c:ptCount val="3"/>
                <c:pt idx="0">
                  <c:v>High Discount</c:v>
                </c:pt>
                <c:pt idx="1">
                  <c:v>Low Discount</c:v>
                </c:pt>
                <c:pt idx="2">
                  <c:v>Medium Discount</c:v>
                </c:pt>
              </c:strCache>
            </c:strRef>
          </c:cat>
          <c:val>
            <c:numRef>
              <c:f>'Ratings vs Discount per Categor'!$B$4:$B$7</c:f>
              <c:numCache>
                <c:formatCode>0.00%</c:formatCode>
                <c:ptCount val="3"/>
                <c:pt idx="0">
                  <c:v>0.48338709677419334</c:v>
                </c:pt>
                <c:pt idx="1">
                  <c:v>7.2222222222222243E-2</c:v>
                </c:pt>
                <c:pt idx="2">
                  <c:v>0.30999999999999994</c:v>
                </c:pt>
              </c:numCache>
            </c:numRef>
          </c:val>
          <c:extLst>
            <c:ext xmlns:c16="http://schemas.microsoft.com/office/drawing/2014/chart" uri="{C3380CC4-5D6E-409C-BE32-E72D297353CC}">
              <c16:uniqueId val="{00000000-673C-4673-84E0-03DD714D5A7D}"/>
            </c:ext>
          </c:extLst>
        </c:ser>
        <c:ser>
          <c:idx val="1"/>
          <c:order val="1"/>
          <c:tx>
            <c:strRef>
              <c:f>'Ratings vs Discount per Categor'!$C$3</c:f>
              <c:strCache>
                <c:ptCount val="1"/>
                <c:pt idx="0">
                  <c:v>Average of Ratings</c:v>
                </c:pt>
              </c:strCache>
            </c:strRef>
          </c:tx>
          <c:spPr>
            <a:solidFill>
              <a:schemeClr val="accent2"/>
            </a:solidFill>
            <a:ln>
              <a:noFill/>
            </a:ln>
            <a:effectLst/>
          </c:spPr>
          <c:invertIfNegative val="0"/>
          <c:cat>
            <c:strRef>
              <c:f>'Ratings vs Discount per Categor'!$A$4:$A$7</c:f>
              <c:strCache>
                <c:ptCount val="3"/>
                <c:pt idx="0">
                  <c:v>High Discount</c:v>
                </c:pt>
                <c:pt idx="1">
                  <c:v>Low Discount</c:v>
                </c:pt>
                <c:pt idx="2">
                  <c:v>Medium Discount</c:v>
                </c:pt>
              </c:strCache>
            </c:strRef>
          </c:cat>
          <c:val>
            <c:numRef>
              <c:f>'Ratings vs Discount per Categor'!$C$4:$C$7</c:f>
              <c:numCache>
                <c:formatCode>0.0</c:formatCode>
                <c:ptCount val="3"/>
                <c:pt idx="0">
                  <c:v>1.7483870967741932</c:v>
                </c:pt>
                <c:pt idx="1">
                  <c:v>0.82777777777777772</c:v>
                </c:pt>
                <c:pt idx="2">
                  <c:v>3.0750000000000006</c:v>
                </c:pt>
              </c:numCache>
            </c:numRef>
          </c:val>
          <c:extLst>
            <c:ext xmlns:c16="http://schemas.microsoft.com/office/drawing/2014/chart" uri="{C3380CC4-5D6E-409C-BE32-E72D297353CC}">
              <c16:uniqueId val="{00000001-673C-4673-84E0-03DD714D5A7D}"/>
            </c:ext>
          </c:extLst>
        </c:ser>
        <c:dLbls>
          <c:showLegendKey val="0"/>
          <c:showVal val="0"/>
          <c:showCatName val="0"/>
          <c:showSerName val="0"/>
          <c:showPercent val="0"/>
          <c:showBubbleSize val="0"/>
        </c:dLbls>
        <c:gapWidth val="219"/>
        <c:overlap val="-27"/>
        <c:axId val="1991786928"/>
        <c:axId val="1991780272"/>
      </c:barChart>
      <c:catAx>
        <c:axId val="199178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780272"/>
        <c:crosses val="autoZero"/>
        <c:auto val="1"/>
        <c:lblAlgn val="ctr"/>
        <c:lblOffset val="100"/>
        <c:noMultiLvlLbl val="0"/>
      </c:catAx>
      <c:valAx>
        <c:axId val="19917802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786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[Excel_jumia.xlsx]Top 10 products by review!PivotTable13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Products by 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products by review'!$B$3</c:f>
              <c:strCache>
                <c:ptCount val="1"/>
                <c:pt idx="0">
                  <c:v>Total</c:v>
                </c:pt>
              </c:strCache>
            </c:strRef>
          </c:tx>
          <c:spPr>
            <a:solidFill>
              <a:schemeClr val="accent1"/>
            </a:solidFill>
            <a:ln>
              <a:noFill/>
            </a:ln>
            <a:effectLst/>
          </c:spPr>
          <c:invertIfNegative val="0"/>
          <c:cat>
            <c:strRef>
              <c:f>'Top 10 products by review'!$A$4:$A$14</c:f>
              <c:strCache>
                <c:ptCount val="10"/>
                <c:pt idx="0">
                  <c:v>120W Cordless Vacuum Cleaners Handheld Electric Vacuum Cleaner</c:v>
                </c:pt>
                <c:pt idx="1">
                  <c:v>137 Pieces Cake Decorating Tool Set Baking Supplies</c:v>
                </c:pt>
                <c:pt idx="2">
                  <c:v>Electronic Digital Display Vernier Caliper</c:v>
                </c:pt>
                <c:pt idx="3">
                  <c:v>3D Waterproof EVA Plastic Shower Curtain 1.8*2Mtrs</c:v>
                </c:pt>
                <c:pt idx="4">
                  <c:v>100 Pcs Crochet Hook Tool Set Knitting Hook Set With Box</c:v>
                </c:pt>
                <c:pt idx="5">
                  <c:v>Punch-free Great Load Bearing Bathroom Storage Rack Wall Shelf-White</c:v>
                </c:pt>
                <c:pt idx="6">
                  <c:v>53 Pieces/Set Yarn Knitting Crochet Hooks With Bag - Pansies</c:v>
                </c:pt>
                <c:pt idx="7">
                  <c:v>Portable Mini Cordless Car Vacuum Cleaner - Blue</c:v>
                </c:pt>
                <c:pt idx="8">
                  <c:v>53Pcs/Set Yarn Knitting Crochet Hooks With Bag - Fortune Cat</c:v>
                </c:pt>
                <c:pt idx="9">
                  <c:v>52 Pieces Cake Decorating Tool Set Gift Kit Baking Supplies</c:v>
                </c:pt>
              </c:strCache>
            </c:strRef>
          </c:cat>
          <c:val>
            <c:numRef>
              <c:f>'Top 10 products by review'!$B$4:$B$14</c:f>
              <c:numCache>
                <c:formatCode>General</c:formatCode>
                <c:ptCount val="10"/>
                <c:pt idx="0">
                  <c:v>69</c:v>
                </c:pt>
                <c:pt idx="1">
                  <c:v>55</c:v>
                </c:pt>
                <c:pt idx="2">
                  <c:v>49</c:v>
                </c:pt>
                <c:pt idx="3">
                  <c:v>44</c:v>
                </c:pt>
                <c:pt idx="4">
                  <c:v>39</c:v>
                </c:pt>
                <c:pt idx="5">
                  <c:v>36</c:v>
                </c:pt>
                <c:pt idx="6">
                  <c:v>32</c:v>
                </c:pt>
                <c:pt idx="7">
                  <c:v>24</c:v>
                </c:pt>
                <c:pt idx="8">
                  <c:v>20</c:v>
                </c:pt>
                <c:pt idx="9">
                  <c:v>20</c:v>
                </c:pt>
              </c:numCache>
            </c:numRef>
          </c:val>
          <c:extLst>
            <c:ext xmlns:c16="http://schemas.microsoft.com/office/drawing/2014/chart" uri="{C3380CC4-5D6E-409C-BE32-E72D297353CC}">
              <c16:uniqueId val="{00000000-6C3C-4630-93D2-BF5DB3F728E4}"/>
            </c:ext>
          </c:extLst>
        </c:ser>
        <c:dLbls>
          <c:showLegendKey val="0"/>
          <c:showVal val="0"/>
          <c:showCatName val="0"/>
          <c:showSerName val="0"/>
          <c:showPercent val="0"/>
          <c:showBubbleSize val="0"/>
        </c:dLbls>
        <c:gapWidth val="219"/>
        <c:overlap val="-27"/>
        <c:axId val="218815696"/>
        <c:axId val="218817776"/>
      </c:barChart>
      <c:catAx>
        <c:axId val="21881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817776"/>
        <c:crosses val="autoZero"/>
        <c:auto val="1"/>
        <c:lblAlgn val="ctr"/>
        <c:lblOffset val="100"/>
        <c:noMultiLvlLbl val="0"/>
      </c:catAx>
      <c:valAx>
        <c:axId val="218817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815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[Excel_jumia.xlsx]Correlation (Reviews &amp; Ratings)!PivotTable16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Reviews VS 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'Correlation (Reviews &amp; Ratings)'!$B$3</c:f>
              <c:strCache>
                <c:ptCount val="1"/>
                <c:pt idx="0">
                  <c:v>Total</c:v>
                </c:pt>
              </c:strCache>
            </c:strRef>
          </c:tx>
          <c:spPr>
            <a:solidFill>
              <a:schemeClr val="accent1"/>
            </a:solidFill>
            <a:ln>
              <a:noFill/>
            </a:ln>
            <a:effectLst/>
          </c:spPr>
          <c:invertIfNegative val="0"/>
          <c:cat>
            <c:strRef>
              <c:f>'Correlation (Reviews &amp; Ratings)'!$A$4:$A$7</c:f>
              <c:strCache>
                <c:ptCount val="3"/>
                <c:pt idx="0">
                  <c:v>Poor</c:v>
                </c:pt>
                <c:pt idx="1">
                  <c:v>Excellent</c:v>
                </c:pt>
                <c:pt idx="2">
                  <c:v>Average</c:v>
                </c:pt>
              </c:strCache>
            </c:strRef>
          </c:cat>
          <c:val>
            <c:numRef>
              <c:f>'Correlation (Reviews &amp; Ratings)'!$B$4:$B$7</c:f>
              <c:numCache>
                <c:formatCode>General</c:formatCode>
                <c:ptCount val="3"/>
                <c:pt idx="0">
                  <c:v>67</c:v>
                </c:pt>
                <c:pt idx="1">
                  <c:v>23</c:v>
                </c:pt>
                <c:pt idx="2">
                  <c:v>22</c:v>
                </c:pt>
              </c:numCache>
            </c:numRef>
          </c:val>
          <c:extLst>
            <c:ext xmlns:c16="http://schemas.microsoft.com/office/drawing/2014/chart" uri="{C3380CC4-5D6E-409C-BE32-E72D297353CC}">
              <c16:uniqueId val="{00000000-29A3-407E-A97E-C069B74C4CA4}"/>
            </c:ext>
          </c:extLst>
        </c:ser>
        <c:dLbls>
          <c:showLegendKey val="0"/>
          <c:showVal val="0"/>
          <c:showCatName val="0"/>
          <c:showSerName val="0"/>
          <c:showPercent val="0"/>
          <c:showBubbleSize val="0"/>
        </c:dLbls>
        <c:gapWidth val="219"/>
        <c:overlap val="-27"/>
        <c:axId val="81584064"/>
        <c:axId val="81584480"/>
      </c:barChart>
      <c:catAx>
        <c:axId val="81584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84480"/>
        <c:crosses val="autoZero"/>
        <c:auto val="1"/>
        <c:lblAlgn val="ctr"/>
        <c:lblOffset val="100"/>
        <c:noMultiLvlLbl val="0"/>
      </c:catAx>
      <c:valAx>
        <c:axId val="8158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8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[Excel_jumia.xlsx]Correlation (Disc &amp; Rev)!PivotTable15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Reviews VS Qualitative Discounts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'Correlation (Disc &amp; Rev)'!$B$3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'Correlation (Disc &amp; Rev)'!$A$4:$A$7</c:f>
              <c:strCache>
                <c:ptCount val="3"/>
                <c:pt idx="0">
                  <c:v>High Discount</c:v>
                </c:pt>
                <c:pt idx="1">
                  <c:v>Medium Discount</c:v>
                </c:pt>
                <c:pt idx="2">
                  <c:v>Low Discount</c:v>
                </c:pt>
              </c:strCache>
            </c:strRef>
          </c:cat>
          <c:val>
            <c:numRef>
              <c:f>'Correlation (Disc &amp; Rev)'!$B$4:$B$7</c:f>
              <c:numCache>
                <c:formatCode>General</c:formatCode>
                <c:ptCount val="3"/>
                <c:pt idx="0">
                  <c:v>62</c:v>
                </c:pt>
                <c:pt idx="1">
                  <c:v>32</c:v>
                </c:pt>
                <c:pt idx="2">
                  <c:v>18</c:v>
                </c:pt>
              </c:numCache>
            </c:numRef>
          </c:val>
          <c:extLst>
            <c:ext xmlns:c16="http://schemas.microsoft.com/office/drawing/2014/chart" uri="{C3380CC4-5D6E-409C-BE32-E72D297353CC}">
              <c16:uniqueId val="{00000000-82FC-4F77-AA99-59C476F70C47}"/>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[Excel_jumia.xlsx]Ratings vs Discount per Categor!PivotTable20</c:name>
    <c:fmtId val="0"/>
  </c:pivotSource>
  <c:chart>
    <c:title>
      <c:tx>
        <c:rich>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r>
              <a:rPr lang="en-US">
                <a:solidFill>
                  <a:schemeClr val="accent2"/>
                </a:solidFill>
              </a:rPr>
              <a:t>Ratings vs Discounts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'Ratings vs Discount per Categor'!$B$3</c:f>
              <c:strCache>
                <c:ptCount val="1"/>
                <c:pt idx="0">
                  <c:v>Average of Discount</c:v>
                </c:pt>
              </c:strCache>
            </c:strRef>
          </c:tx>
          <c:spPr>
            <a:solidFill>
              <a:schemeClr val="accent1"/>
            </a:solidFill>
            <a:ln>
              <a:noFill/>
            </a:ln>
            <a:effectLst/>
          </c:spPr>
          <c:invertIfNegative val="0"/>
          <c:cat>
            <c:strRef>
              <c:f>'Ratings vs Discount per Categor'!$A$4:$A$7</c:f>
              <c:strCache>
                <c:ptCount val="3"/>
                <c:pt idx="0">
                  <c:v>High Discount</c:v>
                </c:pt>
                <c:pt idx="1">
                  <c:v>Low Discount</c:v>
                </c:pt>
                <c:pt idx="2">
                  <c:v>Medium Discount</c:v>
                </c:pt>
              </c:strCache>
            </c:strRef>
          </c:cat>
          <c:val>
            <c:numRef>
              <c:f>'Ratings vs Discount per Categor'!$B$4:$B$7</c:f>
              <c:numCache>
                <c:formatCode>0.00%</c:formatCode>
                <c:ptCount val="3"/>
                <c:pt idx="0">
                  <c:v>0.48338709677419334</c:v>
                </c:pt>
                <c:pt idx="1">
                  <c:v>7.2222222222222243E-2</c:v>
                </c:pt>
                <c:pt idx="2">
                  <c:v>0.30999999999999994</c:v>
                </c:pt>
              </c:numCache>
            </c:numRef>
          </c:val>
          <c:extLst>
            <c:ext xmlns:c16="http://schemas.microsoft.com/office/drawing/2014/chart" uri="{C3380CC4-5D6E-409C-BE32-E72D297353CC}">
              <c16:uniqueId val="{00000000-ABE8-4ED0-9DE3-5C2AFB543D26}"/>
            </c:ext>
          </c:extLst>
        </c:ser>
        <c:ser>
          <c:idx val="1"/>
          <c:order val="1"/>
          <c:tx>
            <c:strRef>
              <c:f>'Ratings vs Discount per Categor'!$C$3</c:f>
              <c:strCache>
                <c:ptCount val="1"/>
                <c:pt idx="0">
                  <c:v>Average of Ratings</c:v>
                </c:pt>
              </c:strCache>
            </c:strRef>
          </c:tx>
          <c:spPr>
            <a:solidFill>
              <a:schemeClr val="accent2"/>
            </a:solidFill>
            <a:ln>
              <a:noFill/>
            </a:ln>
            <a:effectLst/>
          </c:spPr>
          <c:invertIfNegative val="0"/>
          <c:cat>
            <c:strRef>
              <c:f>'Ratings vs Discount per Categor'!$A$4:$A$7</c:f>
              <c:strCache>
                <c:ptCount val="3"/>
                <c:pt idx="0">
                  <c:v>High Discount</c:v>
                </c:pt>
                <c:pt idx="1">
                  <c:v>Low Discount</c:v>
                </c:pt>
                <c:pt idx="2">
                  <c:v>Medium Discount</c:v>
                </c:pt>
              </c:strCache>
            </c:strRef>
          </c:cat>
          <c:val>
            <c:numRef>
              <c:f>'Ratings vs Discount per Categor'!$C$4:$C$7</c:f>
              <c:numCache>
                <c:formatCode>0.0</c:formatCode>
                <c:ptCount val="3"/>
                <c:pt idx="0">
                  <c:v>1.7483870967741932</c:v>
                </c:pt>
                <c:pt idx="1">
                  <c:v>0.82777777777777772</c:v>
                </c:pt>
                <c:pt idx="2">
                  <c:v>3.0750000000000006</c:v>
                </c:pt>
              </c:numCache>
            </c:numRef>
          </c:val>
          <c:extLst>
            <c:ext xmlns:c16="http://schemas.microsoft.com/office/drawing/2014/chart" uri="{C3380CC4-5D6E-409C-BE32-E72D297353CC}">
              <c16:uniqueId val="{00000001-ABE8-4ED0-9DE3-5C2AFB543D26}"/>
            </c:ext>
          </c:extLst>
        </c:ser>
        <c:dLbls>
          <c:showLegendKey val="0"/>
          <c:showVal val="0"/>
          <c:showCatName val="0"/>
          <c:showSerName val="0"/>
          <c:showPercent val="0"/>
          <c:showBubbleSize val="0"/>
        </c:dLbls>
        <c:gapWidth val="219"/>
        <c:overlap val="-27"/>
        <c:axId val="1991786928"/>
        <c:axId val="1991780272"/>
      </c:barChart>
      <c:catAx>
        <c:axId val="199178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780272"/>
        <c:crosses val="autoZero"/>
        <c:auto val="1"/>
        <c:lblAlgn val="ctr"/>
        <c:lblOffset val="100"/>
        <c:noMultiLvlLbl val="0"/>
      </c:catAx>
      <c:valAx>
        <c:axId val="19917802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786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[Excel_jumia.xlsx]Average Ratings per Category!PivotTable18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Ratings per Product Category</a:t>
            </a:r>
          </a:p>
        </c:rich>
      </c:tx>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Ratings per Category'!$B$3</c:f>
              <c:strCache>
                <c:ptCount val="1"/>
                <c:pt idx="0">
                  <c:v>Total</c:v>
                </c:pt>
              </c:strCache>
            </c:strRef>
          </c:tx>
          <c:spPr>
            <a:solidFill>
              <a:schemeClr val="accent1"/>
            </a:solidFill>
            <a:ln>
              <a:noFill/>
            </a:ln>
            <a:effectLst/>
          </c:spPr>
          <c:invertIfNegative val="0"/>
          <c:cat>
            <c:strRef>
              <c:f>'Average Ratings per Category'!$A$4:$A$7</c:f>
              <c:strCache>
                <c:ptCount val="3"/>
                <c:pt idx="0">
                  <c:v>Average</c:v>
                </c:pt>
                <c:pt idx="1">
                  <c:v>Excellent</c:v>
                </c:pt>
                <c:pt idx="2">
                  <c:v>Poor</c:v>
                </c:pt>
              </c:strCache>
            </c:strRef>
          </c:cat>
          <c:val>
            <c:numRef>
              <c:f>'Average Ratings per Category'!$B$4:$B$7</c:f>
              <c:numCache>
                <c:formatCode>General</c:formatCode>
                <c:ptCount val="3"/>
                <c:pt idx="0">
                  <c:v>3.8090909090909082</c:v>
                </c:pt>
                <c:pt idx="1">
                  <c:v>4.7478260869565219</c:v>
                </c:pt>
                <c:pt idx="2">
                  <c:v>0.42835820895522392</c:v>
                </c:pt>
              </c:numCache>
            </c:numRef>
          </c:val>
          <c:extLst>
            <c:ext xmlns:c16="http://schemas.microsoft.com/office/drawing/2014/chart" uri="{C3380CC4-5D6E-409C-BE32-E72D297353CC}">
              <c16:uniqueId val="{00000000-DC76-4791-B613-352C58ADBDB6}"/>
            </c:ext>
          </c:extLst>
        </c:ser>
        <c:dLbls>
          <c:showLegendKey val="0"/>
          <c:showVal val="0"/>
          <c:showCatName val="0"/>
          <c:showSerName val="0"/>
          <c:showPercent val="0"/>
          <c:showBubbleSize val="0"/>
        </c:dLbls>
        <c:gapWidth val="182"/>
        <c:axId val="559140112"/>
        <c:axId val="559132208"/>
      </c:barChart>
      <c:catAx>
        <c:axId val="5591401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 Category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132208"/>
        <c:crosses val="autoZero"/>
        <c:auto val="1"/>
        <c:lblAlgn val="ctr"/>
        <c:lblOffset val="100"/>
        <c:noMultiLvlLbl val="0"/>
      </c:catAx>
      <c:valAx>
        <c:axId val="559132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Ratings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140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[Excel_jumia.xlsx]Top 10 products by review!PivotTable13</c:name>
    <c:fmtId val="2"/>
  </c:pivotSource>
  <c:chart>
    <c:title>
      <c:tx>
        <c:rich>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r>
              <a:rPr lang="en-US">
                <a:solidFill>
                  <a:schemeClr val="accent2"/>
                </a:solidFill>
              </a:rPr>
              <a:t>Top 10 Products by 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products by review'!$B$3</c:f>
              <c:strCache>
                <c:ptCount val="1"/>
                <c:pt idx="0">
                  <c:v>Total</c:v>
                </c:pt>
              </c:strCache>
            </c:strRef>
          </c:tx>
          <c:spPr>
            <a:solidFill>
              <a:schemeClr val="accent1"/>
            </a:solidFill>
            <a:ln>
              <a:noFill/>
            </a:ln>
            <a:effectLst/>
          </c:spPr>
          <c:invertIfNegative val="0"/>
          <c:cat>
            <c:strRef>
              <c:f>'Top 10 products by review'!$A$4:$A$14</c:f>
              <c:strCache>
                <c:ptCount val="10"/>
                <c:pt idx="0">
                  <c:v>120W Cordless Vacuum Cleaners Handheld Electric Vacuum Cleaner</c:v>
                </c:pt>
                <c:pt idx="1">
                  <c:v>137 Pieces Cake Decorating Tool Set Baking Supplies</c:v>
                </c:pt>
                <c:pt idx="2">
                  <c:v>Electronic Digital Display Vernier Caliper</c:v>
                </c:pt>
                <c:pt idx="3">
                  <c:v>3D Waterproof EVA Plastic Shower Curtain 1.8*2Mtrs</c:v>
                </c:pt>
                <c:pt idx="4">
                  <c:v>100 Pcs Crochet Hook Tool Set Knitting Hook Set With Box</c:v>
                </c:pt>
                <c:pt idx="5">
                  <c:v>Punch-free Great Load Bearing Bathroom Storage Rack Wall Shelf-White</c:v>
                </c:pt>
                <c:pt idx="6">
                  <c:v>53 Pieces/Set Yarn Knitting Crochet Hooks With Bag - Pansies</c:v>
                </c:pt>
                <c:pt idx="7">
                  <c:v>Portable Mini Cordless Car Vacuum Cleaner - Blue</c:v>
                </c:pt>
                <c:pt idx="8">
                  <c:v>53Pcs/Set Yarn Knitting Crochet Hooks With Bag - Fortune Cat</c:v>
                </c:pt>
                <c:pt idx="9">
                  <c:v>52 Pieces Cake Decorating Tool Set Gift Kit Baking Supplies</c:v>
                </c:pt>
              </c:strCache>
            </c:strRef>
          </c:cat>
          <c:val>
            <c:numRef>
              <c:f>'Top 10 products by review'!$B$4:$B$14</c:f>
              <c:numCache>
                <c:formatCode>General</c:formatCode>
                <c:ptCount val="10"/>
                <c:pt idx="0">
                  <c:v>69</c:v>
                </c:pt>
                <c:pt idx="1">
                  <c:v>55</c:v>
                </c:pt>
                <c:pt idx="2">
                  <c:v>49</c:v>
                </c:pt>
                <c:pt idx="3">
                  <c:v>44</c:v>
                </c:pt>
                <c:pt idx="4">
                  <c:v>39</c:v>
                </c:pt>
                <c:pt idx="5">
                  <c:v>36</c:v>
                </c:pt>
                <c:pt idx="6">
                  <c:v>32</c:v>
                </c:pt>
                <c:pt idx="7">
                  <c:v>24</c:v>
                </c:pt>
                <c:pt idx="8">
                  <c:v>20</c:v>
                </c:pt>
                <c:pt idx="9">
                  <c:v>20</c:v>
                </c:pt>
              </c:numCache>
            </c:numRef>
          </c:val>
          <c:extLst>
            <c:ext xmlns:c16="http://schemas.microsoft.com/office/drawing/2014/chart" uri="{C3380CC4-5D6E-409C-BE32-E72D297353CC}">
              <c16:uniqueId val="{00000000-A2F7-42E8-9708-B8FAF3A354B9}"/>
            </c:ext>
          </c:extLst>
        </c:ser>
        <c:dLbls>
          <c:showLegendKey val="0"/>
          <c:showVal val="0"/>
          <c:showCatName val="0"/>
          <c:showSerName val="0"/>
          <c:showPercent val="0"/>
          <c:showBubbleSize val="0"/>
        </c:dLbls>
        <c:gapWidth val="219"/>
        <c:overlap val="-27"/>
        <c:axId val="218815696"/>
        <c:axId val="218817776"/>
      </c:barChart>
      <c:catAx>
        <c:axId val="21881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817776"/>
        <c:crosses val="autoZero"/>
        <c:auto val="1"/>
        <c:lblAlgn val="ctr"/>
        <c:lblOffset val="100"/>
        <c:noMultiLvlLbl val="0"/>
      </c:catAx>
      <c:valAx>
        <c:axId val="218817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815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[Excel_jumia.xlsx]Top 10 Products by Discount!PivotTable7</c:name>
    <c:fmtId val="7"/>
  </c:pivotSource>
  <c:chart>
    <c:title>
      <c:tx>
        <c:rich>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r>
              <a:rPr lang="en-US">
                <a:solidFill>
                  <a:schemeClr val="accent2"/>
                </a:solidFill>
              </a:rPr>
              <a:t>Top 10 products by discounts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Products by Discount'!$B$3</c:f>
              <c:strCache>
                <c:ptCount val="1"/>
                <c:pt idx="0">
                  <c:v>Total</c:v>
                </c:pt>
              </c:strCache>
            </c:strRef>
          </c:tx>
          <c:spPr>
            <a:solidFill>
              <a:schemeClr val="accent1"/>
            </a:solidFill>
            <a:ln>
              <a:noFill/>
            </a:ln>
            <a:effectLst/>
          </c:spPr>
          <c:invertIfNegative val="0"/>
          <c:cat>
            <c:strRef>
              <c:f>'Top 10 Products by Discount'!$A$4:$A$14</c:f>
              <c:strCache>
                <c:ptCount val="10"/>
                <c:pt idx="0">
                  <c:v>6 In 1 Bottle Can Opener Multifunctional Easy Opener</c:v>
                </c:pt>
                <c:pt idx="1">
                  <c:v>5-PCS Stainless Steel Cooking Pot Set With Steamed Slices</c:v>
                </c:pt>
                <c:pt idx="2">
                  <c:v>Creative Owl Shape Keychain Black</c:v>
                </c:pt>
                <c:pt idx="3">
                  <c:v>LASA FOLDING TABLE SERVING STAND</c:v>
                </c:pt>
                <c:pt idx="4">
                  <c:v>LASA 3 Tier Bamboo Shoe Bench Storage Shelf</c:v>
                </c:pt>
                <c:pt idx="5">
                  <c:v>Mythco 120COB Solar Wall Ligt With Motion Sensor And Remote Control 3 Modes</c:v>
                </c:pt>
                <c:pt idx="6">
                  <c:v>3PCS Single Head Knitting Crochet Sweater Needle Set</c:v>
                </c:pt>
                <c:pt idx="7">
                  <c:v>Classic Black Cat Cotton Hemp Pillow Case For Home Car</c:v>
                </c:pt>
                <c:pt idx="8">
                  <c:v>Intelligent  LED Body Sensor Wireless Lighting Night Light USB</c:v>
                </c:pt>
                <c:pt idx="9">
                  <c:v>Exfoliate And Exfoliate Face Towel - Black</c:v>
                </c:pt>
              </c:strCache>
            </c:strRef>
          </c:cat>
          <c:val>
            <c:numRef>
              <c:f>'Top 10 Products by Discount'!$B$4:$B$14</c:f>
              <c:numCache>
                <c:formatCode>0%</c:formatCode>
                <c:ptCount val="10"/>
                <c:pt idx="0">
                  <c:v>0.64014466546112114</c:v>
                </c:pt>
                <c:pt idx="1">
                  <c:v>0.55000000000000004</c:v>
                </c:pt>
                <c:pt idx="2">
                  <c:v>0.54750690131124913</c:v>
                </c:pt>
                <c:pt idx="3">
                  <c:v>0.54500000000000004</c:v>
                </c:pt>
                <c:pt idx="4">
                  <c:v>0.54488888888888887</c:v>
                </c:pt>
                <c:pt idx="5">
                  <c:v>0.53549695740365111</c:v>
                </c:pt>
                <c:pt idx="6">
                  <c:v>0.52500000000000002</c:v>
                </c:pt>
                <c:pt idx="7">
                  <c:v>0.52500000000000002</c:v>
                </c:pt>
                <c:pt idx="8">
                  <c:v>0.5220588235294118</c:v>
                </c:pt>
                <c:pt idx="9">
                  <c:v>0.51570680628272247</c:v>
                </c:pt>
              </c:numCache>
            </c:numRef>
          </c:val>
          <c:extLst>
            <c:ext xmlns:c16="http://schemas.microsoft.com/office/drawing/2014/chart" uri="{C3380CC4-5D6E-409C-BE32-E72D297353CC}">
              <c16:uniqueId val="{00000000-AF8F-454C-B6C0-A1A3B9BFE82F}"/>
            </c:ext>
          </c:extLst>
        </c:ser>
        <c:dLbls>
          <c:showLegendKey val="0"/>
          <c:showVal val="0"/>
          <c:showCatName val="0"/>
          <c:showSerName val="0"/>
          <c:showPercent val="0"/>
          <c:showBubbleSize val="0"/>
        </c:dLbls>
        <c:gapWidth val="219"/>
        <c:overlap val="-27"/>
        <c:axId val="1991835184"/>
        <c:axId val="1991828112"/>
      </c:barChart>
      <c:catAx>
        <c:axId val="199183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828112"/>
        <c:crosses val="autoZero"/>
        <c:auto val="1"/>
        <c:lblAlgn val="ctr"/>
        <c:lblOffset val="100"/>
        <c:noMultiLvlLbl val="0"/>
      </c:catAx>
      <c:valAx>
        <c:axId val="19918281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835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[Excel_jumia.xlsx]Correlation (Disc &amp; Rev)!PivotTable15</c:name>
    <c:fmtId val="3"/>
  </c:pivotSource>
  <c:chart>
    <c:title>
      <c:tx>
        <c:rich>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r>
              <a:rPr lang="en-US">
                <a:solidFill>
                  <a:schemeClr val="accent2"/>
                </a:solidFill>
              </a:rPr>
              <a:t>Reviews VS Qualitative Discounts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'Correlation (Disc &amp; Rev)'!$B$3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FE1-4E65-8532-3F002D85F6F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FE1-4E65-8532-3F002D85F6F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FE1-4E65-8532-3F002D85F6F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'Correlation (Disc &amp; Rev)'!$A$4:$A$7</c:f>
              <c:strCache>
                <c:ptCount val="3"/>
                <c:pt idx="0">
                  <c:v>High Discount</c:v>
                </c:pt>
                <c:pt idx="1">
                  <c:v>Medium Discount</c:v>
                </c:pt>
                <c:pt idx="2">
                  <c:v>Low Discount</c:v>
                </c:pt>
              </c:strCache>
            </c:strRef>
          </c:cat>
          <c:val>
            <c:numRef>
              <c:f>'Correlation (Disc &amp; Rev)'!$B$4:$B$7</c:f>
              <c:numCache>
                <c:formatCode>General</c:formatCode>
                <c:ptCount val="3"/>
                <c:pt idx="0">
                  <c:v>62</c:v>
                </c:pt>
                <c:pt idx="1">
                  <c:v>32</c:v>
                </c:pt>
                <c:pt idx="2">
                  <c:v>18</c:v>
                </c:pt>
              </c:numCache>
            </c:numRef>
          </c:val>
          <c:extLst>
            <c:ext xmlns:c16="http://schemas.microsoft.com/office/drawing/2014/chart" uri="{C3380CC4-5D6E-409C-BE32-E72D297353CC}">
              <c16:uniqueId val="{00000006-5FE1-4E65-8532-3F002D85F6F9}"/>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247650</xdr:colOff>
      <xdr:row>1</xdr:row>
      <xdr:rowOff>168275</xdr:rowOff>
    </xdr:from>
    <xdr:to>
      <xdr:col>3</xdr:col>
      <xdr:colOff>1320800</xdr:colOff>
      <xdr:row>16</xdr:row>
      <xdr:rowOff>149225</xdr:rowOff>
    </xdr:to>
    <xdr:graphicFrame macro="">
      <xdr:nvGraphicFramePr>
        <xdr:cNvPr id="2" name="Chart 1">
          <a:extLst>
            <a:ext uri="{FF2B5EF4-FFF2-40B4-BE49-F238E27FC236}">
              <a16:creationId xmlns:a16="http://schemas.microsoft.com/office/drawing/2014/main" id="{7E29E807-C9AA-4492-9EBC-4704C2FDB0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222250</xdr:colOff>
      <xdr:row>2</xdr:row>
      <xdr:rowOff>136525</xdr:rowOff>
    </xdr:from>
    <xdr:to>
      <xdr:col>9</xdr:col>
      <xdr:colOff>527050</xdr:colOff>
      <xdr:row>17</xdr:row>
      <xdr:rowOff>117475</xdr:rowOff>
    </xdr:to>
    <xdr:graphicFrame macro="">
      <xdr:nvGraphicFramePr>
        <xdr:cNvPr id="2" name="Chart 1">
          <a:extLst>
            <a:ext uri="{FF2B5EF4-FFF2-40B4-BE49-F238E27FC236}">
              <a16:creationId xmlns:a16="http://schemas.microsoft.com/office/drawing/2014/main" id="{83BAE558-E19A-4D04-A1B8-AE7723BEDE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762000</xdr:colOff>
      <xdr:row>1</xdr:row>
      <xdr:rowOff>161925</xdr:rowOff>
    </xdr:from>
    <xdr:to>
      <xdr:col>10</xdr:col>
      <xdr:colOff>152400</xdr:colOff>
      <xdr:row>16</xdr:row>
      <xdr:rowOff>142875</xdr:rowOff>
    </xdr:to>
    <xdr:graphicFrame macro="">
      <xdr:nvGraphicFramePr>
        <xdr:cNvPr id="2" name="Chart 1">
          <a:extLst>
            <a:ext uri="{FF2B5EF4-FFF2-40B4-BE49-F238E27FC236}">
              <a16:creationId xmlns:a16="http://schemas.microsoft.com/office/drawing/2014/main" id="{0F984298-6671-4454-A954-2ACE85010D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854075</xdr:colOff>
      <xdr:row>3</xdr:row>
      <xdr:rowOff>3175</xdr:rowOff>
    </xdr:from>
    <xdr:to>
      <xdr:col>10</xdr:col>
      <xdr:colOff>244475</xdr:colOff>
      <xdr:row>17</xdr:row>
      <xdr:rowOff>168275</xdr:rowOff>
    </xdr:to>
    <xdr:graphicFrame macro="">
      <xdr:nvGraphicFramePr>
        <xdr:cNvPr id="3" name="Chart 2">
          <a:extLst>
            <a:ext uri="{FF2B5EF4-FFF2-40B4-BE49-F238E27FC236}">
              <a16:creationId xmlns:a16="http://schemas.microsoft.com/office/drawing/2014/main" id="{A6B1B83D-9E04-47AF-AAAE-1C5AB5A91E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7</xdr:row>
      <xdr:rowOff>165101</xdr:rowOff>
    </xdr:from>
    <xdr:to>
      <xdr:col>1</xdr:col>
      <xdr:colOff>984250</xdr:colOff>
      <xdr:row>15</xdr:row>
      <xdr:rowOff>1</xdr:rowOff>
    </xdr:to>
    <mc:AlternateContent xmlns:mc="http://schemas.openxmlformats.org/markup-compatibility/2006">
      <mc:Choice xmlns:a14="http://schemas.microsoft.com/office/drawing/2010/main" Requires="a14">
        <xdr:graphicFrame macro="">
          <xdr:nvGraphicFramePr>
            <xdr:cNvPr id="2" name="Products Based on Rating">
              <a:extLst>
                <a:ext uri="{FF2B5EF4-FFF2-40B4-BE49-F238E27FC236}">
                  <a16:creationId xmlns:a16="http://schemas.microsoft.com/office/drawing/2014/main" id="{4AC8C8F9-AF53-4241-B0D2-2060B4CD4F45}"/>
                </a:ext>
              </a:extLst>
            </xdr:cNvPr>
            <xdr:cNvGraphicFramePr/>
          </xdr:nvGraphicFramePr>
          <xdr:xfrm>
            <a:off x="0" y="0"/>
            <a:ext cx="0" cy="0"/>
          </xdr:xfrm>
          <a:graphic>
            <a:graphicData uri="http://schemas.microsoft.com/office/drawing/2010/slicer">
              <sle:slicer xmlns:sle="http://schemas.microsoft.com/office/drawing/2010/slicer" name="Products Based on Rating"/>
            </a:graphicData>
          </a:graphic>
        </xdr:graphicFrame>
      </mc:Choice>
      <mc:Fallback>
        <xdr:sp macro="" textlink="">
          <xdr:nvSpPr>
            <xdr:cNvPr id="0" name=""/>
            <xdr:cNvSpPr>
              <a:spLocks noTextEdit="1"/>
            </xdr:cNvSpPr>
          </xdr:nvSpPr>
          <xdr:spPr>
            <a:xfrm>
              <a:off x="19050" y="1454151"/>
              <a:ext cx="1828800" cy="1308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304800</xdr:colOff>
      <xdr:row>3</xdr:row>
      <xdr:rowOff>136525</xdr:rowOff>
    </xdr:from>
    <xdr:to>
      <xdr:col>9</xdr:col>
      <xdr:colOff>76200</xdr:colOff>
      <xdr:row>18</xdr:row>
      <xdr:rowOff>117475</xdr:rowOff>
    </xdr:to>
    <xdr:graphicFrame macro="">
      <xdr:nvGraphicFramePr>
        <xdr:cNvPr id="2" name="Chart 1">
          <a:extLst>
            <a:ext uri="{FF2B5EF4-FFF2-40B4-BE49-F238E27FC236}">
              <a16:creationId xmlns:a16="http://schemas.microsoft.com/office/drawing/2014/main" id="{53AC9ED5-9E33-4CFC-A928-186AB8EF39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358775</xdr:colOff>
      <xdr:row>3</xdr:row>
      <xdr:rowOff>3175</xdr:rowOff>
    </xdr:from>
    <xdr:to>
      <xdr:col>12</xdr:col>
      <xdr:colOff>53975</xdr:colOff>
      <xdr:row>17</xdr:row>
      <xdr:rowOff>168275</xdr:rowOff>
    </xdr:to>
    <xdr:graphicFrame macro="">
      <xdr:nvGraphicFramePr>
        <xdr:cNvPr id="2" name="Chart 1">
          <a:extLst>
            <a:ext uri="{FF2B5EF4-FFF2-40B4-BE49-F238E27FC236}">
              <a16:creationId xmlns:a16="http://schemas.microsoft.com/office/drawing/2014/main" id="{B69B6FAC-55A6-47E4-9132-9F5A71E225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76200</xdr:colOff>
      <xdr:row>8</xdr:row>
      <xdr:rowOff>12701</xdr:rowOff>
    </xdr:from>
    <xdr:to>
      <xdr:col>1</xdr:col>
      <xdr:colOff>1041400</xdr:colOff>
      <xdr:row>14</xdr:row>
      <xdr:rowOff>127001</xdr:rowOff>
    </xdr:to>
    <mc:AlternateContent xmlns:mc="http://schemas.openxmlformats.org/markup-compatibility/2006">
      <mc:Choice xmlns:a14="http://schemas.microsoft.com/office/drawing/2010/main" Requires="a14">
        <xdr:graphicFrame macro="">
          <xdr:nvGraphicFramePr>
            <xdr:cNvPr id="3" name="Products Based on %Discount">
              <a:extLst>
                <a:ext uri="{FF2B5EF4-FFF2-40B4-BE49-F238E27FC236}">
                  <a16:creationId xmlns:a16="http://schemas.microsoft.com/office/drawing/2014/main" id="{5B2D827D-DBEA-4CC2-9D35-C7004A1D3D6B}"/>
                </a:ext>
              </a:extLst>
            </xdr:cNvPr>
            <xdr:cNvGraphicFramePr/>
          </xdr:nvGraphicFramePr>
          <xdr:xfrm>
            <a:off x="0" y="0"/>
            <a:ext cx="0" cy="0"/>
          </xdr:xfrm>
          <a:graphic>
            <a:graphicData uri="http://schemas.microsoft.com/office/drawing/2010/slicer">
              <sle:slicer xmlns:sle="http://schemas.microsoft.com/office/drawing/2010/slicer" name="Products Based on %Discount"/>
            </a:graphicData>
          </a:graphic>
        </xdr:graphicFrame>
      </mc:Choice>
      <mc:Fallback>
        <xdr:sp macro="" textlink="">
          <xdr:nvSpPr>
            <xdr:cNvPr id="0" name=""/>
            <xdr:cNvSpPr>
              <a:spLocks noTextEdit="1"/>
            </xdr:cNvSpPr>
          </xdr:nvSpPr>
          <xdr:spPr>
            <a:xfrm>
              <a:off x="76200" y="1485901"/>
              <a:ext cx="18288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12</xdr:col>
      <xdr:colOff>585788</xdr:colOff>
      <xdr:row>2</xdr:row>
      <xdr:rowOff>38100</xdr:rowOff>
    </xdr:from>
    <xdr:to>
      <xdr:col>20</xdr:col>
      <xdr:colOff>190500</xdr:colOff>
      <xdr:row>4</xdr:row>
      <xdr:rowOff>185738</xdr:rowOff>
    </xdr:to>
    <xdr:sp macro="" textlink="">
      <xdr:nvSpPr>
        <xdr:cNvPr id="3" name="Rectangle: Rounded Corners 2">
          <a:extLst>
            <a:ext uri="{FF2B5EF4-FFF2-40B4-BE49-F238E27FC236}">
              <a16:creationId xmlns:a16="http://schemas.microsoft.com/office/drawing/2014/main" id="{58C30047-974D-4D6C-8577-8E7364308EAF}"/>
            </a:ext>
          </a:extLst>
        </xdr:cNvPr>
        <xdr:cNvSpPr/>
      </xdr:nvSpPr>
      <xdr:spPr>
        <a:xfrm>
          <a:off x="7900988" y="419100"/>
          <a:ext cx="4481512" cy="528638"/>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2400" b="0" cap="none" spc="0">
              <a:ln w="0"/>
              <a:solidFill>
                <a:schemeClr val="tx1"/>
              </a:solidFill>
              <a:effectLst>
                <a:outerShdw blurRad="38100" dist="19050" dir="2700000" algn="tl" rotWithShape="0">
                  <a:schemeClr val="dk1">
                    <a:alpha val="40000"/>
                  </a:schemeClr>
                </a:outerShdw>
              </a:effectLst>
              <a:latin typeface="+mn-lt"/>
            </a:rPr>
            <a:t>JUMIA</a:t>
          </a:r>
          <a:r>
            <a:rPr lang="en-US" sz="2400" b="0" cap="none" spc="0" baseline="0">
              <a:ln w="0"/>
              <a:solidFill>
                <a:schemeClr val="tx1"/>
              </a:solidFill>
              <a:effectLst>
                <a:outerShdw blurRad="38100" dist="19050" dir="2700000" algn="tl" rotWithShape="0">
                  <a:schemeClr val="dk1">
                    <a:alpha val="40000"/>
                  </a:schemeClr>
                </a:outerShdw>
              </a:effectLst>
              <a:latin typeface="+mn-lt"/>
            </a:rPr>
            <a:t> PRODUCTS PERFOMANCE</a:t>
          </a:r>
          <a:endParaRPr lang="en-US" sz="2400" b="0" cap="none" spc="0">
            <a:ln w="0"/>
            <a:solidFill>
              <a:schemeClr val="tx1"/>
            </a:solidFill>
            <a:effectLst>
              <a:outerShdw blurRad="38100" dist="19050" dir="2700000" algn="tl" rotWithShape="0">
                <a:schemeClr val="dk1">
                  <a:alpha val="40000"/>
                </a:schemeClr>
              </a:outerShdw>
            </a:effectLst>
            <a:latin typeface="+mn-lt"/>
          </a:endParaRPr>
        </a:p>
      </xdr:txBody>
    </xdr:sp>
    <xdr:clientData/>
  </xdr:twoCellAnchor>
  <xdr:twoCellAnchor>
    <xdr:from>
      <xdr:col>9</xdr:col>
      <xdr:colOff>273050</xdr:colOff>
      <xdr:row>5</xdr:row>
      <xdr:rowOff>139699</xdr:rowOff>
    </xdr:from>
    <xdr:to>
      <xdr:col>11</xdr:col>
      <xdr:colOff>412750</xdr:colOff>
      <xdr:row>9</xdr:row>
      <xdr:rowOff>107949</xdr:rowOff>
    </xdr:to>
    <xdr:sp macro="" textlink="">
      <xdr:nvSpPr>
        <xdr:cNvPr id="4" name="Rectangle: Rounded Corners 3">
          <a:extLst>
            <a:ext uri="{FF2B5EF4-FFF2-40B4-BE49-F238E27FC236}">
              <a16:creationId xmlns:a16="http://schemas.microsoft.com/office/drawing/2014/main" id="{BE1D0CB4-8C90-4279-AE71-CFA9383CC91B}"/>
            </a:ext>
          </a:extLst>
        </xdr:cNvPr>
        <xdr:cNvSpPr/>
      </xdr:nvSpPr>
      <xdr:spPr>
        <a:xfrm>
          <a:off x="5759450" y="1092199"/>
          <a:ext cx="1358900" cy="730250"/>
        </a:xfrm>
        <a:prstGeom prst="round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ysClr val="windowText" lastClr="000000"/>
              </a:solidFill>
            </a:rPr>
            <a:t>Total Reviews</a:t>
          </a:r>
        </a:p>
        <a:p>
          <a:pPr algn="l"/>
          <a:r>
            <a:rPr lang="en-US" sz="1400">
              <a:solidFill>
                <a:sysClr val="windowText" lastClr="000000"/>
              </a:solidFill>
            </a:rPr>
            <a:t>723</a:t>
          </a:r>
        </a:p>
      </xdr:txBody>
    </xdr:sp>
    <xdr:clientData/>
  </xdr:twoCellAnchor>
  <xdr:twoCellAnchor>
    <xdr:from>
      <xdr:col>12</xdr:col>
      <xdr:colOff>434975</xdr:colOff>
      <xdr:row>5</xdr:row>
      <xdr:rowOff>146050</xdr:rowOff>
    </xdr:from>
    <xdr:to>
      <xdr:col>15</xdr:col>
      <xdr:colOff>11112</xdr:colOff>
      <xdr:row>9</xdr:row>
      <xdr:rowOff>107950</xdr:rowOff>
    </xdr:to>
    <xdr:sp macro="" textlink="">
      <xdr:nvSpPr>
        <xdr:cNvPr id="5" name="Rectangle: Rounded Corners 4">
          <a:extLst>
            <a:ext uri="{FF2B5EF4-FFF2-40B4-BE49-F238E27FC236}">
              <a16:creationId xmlns:a16="http://schemas.microsoft.com/office/drawing/2014/main" id="{B884D4A7-EB03-4FEA-9DB5-72533583EC81}"/>
            </a:ext>
          </a:extLst>
        </xdr:cNvPr>
        <xdr:cNvSpPr/>
      </xdr:nvSpPr>
      <xdr:spPr>
        <a:xfrm>
          <a:off x="7750175" y="1098550"/>
          <a:ext cx="1404937" cy="723900"/>
        </a:xfrm>
        <a:prstGeom prst="round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ysClr val="windowText" lastClr="000000"/>
              </a:solidFill>
            </a:rPr>
            <a:t>Total Products</a:t>
          </a:r>
        </a:p>
        <a:p>
          <a:pPr algn="l"/>
          <a:r>
            <a:rPr lang="en-US" sz="1400" b="0" i="0" u="none" strike="noStrike">
              <a:solidFill>
                <a:sysClr val="windowText" lastClr="000000"/>
              </a:solidFill>
              <a:effectLst/>
              <a:latin typeface="+mn-lt"/>
              <a:ea typeface="+mn-ea"/>
              <a:cs typeface="+mn-cs"/>
            </a:rPr>
            <a:t>113</a:t>
          </a:r>
          <a:r>
            <a:rPr lang="en-US" sz="1400">
              <a:solidFill>
                <a:sysClr val="windowText" lastClr="000000"/>
              </a:solidFill>
            </a:rPr>
            <a:t> </a:t>
          </a:r>
        </a:p>
      </xdr:txBody>
    </xdr:sp>
    <xdr:clientData/>
  </xdr:twoCellAnchor>
  <xdr:twoCellAnchor>
    <xdr:from>
      <xdr:col>15</xdr:col>
      <xdr:colOff>550861</xdr:colOff>
      <xdr:row>5</xdr:row>
      <xdr:rowOff>127001</xdr:rowOff>
    </xdr:from>
    <xdr:to>
      <xdr:col>18</xdr:col>
      <xdr:colOff>163511</xdr:colOff>
      <xdr:row>9</xdr:row>
      <xdr:rowOff>50801</xdr:rowOff>
    </xdr:to>
    <xdr:sp macro="" textlink="">
      <xdr:nvSpPr>
        <xdr:cNvPr id="6" name="Rectangle: Rounded Corners 5">
          <a:extLst>
            <a:ext uri="{FF2B5EF4-FFF2-40B4-BE49-F238E27FC236}">
              <a16:creationId xmlns:a16="http://schemas.microsoft.com/office/drawing/2014/main" id="{AB03DC77-5A63-478C-8955-111AE29DE047}"/>
            </a:ext>
          </a:extLst>
        </xdr:cNvPr>
        <xdr:cNvSpPr/>
      </xdr:nvSpPr>
      <xdr:spPr>
        <a:xfrm>
          <a:off x="9694861" y="1079501"/>
          <a:ext cx="1441450" cy="685800"/>
        </a:xfrm>
        <a:prstGeom prst="round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ysClr val="windowText" lastClr="000000"/>
              </a:solidFill>
            </a:rPr>
            <a:t>Average</a:t>
          </a:r>
          <a:r>
            <a:rPr lang="en-US" sz="1400" baseline="0">
              <a:solidFill>
                <a:sysClr val="windowText" lastClr="000000"/>
              </a:solidFill>
            </a:rPr>
            <a:t> Ratings 2.0</a:t>
          </a:r>
          <a:endParaRPr lang="en-US" sz="1400">
            <a:solidFill>
              <a:sysClr val="windowText" lastClr="000000"/>
            </a:solidFill>
          </a:endParaRPr>
        </a:p>
      </xdr:txBody>
    </xdr:sp>
    <xdr:clientData/>
  </xdr:twoCellAnchor>
  <xdr:twoCellAnchor>
    <xdr:from>
      <xdr:col>19</xdr:col>
      <xdr:colOff>198438</xdr:colOff>
      <xdr:row>5</xdr:row>
      <xdr:rowOff>180975</xdr:rowOff>
    </xdr:from>
    <xdr:to>
      <xdr:col>21</xdr:col>
      <xdr:colOff>579437</xdr:colOff>
      <xdr:row>9</xdr:row>
      <xdr:rowOff>104775</xdr:rowOff>
    </xdr:to>
    <xdr:sp macro="" textlink="">
      <xdr:nvSpPr>
        <xdr:cNvPr id="7" name="Rectangle: Rounded Corners 6">
          <a:extLst>
            <a:ext uri="{FF2B5EF4-FFF2-40B4-BE49-F238E27FC236}">
              <a16:creationId xmlns:a16="http://schemas.microsoft.com/office/drawing/2014/main" id="{D9901CC7-98EA-459C-87FC-F41BF2611299}"/>
            </a:ext>
          </a:extLst>
        </xdr:cNvPr>
        <xdr:cNvSpPr/>
      </xdr:nvSpPr>
      <xdr:spPr>
        <a:xfrm>
          <a:off x="11780838" y="1133475"/>
          <a:ext cx="1600199" cy="685800"/>
        </a:xfrm>
        <a:prstGeom prst="round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ysClr val="windowText" lastClr="000000"/>
              </a:solidFill>
            </a:rPr>
            <a:t>Average Discount</a:t>
          </a:r>
        </a:p>
        <a:p>
          <a:pPr algn="l"/>
          <a:r>
            <a:rPr lang="en-US" sz="1400">
              <a:solidFill>
                <a:sysClr val="windowText" lastClr="000000"/>
              </a:solidFill>
            </a:rPr>
            <a:t>36.78%</a:t>
          </a:r>
        </a:p>
      </xdr:txBody>
    </xdr:sp>
    <xdr:clientData/>
  </xdr:twoCellAnchor>
  <xdr:twoCellAnchor>
    <xdr:from>
      <xdr:col>13</xdr:col>
      <xdr:colOff>203385</xdr:colOff>
      <xdr:row>26</xdr:row>
      <xdr:rowOff>121846</xdr:rowOff>
    </xdr:from>
    <xdr:to>
      <xdr:col>20</xdr:col>
      <xdr:colOff>508184</xdr:colOff>
      <xdr:row>41</xdr:row>
      <xdr:rowOff>102888</xdr:rowOff>
    </xdr:to>
    <xdr:graphicFrame macro="">
      <xdr:nvGraphicFramePr>
        <xdr:cNvPr id="8" name="Chart 7">
          <a:extLst>
            <a:ext uri="{FF2B5EF4-FFF2-40B4-BE49-F238E27FC236}">
              <a16:creationId xmlns:a16="http://schemas.microsoft.com/office/drawing/2014/main" id="{F905C294-D0BE-41A2-98B9-E100CE103E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95158</xdr:colOff>
      <xdr:row>10</xdr:row>
      <xdr:rowOff>124056</xdr:rowOff>
    </xdr:from>
    <xdr:to>
      <xdr:col>12</xdr:col>
      <xdr:colOff>415419</xdr:colOff>
      <xdr:row>25</xdr:row>
      <xdr:rowOff>106387</xdr:rowOff>
    </xdr:to>
    <xdr:graphicFrame macro="">
      <xdr:nvGraphicFramePr>
        <xdr:cNvPr id="9" name="Chart 8">
          <a:extLst>
            <a:ext uri="{FF2B5EF4-FFF2-40B4-BE49-F238E27FC236}">
              <a16:creationId xmlns:a16="http://schemas.microsoft.com/office/drawing/2014/main" id="{CF5D1784-9837-4F9E-BB99-5E7A366CC4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177800</xdr:colOff>
      <xdr:row>10</xdr:row>
      <xdr:rowOff>139700</xdr:rowOff>
    </xdr:from>
    <xdr:to>
      <xdr:col>20</xdr:col>
      <xdr:colOff>509954</xdr:colOff>
      <xdr:row>25</xdr:row>
      <xdr:rowOff>93784</xdr:rowOff>
    </xdr:to>
    <xdr:graphicFrame macro="">
      <xdr:nvGraphicFramePr>
        <xdr:cNvPr id="10" name="Chart 9">
          <a:extLst>
            <a:ext uri="{FF2B5EF4-FFF2-40B4-BE49-F238E27FC236}">
              <a16:creationId xmlns:a16="http://schemas.microsoft.com/office/drawing/2014/main" id="{BFFB55CB-BDC9-442F-96C1-B7CE7C84A9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63500</xdr:colOff>
      <xdr:row>10</xdr:row>
      <xdr:rowOff>101600</xdr:rowOff>
    </xdr:from>
    <xdr:to>
      <xdr:col>4</xdr:col>
      <xdr:colOff>406400</xdr:colOff>
      <xdr:row>17</xdr:row>
      <xdr:rowOff>38100</xdr:rowOff>
    </xdr:to>
    <mc:AlternateContent xmlns:mc="http://schemas.openxmlformats.org/markup-compatibility/2006">
      <mc:Choice xmlns:a14="http://schemas.microsoft.com/office/drawing/2010/main" Requires="a14">
        <xdr:graphicFrame macro="">
          <xdr:nvGraphicFramePr>
            <xdr:cNvPr id="12" name="Products Based on %Discount 1">
              <a:extLst>
                <a:ext uri="{FF2B5EF4-FFF2-40B4-BE49-F238E27FC236}">
                  <a16:creationId xmlns:a16="http://schemas.microsoft.com/office/drawing/2014/main" id="{8F727883-42E1-4662-9C6D-637B18E7413C}"/>
                </a:ext>
              </a:extLst>
            </xdr:cNvPr>
            <xdr:cNvGraphicFramePr/>
          </xdr:nvGraphicFramePr>
          <xdr:xfrm>
            <a:off x="0" y="0"/>
            <a:ext cx="0" cy="0"/>
          </xdr:xfrm>
          <a:graphic>
            <a:graphicData uri="http://schemas.microsoft.com/office/drawing/2010/slicer">
              <sle:slicer xmlns:sle="http://schemas.microsoft.com/office/drawing/2010/slicer" name="Products Based on %Discount 1"/>
            </a:graphicData>
          </a:graphic>
        </xdr:graphicFrame>
      </mc:Choice>
      <mc:Fallback>
        <xdr:sp macro="" textlink="">
          <xdr:nvSpPr>
            <xdr:cNvPr id="0" name=""/>
            <xdr:cNvSpPr>
              <a:spLocks noTextEdit="1"/>
            </xdr:cNvSpPr>
          </xdr:nvSpPr>
          <xdr:spPr>
            <a:xfrm>
              <a:off x="63500" y="2006600"/>
              <a:ext cx="2781300" cy="127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18</xdr:row>
      <xdr:rowOff>12700</xdr:rowOff>
    </xdr:from>
    <xdr:to>
      <xdr:col>4</xdr:col>
      <xdr:colOff>419100</xdr:colOff>
      <xdr:row>24</xdr:row>
      <xdr:rowOff>177800</xdr:rowOff>
    </xdr:to>
    <mc:AlternateContent xmlns:mc="http://schemas.openxmlformats.org/markup-compatibility/2006">
      <mc:Choice xmlns:a14="http://schemas.microsoft.com/office/drawing/2010/main" Requires="a14">
        <xdr:graphicFrame macro="">
          <xdr:nvGraphicFramePr>
            <xdr:cNvPr id="13" name="Products Based on Rating 1">
              <a:extLst>
                <a:ext uri="{FF2B5EF4-FFF2-40B4-BE49-F238E27FC236}">
                  <a16:creationId xmlns:a16="http://schemas.microsoft.com/office/drawing/2014/main" id="{B7CBC627-472D-4A2E-AE62-415C75AE6ECB}"/>
                </a:ext>
              </a:extLst>
            </xdr:cNvPr>
            <xdr:cNvGraphicFramePr/>
          </xdr:nvGraphicFramePr>
          <xdr:xfrm>
            <a:off x="0" y="0"/>
            <a:ext cx="0" cy="0"/>
          </xdr:xfrm>
          <a:graphic>
            <a:graphicData uri="http://schemas.microsoft.com/office/drawing/2010/slicer">
              <sle:slicer xmlns:sle="http://schemas.microsoft.com/office/drawing/2010/slicer" name="Products Based on Rating 1"/>
            </a:graphicData>
          </a:graphic>
        </xdr:graphicFrame>
      </mc:Choice>
      <mc:Fallback>
        <xdr:sp macro="" textlink="">
          <xdr:nvSpPr>
            <xdr:cNvPr id="0" name=""/>
            <xdr:cNvSpPr>
              <a:spLocks noTextEdit="1"/>
            </xdr:cNvSpPr>
          </xdr:nvSpPr>
          <xdr:spPr>
            <a:xfrm>
              <a:off x="76200" y="3441700"/>
              <a:ext cx="2781300" cy="1308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44450</xdr:colOff>
      <xdr:row>26</xdr:row>
      <xdr:rowOff>88900</xdr:rowOff>
    </xdr:from>
    <xdr:to>
      <xdr:col>12</xdr:col>
      <xdr:colOff>431800</xdr:colOff>
      <xdr:row>41</xdr:row>
      <xdr:rowOff>93662</xdr:rowOff>
    </xdr:to>
    <xdr:graphicFrame macro="">
      <xdr:nvGraphicFramePr>
        <xdr:cNvPr id="14" name="Chart 13">
          <a:extLst>
            <a:ext uri="{FF2B5EF4-FFF2-40B4-BE49-F238E27FC236}">
              <a16:creationId xmlns:a16="http://schemas.microsoft.com/office/drawing/2014/main" id="{F3DEEE0B-D445-477B-97B2-FC99D05E4B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317500</xdr:colOff>
      <xdr:row>10</xdr:row>
      <xdr:rowOff>139700</xdr:rowOff>
    </xdr:from>
    <xdr:to>
      <xdr:col>29</xdr:col>
      <xdr:colOff>12700</xdr:colOff>
      <xdr:row>32</xdr:row>
      <xdr:rowOff>0</xdr:rowOff>
    </xdr:to>
    <xdr:graphicFrame macro="">
      <xdr:nvGraphicFramePr>
        <xdr:cNvPr id="15" name="Chart 14">
          <a:extLst>
            <a:ext uri="{FF2B5EF4-FFF2-40B4-BE49-F238E27FC236}">
              <a16:creationId xmlns:a16="http://schemas.microsoft.com/office/drawing/2014/main" id="{21F5BB1C-0BD9-4200-96E2-0ADF73D584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18.209558101851" createdVersion="7" refreshedVersion="7" minRefreshableVersion="3" recordCount="112" xr:uid="{11B8EC42-1AFD-4352-8526-32D281885774}">
  <cacheSource type="worksheet">
    <worksheetSource ref="A1:J113" sheet="Cleaned Data"/>
  </cacheSource>
  <cacheFields count="9">
    <cacheField name="Product" numFmtId="0">
      <sharedItems count="109">
        <s v="115  Piece Set Of Multifunctional Precision Screwdrivers"/>
        <s v="Metal Decorative Hooks Key Hangers Entryway Wall Hooks Towel Hooks - Home"/>
        <s v="Portable Mini Cordless Car Vacuum Cleaner - Blue"/>
        <s v="Weighing Scale Digital Bathroom Body Fat Scale USB-Black"/>
        <s v="Portable Home Small Air Humidifier 3-Speed Fan - Green"/>
        <s v="220V 60W Electric Soldering Iron Kits With Tools, Tips, And Multimeter"/>
        <s v="137 Pieces Cake Decorating Tool Set Baking Supplies"/>
        <s v="Desk Foldable Fan Adjustable Fan Strong Wind 3 Gear Usb"/>
        <s v="LASA FOLDING TABLE SERVING STAND"/>
        <s v="13 In 1 Home Repair Tools Box Kit Set"/>
        <s v="Genebre 115 In 1 Screwdriver Repairing Tool Set For IPhone Cellphone Hand Tool"/>
        <s v="100 Pcs Crochet Hook Tool Set Knitting Hook Set With Box"/>
        <s v="40cm Gold DIY Acrylic Wall Sticker Clock"/>
        <s v="LASA Digital Thermometer And Hydrometer"/>
        <s v="Multifunction Laser Level With Adjustment Tripod"/>
        <s v="Anti-Skid Absorbent Insulation Coaster  For Home Office"/>
        <s v="Peacock  Throw Pillow Cushion Case For Home Car"/>
        <s v="LASA Aluminum Folding Truck Hand Cart - 68kg Max"/>
        <s v="LED Wall Digital Alarm Clock Study Home 12 / 24H Clock Calendar"/>
        <s v="3D Waterproof EVA Plastic Shower Curtain 1.8*2Mtrs"/>
        <s v="3PCS Single Head Knitting Crochet Sweater Needle Set"/>
        <s v="4pcs Bathroom/Kitchen Towel Rack,Roll Paper Holder,Towel Bars,Hook"/>
        <s v="LED Romantic Spaceship Starry Sky Projector,Children's Bedroom Night Light-Blue"/>
        <s v="Foldable Overbed Table/Desk"/>
        <s v="LASA 3 Tier Bamboo Shoe Bench Storage Shelf"/>
        <s v="Electronic Digital Display Vernier Caliper"/>
        <s v="Portable Wardrobe Nonwoven With 3 Hanging Rods And 6 Storage Shelves"/>
        <s v="12 Litre Black Insulated Lunch Box"/>
        <s v="52 Pieces Cake Decorating Tool Set Gift Kit Baking Supplies"/>
        <s v="MultiFunctional Storage Rack Multi-layer Bookshelf"/>
        <s v="Exfoliate And Exfoliate Face Towel - Black"/>
        <s v="12 Litre Insulated Lunch Box Grey"/>
        <s v="LED Eye Protection  Desk Lamp , Study, Reading, USB Fan - Double Pen Holder"/>
        <s v="53Pcs/Set Yarn Knitting Crochet Hooks With Bag - Fortune Cat"/>
        <s v="53 Pieces/Set Yarn Knitting Crochet Hooks With Bag - Pansies"/>
        <s v="DIY File Folder, Office Drawer File Holder, Pen Holder, Desktop Storage Rack"/>
        <s v="Classic Black Cat Cotton Hemp Pillow Case For Home Car"/>
        <s v="Punch-free Great Load Bearing Bathroom Storage Rack Wall Shelf-White"/>
        <s v="1/2/3 Seater Elastic Sofa Cover,Living Room/Home Decor Chair Cover-Grey"/>
        <s v="LASA Stainless Steel Double Wall Mount Soap Dispenser - 500ml"/>
        <s v="4M Float Switch Water Level Controller -Water Tank"/>
        <s v="Modern Sofa Throw Pillow Cover-45x45cm-Blue&amp;Red"/>
        <s v="Balloon Insert, Birthday Party Balloon Set, PU Leather"/>
        <s v="Shower Cap Wide Elastic Band Cover Reusable Bashroom Cap"/>
        <s v="Christmas Elk Fence Yard Lawn Decorations Cute For Holidays"/>
        <s v="60W Hot Melt Glue Sprayer - Efficient And Stable Glue Dispensing"/>
        <s v="Car Phone Charging Stand"/>
        <s v="2pcs Solar Street Light Flood Light Outdoor"/>
        <s v="Creative Owl Shape Keychain Black"/>
        <s v="Brush &amp; Paintbrush Cleaning Tool Pink"/>
        <s v="Pen Grips For Kids Pen Grip Posture Correction Tool For Kids"/>
        <s v="Pilates Cloth Bag Waterproof Durable High Capacity Purple"/>
        <s v="Multi-purpose Rice Drainage Basket And Fruit And Vegetable Drainage Sieve"/>
        <s v="Cute Christmas Fence Garden Decorations For Holiday Home"/>
        <s v="Simple Metal Dog Art Sculpture Decoration For Home Office"/>
        <s v="Christmas Fence Garden Decorations Outdoor For Holiday Home"/>
        <s v="Angle Measuring Tool Full Metal Multi Angle Measuring Tool"/>
        <s v="12V 19500rpm Handheld Electric Angle Grinder Tool - UK - Yellow/Black"/>
        <s v="5 Pieces/set Of Stainless Steel Induction Cooker Pots"/>
        <s v="Mythco 120COB Solar Wall Ligt With Motion Sensor And Remote Control 3 Modes"/>
        <s v="5-PCS Stainless Steel Cooking Pot Set With Steamed Slices"/>
        <s v="120W Cordless Vacuum Cleaners Handheld Electric Vacuum Cleaner"/>
        <s v="Intelligent  LED Body Sensor Wireless Lighting Night Light USB"/>
        <s v="VIC Wireless Vacuum Cleaner Dual Use For Home And Car 120W High Power Powerful"/>
        <s v="Artificial Potted Flowers Room Decorative Flowers (2 Pieces)"/>
        <s v="380ML USB Rechargeable Portable Small Blenders And Juicers"/>
        <s v="32PCS Portable Cordless Drill Set With Cyclic Battery Drive -26 Variable Speed"/>
        <s v="Agapeon Toothbrush Holder And Toothpaste Dispenser"/>
        <s v="Large Lazy Inflatable Sofa Chairs PVC Lounger Seat Bag"/>
        <s v="Watercolour Gold Foil Textured Print Pillow Cover"/>
        <s v="Wrought Iron Bathroom Shelf Wall Mounted Free Punch Toilet Rack"/>
        <s v="7-piece Set Of Storage Bags, Travel Storage Bags, Shoe Bags"/>
        <s v="Electric LED UV Mosquito Killer Lamp, Outdoor/Indoor Fly Killer Trap Light -USB"/>
        <s v="2PCS/LOT Solar LED Outdoor Intelligent Light Controlled Wall Lamp"/>
        <s v="3PCS Rotary Scraper Thermomix For Kitchen"/>
        <s v="Cushion Silicone Butt Cushion Summer Ice Cushion Honeycomb Gel Cushion"/>
        <s v="7PCS Silicone Thumb Knife Finger Protector Vegetable Harvesting Knife"/>
        <s v="Memory Foam Neck Pillow Cover, With Pillow Core - 50*30cm"/>
        <s v="Bedroom Simple Floor Hanging Clothes Rack Single Pole Hat Rack - White"/>
        <s v="5m Waterproof Spherical LED String Lights Outdoor Ball Chain Lights Party Lighting Decoration Adjustable"/>
        <s v="2 Pairs Cowhide Split Leather Work Gloves.32â„‰ Or Above Welding Gloves"/>
        <s v="Household Pineapple Peeler Peeler"/>
        <s v="Office Chair Lumbar Back Support Spine Posture Correction Pillow Car Cushion"/>
        <s v="Cartoon Car Decoration Cute Individuality For Car Home Desk"/>
        <s v="Outdoor Portable Water Bottle With Medicine Box - 600ML - Black"/>
        <s v="Wall-Mounted Toothbrush Toothpaste Holder With Multiple Slots"/>
        <s v="Multifunctional Hanging Storage Box Storage Bag (4 Layers)"/>
        <s v="Wall Clock With Hidden Safe Box"/>
        <s v="Portable Wine Table With Folding Round Table"/>
        <s v="Sewing Machine Needle Threader Stitch Insertion Tool Automatic Quick Sewing"/>
        <s v="6 Layers Steel Pipe Assembling Dustproof Storage Shoe Cabinet"/>
        <s v="2PCS Ice Silk Square Cushion Cover Pillowcases - 65x65cm"/>
        <s v="Wall Mount Automatic Toothpaste Dispenser Toothbrush Holder Toothpaste Squeezer"/>
        <s v="Portable Soap Dispenser Kitchen Detergent Press Box Kitchen Tools"/>
        <s v="4 Piece Coloured Stainless Steel Kitchenware Set"/>
        <s v="Metal Wall Clock Silver Dial Crystal Jewelry Round Home Decoration Wall Clock"/>
        <s v="Baby Early Education Shape And Color Cognitive Training Toys"/>
        <s v="8in1 Screwdriver With LED Light"/>
        <s v="Konka Healty Electric Kettle, 24-hour Heat Preservation,1.5L,800W, White"/>
        <s v="9pcs Gas Mask, For Painting, Dust, Formaldehyde Grinding, Polishing"/>
        <s v="24 Grid Wall-mounted Sundries Organiser Fabric Closet Bag Storage Rack"/>
        <s v="1PC Refrigerator Food Seal Pocket Fridge Bags"/>
        <s v="LED Solar Street Light-fake Camera"/>
        <s v="Cartoon Embroidered Mini Towel Bear Cotton Wash Cloth Hand 4pcs"/>
        <s v="Shower Nozzle Cleaning Unclogging Needle Mini Crevice Small Hole Cleaning Brush"/>
        <s v="Thickening Multipurpose Non Stick Easy To Clean Heat Resistant Spoon Pad"/>
        <s v="6 In 1 Bottle Can Opener Multifunctional Easy Opener"/>
        <s v="Wall-mounted Sticker Punch-free Plug Fixer"/>
        <s v="Black Simple Water Cup Wine Coaster Anti Slip Absorbent"/>
      </sharedItems>
    </cacheField>
    <cacheField name="Current price" numFmtId="1">
      <sharedItems containsSemiMixedTypes="0" containsString="0" containsNumber="1" containsInteger="1" minValue="38" maxValue="3750"/>
    </cacheField>
    <cacheField name="Old price" numFmtId="1">
      <sharedItems containsSemiMixedTypes="0" containsString="0" containsNumber="1" containsInteger="1" minValue="80" maxValue="6143"/>
    </cacheField>
    <cacheField name="Absolute Discount" numFmtId="9">
      <sharedItems containsSemiMixedTypes="0" containsString="0" containsNumber="1" minValue="1.2638230647709321E-2" maxValue="0.64014466546112114" count="105">
        <n v="0.37704918032786883"/>
        <n v="0.47247247247247248"/>
        <n v="0.24769072870338693"/>
        <n v="0.36774709883953582"/>
        <n v="0.26146010186757218"/>
        <n v="8.8449848024316116E-2"/>
        <n v="0.23515831134564644"/>
        <n v="0.37468354430379747"/>
        <n v="0.54500000000000004"/>
        <n v="0.45373847729600547"/>
        <n v="0.20020020020020021"/>
        <n v="0.34"/>
        <n v="0.46666666666666667"/>
        <n v="0.41744186046511628"/>
        <n v="0.32773109243697479"/>
        <n v="0.51461988304093564"/>
        <n v="0.45833333333333331"/>
        <n v="0.49005288340468395"/>
        <n v="0.18924033522573669"/>
        <n v="0.49237029501525942"/>
        <n v="0.52500000000000002"/>
        <n v="0.42236024844720499"/>
        <n v="0.34814814814814815"/>
        <n v="0.23255813953488372"/>
        <n v="0.54488888888888887"/>
        <n v="0.3508500772797527"/>
        <n v="0.18181818181818182"/>
        <n v="0.32160804020100503"/>
        <n v="0.2965186074429772"/>
        <n v="0.46078431372549017"/>
        <n v="0.51570680628272247"/>
        <n v="0.34228187919463088"/>
        <n v="0.47851002865329512"/>
        <n v="0.26792452830188679"/>
        <n v="0.26639496109670247"/>
        <n v="0.39776951672862454"/>
        <n v="0.40701219512195119"/>
        <n v="0.33333333333333331"/>
        <n v="0.38492507269067322"/>
        <n v="0.48979591836734693"/>
        <n v="0.5"/>
        <n v="0.42452830188679247"/>
        <n v="1.705855232826187E-2"/>
        <n v="0.50049999999999994"/>
        <n v="0.49012158054711247"/>
        <n v="0.38461538461538464"/>
        <n v="0.60515873015873012"/>
        <n v="0.50166666666666671"/>
        <n v="2.2954679223072396E-2"/>
        <n v="0.22135416666666666"/>
        <n v="2.6684456304202801E-2"/>
        <n v="0.4050632911392405"/>
        <n v="0.44555555555555554"/>
        <n v="0.47952345495160087"/>
        <n v="0.49010848755583919"/>
        <n v="0.26535433070866143"/>
        <n v="0.5546875"/>
        <n v="0.13200000000000001"/>
        <n v="0.53549695740365111"/>
        <n v="0.55000000000000004"/>
        <n v="0.49026345933562426"/>
        <n v="0.5220588235294118"/>
        <n v="0.21543408360128619"/>
        <n v="0.45424476295479604"/>
        <n v="0.38954908025394758"/>
        <n v="0.45428571428571429"/>
        <n v="0.29012345679012347"/>
        <n v="0.42691029900332228"/>
        <n v="0.43381535038932145"/>
        <n v="0.46637265711135611"/>
        <n v="0.4745649263721553"/>
        <n v="0.46801346801346799"/>
        <n v="0.42499999999999999"/>
        <n v="3.7242912729294052E-2"/>
        <n v="0.48888888888888887"/>
        <n v="0.45929968167348795"/>
        <n v="0.49010416666666667"/>
        <n v="0.36244541484716158"/>
        <n v="1.9423190111830489E-2"/>
        <n v="0.48995363214837712"/>
        <n v="0.48985507246376814"/>
        <n v="0.13713949381989404"/>
        <n v="0.48975791433891991"/>
        <n v="0.11222222222222222"/>
        <n v="0.48990683229813664"/>
        <n v="0.13596233078281342"/>
        <n v="0.42727272727272725"/>
        <n v="0.48"/>
        <n v="0.47499999999999998"/>
        <n v="0.47086521483225424"/>
        <n v="8.0722891566265054E-2"/>
        <n v="2.4683122081387593E-2"/>
        <n v="0.48971193415637859"/>
        <n v="4.1362530413625302E-2"/>
        <n v="0.42369263607257202"/>
        <n v="0.20662598081952921"/>
        <n v="0.41322314049586778"/>
        <n v="1.2638230647709321E-2"/>
        <n v="0.23846153846153847"/>
        <n v="0.3379389752446747"/>
        <n v="0.34254143646408841"/>
        <n v="2.4131842260153032E-2"/>
        <n v="1.7231795441912175E-2"/>
        <n v="0.64014466546112114"/>
        <n v="0.47187499999999999"/>
      </sharedItems>
    </cacheField>
    <cacheField name="Products Based on %Discount" numFmtId="9">
      <sharedItems count="3">
        <s v="Medium Discount"/>
        <s v="High Discount"/>
        <s v="Low Discount"/>
      </sharedItems>
    </cacheField>
    <cacheField name="Discount" numFmtId="9">
      <sharedItems containsSemiMixedTypes="0" containsString="0" containsNumber="1" minValue="0.01" maxValue="0.64" count="46">
        <n v="0.38"/>
        <n v="0.47"/>
        <n v="0.25"/>
        <n v="0.37"/>
        <n v="0.26"/>
        <n v="0.09"/>
        <n v="0.24"/>
        <n v="0.55000000000000004"/>
        <n v="0.45"/>
        <n v="0.2"/>
        <n v="0.34"/>
        <n v="0.42"/>
        <n v="0.33"/>
        <n v="0.51"/>
        <n v="0.46"/>
        <n v="0.49"/>
        <n v="0.19"/>
        <n v="0.53"/>
        <n v="0.35"/>
        <n v="0.23"/>
        <n v="0.54"/>
        <n v="0.18"/>
        <n v="0.32"/>
        <n v="0.3"/>
        <n v="0.52"/>
        <n v="0.48"/>
        <n v="0.27"/>
        <n v="0.4"/>
        <n v="0.41"/>
        <n v="0.5"/>
        <n v="0.02"/>
        <n v="0.61"/>
        <n v="0.22"/>
        <n v="0.03"/>
        <n v="0.13"/>
        <n v="0.39"/>
        <n v="0.28999999999999998"/>
        <n v="0.43"/>
        <n v="0.04"/>
        <n v="0.36"/>
        <n v="0.14000000000000001"/>
        <n v="0.11"/>
        <n v="0.08"/>
        <n v="0.21"/>
        <n v="0.01"/>
        <n v="0.64"/>
      </sharedItems>
    </cacheField>
    <cacheField name="Review" numFmtId="0">
      <sharedItems containsSemiMixedTypes="0" containsString="0" containsNumber="1" containsInteger="1" minValue="-69" maxValue="0" count="24">
        <n v="-2"/>
        <n v="-14"/>
        <n v="-24"/>
        <n v="-7"/>
        <n v="-5"/>
        <n v="-15"/>
        <n v="-55"/>
        <n v="-12"/>
        <n v="-39"/>
        <n v="-6"/>
        <n v="-9"/>
        <n v="-3"/>
        <n v="-44"/>
        <n v="-13"/>
        <n v="0"/>
        <n v="-49"/>
        <n v="-20"/>
        <n v="-32"/>
        <n v="-1"/>
        <n v="-36"/>
        <n v="-10"/>
        <n v="-69"/>
        <n v="-16"/>
        <n v="-17"/>
      </sharedItems>
    </cacheField>
    <cacheField name="Ratings" numFmtId="169">
      <sharedItems containsSemiMixedTypes="0" containsString="0" containsNumber="1" minValue="0" maxValue="5" count="23">
        <n v="4.5"/>
        <n v="4.0999999999999996"/>
        <n v="4.5999999999999996"/>
        <n v="4.7"/>
        <n v="4.8"/>
        <n v="4"/>
        <n v="3.8"/>
        <n v="4.2"/>
        <n v="5"/>
        <n v="3.3"/>
        <n v="0"/>
        <n v="4.4000000000000004"/>
        <n v="4.3"/>
        <n v="2.5"/>
        <n v="3"/>
        <n v="2.1"/>
        <n v="2.8"/>
        <n v="2.7"/>
        <n v="2.9"/>
        <n v="2.2000000000000002"/>
        <n v="2.2999999999999998"/>
        <n v="2.6"/>
        <n v="2"/>
      </sharedItems>
    </cacheField>
    <cacheField name="Products Based on Rating" numFmtId="0">
      <sharedItems count="3">
        <s v="Excellent"/>
        <s v="Average"/>
        <s v="Poor"/>
      </sharedItems>
    </cacheField>
  </cacheFields>
  <extLst>
    <ext xmlns:x14="http://schemas.microsoft.com/office/spreadsheetml/2009/9/main" uri="{725AE2AE-9491-48be-B2B4-4EB974FC3084}">
      <x14:pivotCacheDefinition pivotCacheId="106279197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21.978492476854" backgroundQuery="1" createdVersion="7" refreshedVersion="7" minRefreshableVersion="3" recordCount="0" supportSubquery="1" supportAdvancedDrill="1" xr:uid="{5CD4F265-E11B-471F-893B-C216164933BE}">
  <cacheSource type="external" connectionId="1"/>
  <cacheFields count="2">
    <cacheField name="[Range].[Product].[Product]" caption="Product" numFmtId="0" level="1">
      <sharedItems count="10">
        <s v="100 Pcs Crochet Hook Tool Set Knitting Hook Set With Box"/>
        <s v="120W Cordless Vacuum Cleaners Handheld Electric Vacuum Cleaner"/>
        <s v="137 Pieces Cake Decorating Tool Set Baking Supplies"/>
        <s v="3D Waterproof EVA Plastic Shower Curtain 1.8*2Mtrs"/>
        <s v="52 Pieces Cake Decorating Tool Set Gift Kit Baking Supplies"/>
        <s v="53 Pieces/Set Yarn Knitting Crochet Hooks With Bag - Pansies"/>
        <s v="53Pcs/Set Yarn Knitting Crochet Hooks With Bag - Fortune Cat"/>
        <s v="Electronic Digital Display Vernier Caliper"/>
        <s v="Portable Mini Cordless Car Vacuum Cleaner - Blue"/>
        <s v="Punch-free Great Load Bearing Bathroom Storage Rack Wall Shelf-White"/>
      </sharedItems>
    </cacheField>
    <cacheField name="[Measures].[Average of Absolute Reviews]" caption="Average of Absolute Reviews" numFmtId="0" hierarchy="15" level="32767"/>
  </cacheFields>
  <cacheHierarchies count="17">
    <cacheHierarchy uniqueName="[Range].[Product]" caption="Product" attribute="1" defaultMemberUniqueName="[Range].[Product].[All]" allUniqueName="[Range].[Product].[All]" dimensionUniqueName="[Range]" displayFolder="" count="2" memberValueDatatype="130" unbalanced="0">
      <fieldsUsage count="2">
        <fieldUsage x="-1"/>
        <fieldUsage x="0"/>
      </fieldsUsage>
    </cacheHierarchy>
    <cacheHierarchy uniqueName="[Range].[Current price]" caption="Current price" attribute="1" defaultMemberUniqueName="[Range].[Current price].[All]" allUniqueName="[Range].[Current price].[All]" dimensionUniqueName="[Range]" displayFolder="" count="0" memberValueDatatype="20" unbalanced="0"/>
    <cacheHierarchy uniqueName="[Range].[Old price]" caption="Old price" attribute="1" defaultMemberUniqueName="[Range].[Old price].[All]" allUniqueName="[Range].[Old price].[All]" dimensionUniqueName="[Range]" displayFolder="" count="0" memberValueDatatype="20" unbalanced="0"/>
    <cacheHierarchy uniqueName="[Range].[Absolute Discount]" caption="Absolute Discount" attribute="1" defaultMemberUniqueName="[Range].[Absolute Discount].[All]" allUniqueName="[Range].[Absolute Discount].[All]" dimensionUniqueName="[Range]" displayFolder="" count="0" memberValueDatatype="5" unbalanced="0"/>
    <cacheHierarchy uniqueName="[Range].[Products Based on %Discount]" caption="Products Based on %Discount" attribute="1" defaultMemberUniqueName="[Range].[Products Based on %Discount].[All]" allUniqueName="[Range].[Products Based on %Discount].[All]" dimensionUniqueName="[Range]" displayFolder="" count="0" memberValueDatatype="130" unbalanced="0"/>
    <cacheHierarchy uniqueName="[Range].[Discount]" caption="Discount" attribute="1" defaultMemberUniqueName="[Range].[Discount].[All]" allUniqueName="[Range].[Discount].[All]" dimensionUniqueName="[Range]" displayFolder="" count="0" memberValueDatatype="5" unbalanced="0"/>
    <cacheHierarchy uniqueName="[Range].[Review]" caption="Review" attribute="1" defaultMemberUniqueName="[Range].[Review].[All]" allUniqueName="[Range].[Review].[All]" dimensionUniqueName="[Range]" displayFolder="" count="0" memberValueDatatype="20" unbalanced="0"/>
    <cacheHierarchy uniqueName="[Range].[Absolute Reviews]" caption="Absolute Reviews" attribute="1" defaultMemberUniqueName="[Range].[Absolute Reviews].[All]" allUniqueName="[Range].[Absolute Reviews].[All]" dimensionUniqueName="[Range]" displayFolder="" count="0" memberValueDatatype="20" unbalanced="0"/>
    <cacheHierarchy uniqueName="[Range].[Ratings]" caption="Ratings" attribute="1" defaultMemberUniqueName="[Range].[Ratings].[All]" allUniqueName="[Range].[Ratings].[All]" dimensionUniqueName="[Range]" displayFolder="" count="0" memberValueDatatype="5" unbalanced="0"/>
    <cacheHierarchy uniqueName="[Range].[Products Based on Rating]" caption="Products Based on Rating" attribute="1" defaultMemberUniqueName="[Range].[Products Based on Rating].[All]" allUniqueName="[Range].[Products Based on Rating].[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bsolute Reviews]" caption="Sum of Absolute Reviews" measure="1" displayFolder="" measureGroup="Range" count="0" hidden="1">
      <extLst>
        <ext xmlns:x15="http://schemas.microsoft.com/office/spreadsheetml/2010/11/main" uri="{B97F6D7D-B522-45F9-BDA1-12C45D357490}">
          <x15:cacheHierarchy aggregatedColumn="7"/>
        </ext>
      </extLst>
    </cacheHierarchy>
    <cacheHierarchy uniqueName="[Measures].[Sum of Review]" caption="Sum of Review" measure="1" displayFolder="" measureGroup="Range" count="0" hidden="1">
      <extLst>
        <ext xmlns:x15="http://schemas.microsoft.com/office/spreadsheetml/2010/11/main" uri="{B97F6D7D-B522-45F9-BDA1-12C45D357490}">
          <x15:cacheHierarchy aggregatedColumn="6"/>
        </ext>
      </extLst>
    </cacheHierarchy>
    <cacheHierarchy uniqueName="[Measures].[Count of Absolute Reviews]" caption="Count of Absolute Reviews" measure="1" displayFolder="" measureGroup="Range" count="0" hidden="1">
      <extLst>
        <ext xmlns:x15="http://schemas.microsoft.com/office/spreadsheetml/2010/11/main" uri="{B97F6D7D-B522-45F9-BDA1-12C45D357490}">
          <x15:cacheHierarchy aggregatedColumn="7"/>
        </ext>
      </extLst>
    </cacheHierarchy>
    <cacheHierarchy uniqueName="[Measures].[Average of Absolute Reviews]" caption="Average of Absolute Reviews"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y uniqueName="[Measures].[Average of Discount]" caption="Average of Discount" measure="1" displayFolder="" measureGroup="Range"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21.971761689812" backgroundQuery="1" createdVersion="7" refreshedVersion="7" minRefreshableVersion="3" recordCount="0" supportSubquery="1" supportAdvancedDrill="1" xr:uid="{E2A3B215-7B32-4B86-9E35-E41C1DAC5FEE}">
  <cacheSource type="external" connectionId="1"/>
  <cacheFields count="2">
    <cacheField name="[Range].[Products Based on Rating].[Products Based on Rating]" caption="Products Based on Rating" numFmtId="0" hierarchy="9" level="1">
      <sharedItems count="3">
        <s v="Average"/>
        <s v="Excellent"/>
        <s v="Poor"/>
      </sharedItems>
    </cacheField>
    <cacheField name="[Measures].[Count of Absolute Reviews]" caption="Count of Absolute Reviews" numFmtId="0" hierarchy="14" level="32767"/>
  </cacheFields>
  <cacheHierarchies count="17">
    <cacheHierarchy uniqueName="[Range].[Product]" caption="Product" attribute="1" defaultMemberUniqueName="[Range].[Product].[All]" allUniqueName="[Range].[Product].[All]" dimensionUniqueName="[Range]" displayFolder="" count="0" memberValueDatatype="130" unbalanced="0"/>
    <cacheHierarchy uniqueName="[Range].[Current price]" caption="Current price" attribute="1" defaultMemberUniqueName="[Range].[Current price].[All]" allUniqueName="[Range].[Current price].[All]" dimensionUniqueName="[Range]" displayFolder="" count="0" memberValueDatatype="20" unbalanced="0"/>
    <cacheHierarchy uniqueName="[Range].[Old price]" caption="Old price" attribute="1" defaultMemberUniqueName="[Range].[Old price].[All]" allUniqueName="[Range].[Old price].[All]" dimensionUniqueName="[Range]" displayFolder="" count="0" memberValueDatatype="20" unbalanced="0"/>
    <cacheHierarchy uniqueName="[Range].[Absolute Discount]" caption="Absolute Discount" attribute="1" defaultMemberUniqueName="[Range].[Absolute Discount].[All]" allUniqueName="[Range].[Absolute Discount].[All]" dimensionUniqueName="[Range]" displayFolder="" count="0" memberValueDatatype="5" unbalanced="0"/>
    <cacheHierarchy uniqueName="[Range].[Products Based on %Discount]" caption="Products Based on %Discount" attribute="1" defaultMemberUniqueName="[Range].[Products Based on %Discount].[All]" allUniqueName="[Range].[Products Based on %Discount].[All]" dimensionUniqueName="[Range]" displayFolder="" count="0" memberValueDatatype="130" unbalanced="0"/>
    <cacheHierarchy uniqueName="[Range].[Discount]" caption="Discount" attribute="1" defaultMemberUniqueName="[Range].[Discount].[All]" allUniqueName="[Range].[Discount].[All]" dimensionUniqueName="[Range]" displayFolder="" count="0" memberValueDatatype="5" unbalanced="0"/>
    <cacheHierarchy uniqueName="[Range].[Review]" caption="Review" attribute="1" defaultMemberUniqueName="[Range].[Review].[All]" allUniqueName="[Range].[Review].[All]" dimensionUniqueName="[Range]" displayFolder="" count="0" memberValueDatatype="20" unbalanced="0"/>
    <cacheHierarchy uniqueName="[Range].[Absolute Reviews]" caption="Absolute Reviews" attribute="1" defaultMemberUniqueName="[Range].[Absolute Reviews].[All]" allUniqueName="[Range].[Absolute Reviews].[All]" dimensionUniqueName="[Range]" displayFolder="" count="0" memberValueDatatype="20" unbalanced="0"/>
    <cacheHierarchy uniqueName="[Range].[Ratings]" caption="Ratings" attribute="1" defaultMemberUniqueName="[Range].[Ratings].[All]" allUniqueName="[Range].[Ratings].[All]" dimensionUniqueName="[Range]" displayFolder="" count="0" memberValueDatatype="5" unbalanced="0"/>
    <cacheHierarchy uniqueName="[Range].[Products Based on Rating]" caption="Products Based on Rating" attribute="1" defaultMemberUniqueName="[Range].[Products Based on Rating].[All]" allUniqueName="[Range].[Products Based on Rating].[All]" dimensionUniqueName="[Range]" displayFolder="" count="2" memberValueDatatype="130" unbalanced="0">
      <fieldsUsage count="2">
        <fieldUsage x="-1"/>
        <fieldUsage x="0"/>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bsolute Reviews]" caption="Sum of Absolute Reviews" measure="1" displayFolder="" measureGroup="Range" count="0" hidden="1">
      <extLst>
        <ext xmlns:x15="http://schemas.microsoft.com/office/spreadsheetml/2010/11/main" uri="{B97F6D7D-B522-45F9-BDA1-12C45D357490}">
          <x15:cacheHierarchy aggregatedColumn="7"/>
        </ext>
      </extLst>
    </cacheHierarchy>
    <cacheHierarchy uniqueName="[Measures].[Sum of Review]" caption="Sum of Review" measure="1" displayFolder="" measureGroup="Range" count="0" hidden="1">
      <extLst>
        <ext xmlns:x15="http://schemas.microsoft.com/office/spreadsheetml/2010/11/main" uri="{B97F6D7D-B522-45F9-BDA1-12C45D357490}">
          <x15:cacheHierarchy aggregatedColumn="6"/>
        </ext>
      </extLst>
    </cacheHierarchy>
    <cacheHierarchy uniqueName="[Measures].[Count of Absolute Reviews]" caption="Count of Absolute Reviews"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y uniqueName="[Measures].[Average of Absolute Reviews]" caption="Average of Absolute Reviews" measure="1" displayFolder="" measureGroup="Range" count="0" hidden="1">
      <extLst>
        <ext xmlns:x15="http://schemas.microsoft.com/office/spreadsheetml/2010/11/main" uri="{B97F6D7D-B522-45F9-BDA1-12C45D357490}">
          <x15:cacheHierarchy aggregatedColumn="7"/>
        </ext>
      </extLst>
    </cacheHierarchy>
    <cacheHierarchy uniqueName="[Measures].[Average of Discount]" caption="Average of Discount" measure="1" displayFolder="" measureGroup="Range"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21.969341898148" backgroundQuery="1" createdVersion="7" refreshedVersion="7" minRefreshableVersion="3" recordCount="0" supportSubquery="1" supportAdvancedDrill="1" xr:uid="{1F2E2357-A314-4C15-94CB-7321CE69F93F}">
  <cacheSource type="external" connectionId="1"/>
  <cacheFields count="2">
    <cacheField name="[Range].[Products Based on %Discount].[Products Based on %Discount]" caption="Products Based on %Discount" numFmtId="0" hierarchy="4" level="1">
      <sharedItems count="3">
        <s v="High Discount"/>
        <s v="Low Discount"/>
        <s v="Medium Discount"/>
      </sharedItems>
    </cacheField>
    <cacheField name="[Measures].[Count of Absolute Reviews]" caption="Count of Absolute Reviews" numFmtId="0" hierarchy="14" level="32767"/>
  </cacheFields>
  <cacheHierarchies count="17">
    <cacheHierarchy uniqueName="[Range].[Product]" caption="Product" attribute="1" defaultMemberUniqueName="[Range].[Product].[All]" allUniqueName="[Range].[Product].[All]" dimensionUniqueName="[Range]" displayFolder="" count="0" memberValueDatatype="130" unbalanced="0"/>
    <cacheHierarchy uniqueName="[Range].[Current price]" caption="Current price" attribute="1" defaultMemberUniqueName="[Range].[Current price].[All]" allUniqueName="[Range].[Current price].[All]" dimensionUniqueName="[Range]" displayFolder="" count="0" memberValueDatatype="20" unbalanced="0"/>
    <cacheHierarchy uniqueName="[Range].[Old price]" caption="Old price" attribute="1" defaultMemberUniqueName="[Range].[Old price].[All]" allUniqueName="[Range].[Old price].[All]" dimensionUniqueName="[Range]" displayFolder="" count="0" memberValueDatatype="20" unbalanced="0"/>
    <cacheHierarchy uniqueName="[Range].[Absolute Discount]" caption="Absolute Discount" attribute="1" defaultMemberUniqueName="[Range].[Absolute Discount].[All]" allUniqueName="[Range].[Absolute Discount].[All]" dimensionUniqueName="[Range]" displayFolder="" count="0" memberValueDatatype="5" unbalanced="0"/>
    <cacheHierarchy uniqueName="[Range].[Products Based on %Discount]" caption="Products Based on %Discount" attribute="1" defaultMemberUniqueName="[Range].[Products Based on %Discount].[All]" allUniqueName="[Range].[Products Based on %Discount].[All]" dimensionUniqueName="[Range]" displayFolder="" count="2" memberValueDatatype="130" unbalanced="0">
      <fieldsUsage count="2">
        <fieldUsage x="-1"/>
        <fieldUsage x="0"/>
      </fieldsUsage>
    </cacheHierarchy>
    <cacheHierarchy uniqueName="[Range].[Discount]" caption="Discount" attribute="1" defaultMemberUniqueName="[Range].[Discount].[All]" allUniqueName="[Range].[Discount].[All]" dimensionUniqueName="[Range]" displayFolder="" count="0" memberValueDatatype="5" unbalanced="0"/>
    <cacheHierarchy uniqueName="[Range].[Review]" caption="Review" attribute="1" defaultMemberUniqueName="[Range].[Review].[All]" allUniqueName="[Range].[Review].[All]" dimensionUniqueName="[Range]" displayFolder="" count="0" memberValueDatatype="20" unbalanced="0"/>
    <cacheHierarchy uniqueName="[Range].[Absolute Reviews]" caption="Absolute Reviews" attribute="1" defaultMemberUniqueName="[Range].[Absolute Reviews].[All]" allUniqueName="[Range].[Absolute Reviews].[All]" dimensionUniqueName="[Range]" displayFolder="" count="0" memberValueDatatype="20" unbalanced="0"/>
    <cacheHierarchy uniqueName="[Range].[Ratings]" caption="Ratings" attribute="1" defaultMemberUniqueName="[Range].[Ratings].[All]" allUniqueName="[Range].[Ratings].[All]" dimensionUniqueName="[Range]" displayFolder="" count="0" memberValueDatatype="5" unbalanced="0"/>
    <cacheHierarchy uniqueName="[Range].[Products Based on Rating]" caption="Products Based on Rating" attribute="1" defaultMemberUniqueName="[Range].[Products Based on Rating].[All]" allUniqueName="[Range].[Products Based on Rating].[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bsolute Reviews]" caption="Sum of Absolute Reviews" measure="1" displayFolder="" measureGroup="Range" count="0" hidden="1">
      <extLst>
        <ext xmlns:x15="http://schemas.microsoft.com/office/spreadsheetml/2010/11/main" uri="{B97F6D7D-B522-45F9-BDA1-12C45D357490}">
          <x15:cacheHierarchy aggregatedColumn="7"/>
        </ext>
      </extLst>
    </cacheHierarchy>
    <cacheHierarchy uniqueName="[Measures].[Sum of Review]" caption="Sum of Review" measure="1" displayFolder="" measureGroup="Range" count="0" hidden="1">
      <extLst>
        <ext xmlns:x15="http://schemas.microsoft.com/office/spreadsheetml/2010/11/main" uri="{B97F6D7D-B522-45F9-BDA1-12C45D357490}">
          <x15:cacheHierarchy aggregatedColumn="6"/>
        </ext>
      </extLst>
    </cacheHierarchy>
    <cacheHierarchy uniqueName="[Measures].[Count of Absolute Reviews]" caption="Count of Absolute Reviews"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y uniqueName="[Measures].[Average of Absolute Reviews]" caption="Average of Absolute Reviews" measure="1" displayFolder="" measureGroup="Range" count="0" hidden="1">
      <extLst>
        <ext xmlns:x15="http://schemas.microsoft.com/office/spreadsheetml/2010/11/main" uri="{B97F6D7D-B522-45F9-BDA1-12C45D357490}">
          <x15:cacheHierarchy aggregatedColumn="7"/>
        </ext>
      </extLst>
    </cacheHierarchy>
    <cacheHierarchy uniqueName="[Measures].[Average of Discount]" caption="Average of Discount" measure="1" displayFolder="" measureGroup="Range"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2">
  <r>
    <x v="0"/>
    <n v="950"/>
    <n v="1525"/>
    <x v="0"/>
    <x v="0"/>
    <x v="0"/>
    <x v="0"/>
    <x v="0"/>
    <x v="0"/>
  </r>
  <r>
    <x v="1"/>
    <n v="527"/>
    <n v="999"/>
    <x v="1"/>
    <x v="1"/>
    <x v="1"/>
    <x v="1"/>
    <x v="1"/>
    <x v="1"/>
  </r>
  <r>
    <x v="2"/>
    <n v="2199"/>
    <n v="2923"/>
    <x v="2"/>
    <x v="0"/>
    <x v="2"/>
    <x v="2"/>
    <x v="2"/>
    <x v="0"/>
  </r>
  <r>
    <x v="3"/>
    <n v="1580"/>
    <n v="2499"/>
    <x v="3"/>
    <x v="0"/>
    <x v="3"/>
    <x v="3"/>
    <x v="3"/>
    <x v="0"/>
  </r>
  <r>
    <x v="4"/>
    <n v="1740"/>
    <n v="2356"/>
    <x v="4"/>
    <x v="0"/>
    <x v="4"/>
    <x v="4"/>
    <x v="4"/>
    <x v="0"/>
  </r>
  <r>
    <x v="5"/>
    <n v="2999"/>
    <n v="3290"/>
    <x v="5"/>
    <x v="2"/>
    <x v="5"/>
    <x v="5"/>
    <x v="5"/>
    <x v="1"/>
  </r>
  <r>
    <x v="6"/>
    <n v="2319"/>
    <n v="3032"/>
    <x v="6"/>
    <x v="0"/>
    <x v="6"/>
    <x v="6"/>
    <x v="2"/>
    <x v="0"/>
  </r>
  <r>
    <x v="7"/>
    <n v="988"/>
    <n v="1580"/>
    <x v="7"/>
    <x v="0"/>
    <x v="3"/>
    <x v="0"/>
    <x v="5"/>
    <x v="1"/>
  </r>
  <r>
    <x v="8"/>
    <n v="1274"/>
    <n v="2800"/>
    <x v="8"/>
    <x v="1"/>
    <x v="7"/>
    <x v="4"/>
    <x v="4"/>
    <x v="0"/>
  </r>
  <r>
    <x v="9"/>
    <n v="1600"/>
    <n v="2929"/>
    <x v="9"/>
    <x v="1"/>
    <x v="8"/>
    <x v="4"/>
    <x v="6"/>
    <x v="1"/>
  </r>
  <r>
    <x v="10"/>
    <n v="799"/>
    <n v="999"/>
    <x v="10"/>
    <x v="0"/>
    <x v="9"/>
    <x v="7"/>
    <x v="1"/>
    <x v="1"/>
  </r>
  <r>
    <x v="11"/>
    <n v="990"/>
    <n v="1500"/>
    <x v="11"/>
    <x v="0"/>
    <x v="10"/>
    <x v="8"/>
    <x v="3"/>
    <x v="0"/>
  </r>
  <r>
    <x v="12"/>
    <n v="552"/>
    <n v="1035"/>
    <x v="12"/>
    <x v="1"/>
    <x v="1"/>
    <x v="7"/>
    <x v="4"/>
    <x v="0"/>
  </r>
  <r>
    <x v="13"/>
    <n v="501"/>
    <n v="860"/>
    <x v="13"/>
    <x v="1"/>
    <x v="11"/>
    <x v="9"/>
    <x v="0"/>
    <x v="0"/>
  </r>
  <r>
    <x v="14"/>
    <n v="1680"/>
    <n v="2499"/>
    <x v="14"/>
    <x v="0"/>
    <x v="12"/>
    <x v="10"/>
    <x v="7"/>
    <x v="1"/>
  </r>
  <r>
    <x v="15"/>
    <n v="332"/>
    <n v="684"/>
    <x v="15"/>
    <x v="1"/>
    <x v="13"/>
    <x v="0"/>
    <x v="8"/>
    <x v="0"/>
  </r>
  <r>
    <x v="16"/>
    <n v="195"/>
    <n v="360"/>
    <x v="16"/>
    <x v="1"/>
    <x v="14"/>
    <x v="0"/>
    <x v="8"/>
    <x v="0"/>
  </r>
  <r>
    <x v="17"/>
    <n v="2025"/>
    <n v="3971"/>
    <x v="17"/>
    <x v="1"/>
    <x v="15"/>
    <x v="11"/>
    <x v="8"/>
    <x v="0"/>
  </r>
  <r>
    <x v="18"/>
    <n v="2999"/>
    <n v="3699"/>
    <x v="18"/>
    <x v="2"/>
    <x v="16"/>
    <x v="4"/>
    <x v="2"/>
    <x v="0"/>
  </r>
  <r>
    <x v="19"/>
    <n v="998"/>
    <n v="1966"/>
    <x v="19"/>
    <x v="1"/>
    <x v="15"/>
    <x v="12"/>
    <x v="2"/>
    <x v="0"/>
  </r>
  <r>
    <x v="20"/>
    <n v="38"/>
    <n v="80"/>
    <x v="20"/>
    <x v="1"/>
    <x v="17"/>
    <x v="13"/>
    <x v="9"/>
    <x v="1"/>
  </r>
  <r>
    <x v="21"/>
    <n v="1860"/>
    <n v="3220"/>
    <x v="21"/>
    <x v="1"/>
    <x v="11"/>
    <x v="14"/>
    <x v="10"/>
    <x v="2"/>
  </r>
  <r>
    <x v="22"/>
    <n v="880"/>
    <n v="1350"/>
    <x v="22"/>
    <x v="0"/>
    <x v="18"/>
    <x v="9"/>
    <x v="5"/>
    <x v="1"/>
  </r>
  <r>
    <x v="23"/>
    <n v="1650"/>
    <n v="2150"/>
    <x v="23"/>
    <x v="0"/>
    <x v="19"/>
    <x v="1"/>
    <x v="11"/>
    <x v="1"/>
  </r>
  <r>
    <x v="24"/>
    <n v="2048"/>
    <n v="4500"/>
    <x v="24"/>
    <x v="1"/>
    <x v="20"/>
    <x v="3"/>
    <x v="12"/>
    <x v="1"/>
  </r>
  <r>
    <x v="25"/>
    <n v="420"/>
    <n v="647"/>
    <x v="25"/>
    <x v="0"/>
    <x v="18"/>
    <x v="15"/>
    <x v="2"/>
    <x v="0"/>
  </r>
  <r>
    <x v="26"/>
    <n v="2880"/>
    <n v="3520"/>
    <x v="26"/>
    <x v="2"/>
    <x v="21"/>
    <x v="7"/>
    <x v="6"/>
    <x v="1"/>
  </r>
  <r>
    <x v="27"/>
    <n v="1350"/>
    <n v="1990"/>
    <x v="27"/>
    <x v="0"/>
    <x v="22"/>
    <x v="13"/>
    <x v="6"/>
    <x v="1"/>
  </r>
  <r>
    <x v="28"/>
    <n v="1758"/>
    <n v="2499"/>
    <x v="28"/>
    <x v="0"/>
    <x v="23"/>
    <x v="16"/>
    <x v="1"/>
    <x v="1"/>
  </r>
  <r>
    <x v="29"/>
    <n v="2200"/>
    <n v="4080"/>
    <x v="29"/>
    <x v="1"/>
    <x v="14"/>
    <x v="14"/>
    <x v="10"/>
    <x v="2"/>
  </r>
  <r>
    <x v="30"/>
    <n v="185"/>
    <n v="382"/>
    <x v="30"/>
    <x v="1"/>
    <x v="24"/>
    <x v="10"/>
    <x v="12"/>
    <x v="1"/>
  </r>
  <r>
    <x v="31"/>
    <n v="980"/>
    <n v="1490"/>
    <x v="31"/>
    <x v="0"/>
    <x v="10"/>
    <x v="7"/>
    <x v="3"/>
    <x v="0"/>
  </r>
  <r>
    <x v="32"/>
    <n v="1820"/>
    <n v="3490"/>
    <x v="32"/>
    <x v="1"/>
    <x v="25"/>
    <x v="10"/>
    <x v="12"/>
    <x v="1"/>
  </r>
  <r>
    <x v="33"/>
    <n v="1940"/>
    <n v="2650"/>
    <x v="33"/>
    <x v="0"/>
    <x v="26"/>
    <x v="16"/>
    <x v="3"/>
    <x v="0"/>
  </r>
  <r>
    <x v="34"/>
    <n v="1980"/>
    <n v="2699"/>
    <x v="34"/>
    <x v="0"/>
    <x v="26"/>
    <x v="17"/>
    <x v="0"/>
    <x v="0"/>
  </r>
  <r>
    <x v="35"/>
    <n v="1620"/>
    <n v="2690"/>
    <x v="35"/>
    <x v="0"/>
    <x v="27"/>
    <x v="18"/>
    <x v="8"/>
    <x v="0"/>
  </r>
  <r>
    <x v="36"/>
    <n v="171"/>
    <n v="360"/>
    <x v="20"/>
    <x v="1"/>
    <x v="17"/>
    <x v="0"/>
    <x v="8"/>
    <x v="0"/>
  </r>
  <r>
    <x v="37"/>
    <n v="389"/>
    <n v="656"/>
    <x v="36"/>
    <x v="1"/>
    <x v="28"/>
    <x v="19"/>
    <x v="12"/>
    <x v="1"/>
  </r>
  <r>
    <x v="38"/>
    <n v="1800"/>
    <n v="2700"/>
    <x v="37"/>
    <x v="0"/>
    <x v="0"/>
    <x v="0"/>
    <x v="0"/>
    <x v="0"/>
  </r>
  <r>
    <x v="39"/>
    <n v="2750"/>
    <n v="4471"/>
    <x v="38"/>
    <x v="0"/>
    <x v="0"/>
    <x v="14"/>
    <x v="10"/>
    <x v="2"/>
  </r>
  <r>
    <x v="40"/>
    <n v="475"/>
    <n v="931"/>
    <x v="39"/>
    <x v="1"/>
    <x v="15"/>
    <x v="14"/>
    <x v="10"/>
    <x v="2"/>
  </r>
  <r>
    <x v="41"/>
    <n v="238"/>
    <n v="476"/>
    <x v="40"/>
    <x v="1"/>
    <x v="29"/>
    <x v="14"/>
    <x v="10"/>
    <x v="2"/>
  </r>
  <r>
    <x v="42"/>
    <n v="610"/>
    <n v="1060"/>
    <x v="41"/>
    <x v="1"/>
    <x v="11"/>
    <x v="14"/>
    <x v="10"/>
    <x v="2"/>
  </r>
  <r>
    <x v="43"/>
    <n v="2132"/>
    <n v="2169"/>
    <x v="42"/>
    <x v="2"/>
    <x v="30"/>
    <x v="14"/>
    <x v="10"/>
    <x v="2"/>
  </r>
  <r>
    <x v="44"/>
    <n v="999"/>
    <n v="2000"/>
    <x v="43"/>
    <x v="1"/>
    <x v="29"/>
    <x v="14"/>
    <x v="10"/>
    <x v="2"/>
  </r>
  <r>
    <x v="45"/>
    <n v="1190"/>
    <n v="1785"/>
    <x v="37"/>
    <x v="0"/>
    <x v="12"/>
    <x v="14"/>
    <x v="10"/>
    <x v="2"/>
  </r>
  <r>
    <x v="46"/>
    <n v="671"/>
    <n v="1316"/>
    <x v="44"/>
    <x v="1"/>
    <x v="15"/>
    <x v="14"/>
    <x v="10"/>
    <x v="2"/>
  </r>
  <r>
    <x v="47"/>
    <n v="1200"/>
    <n v="1950"/>
    <x v="45"/>
    <x v="0"/>
    <x v="0"/>
    <x v="14"/>
    <x v="10"/>
    <x v="2"/>
  </r>
  <r>
    <x v="48"/>
    <n v="199"/>
    <n v="504"/>
    <x v="46"/>
    <x v="1"/>
    <x v="31"/>
    <x v="14"/>
    <x v="10"/>
    <x v="2"/>
  </r>
  <r>
    <x v="49"/>
    <n v="299"/>
    <n v="600"/>
    <x v="47"/>
    <x v="1"/>
    <x v="29"/>
    <x v="14"/>
    <x v="10"/>
    <x v="2"/>
  </r>
  <r>
    <x v="50"/>
    <n v="1660"/>
    <n v="1699"/>
    <x v="48"/>
    <x v="2"/>
    <x v="30"/>
    <x v="14"/>
    <x v="10"/>
    <x v="2"/>
  </r>
  <r>
    <x v="51"/>
    <n v="299"/>
    <n v="384"/>
    <x v="49"/>
    <x v="0"/>
    <x v="32"/>
    <x v="14"/>
    <x v="10"/>
    <x v="2"/>
  </r>
  <r>
    <x v="52"/>
    <n v="1459"/>
    <n v="1499"/>
    <x v="50"/>
    <x v="2"/>
    <x v="33"/>
    <x v="14"/>
    <x v="10"/>
    <x v="2"/>
  </r>
  <r>
    <x v="53"/>
    <n v="799"/>
    <n v="1343"/>
    <x v="51"/>
    <x v="1"/>
    <x v="28"/>
    <x v="14"/>
    <x v="10"/>
    <x v="2"/>
  </r>
  <r>
    <x v="54"/>
    <n v="499"/>
    <n v="900"/>
    <x v="52"/>
    <x v="1"/>
    <x v="8"/>
    <x v="14"/>
    <x v="10"/>
    <x v="2"/>
  </r>
  <r>
    <x v="55"/>
    <n v="699"/>
    <n v="1343"/>
    <x v="53"/>
    <x v="1"/>
    <x v="25"/>
    <x v="14"/>
    <x v="10"/>
    <x v="2"/>
  </r>
  <r>
    <x v="56"/>
    <n v="799"/>
    <n v="1567"/>
    <x v="54"/>
    <x v="1"/>
    <x v="15"/>
    <x v="14"/>
    <x v="10"/>
    <x v="2"/>
  </r>
  <r>
    <x v="57"/>
    <n v="2799"/>
    <n v="3810"/>
    <x v="55"/>
    <x v="0"/>
    <x v="26"/>
    <x v="14"/>
    <x v="10"/>
    <x v="2"/>
  </r>
  <r>
    <x v="54"/>
    <n v="399"/>
    <n v="896"/>
    <x v="56"/>
    <x v="1"/>
    <x v="7"/>
    <x v="14"/>
    <x v="10"/>
    <x v="2"/>
  </r>
  <r>
    <x v="58"/>
    <n v="2170"/>
    <n v="2500"/>
    <x v="57"/>
    <x v="2"/>
    <x v="34"/>
    <x v="9"/>
    <x v="13"/>
    <x v="2"/>
  </r>
  <r>
    <x v="59"/>
    <n v="458"/>
    <n v="986"/>
    <x v="58"/>
    <x v="1"/>
    <x v="20"/>
    <x v="20"/>
    <x v="14"/>
    <x v="1"/>
  </r>
  <r>
    <x v="60"/>
    <n v="2115"/>
    <n v="4700"/>
    <x v="59"/>
    <x v="1"/>
    <x v="7"/>
    <x v="13"/>
    <x v="15"/>
    <x v="2"/>
  </r>
  <r>
    <x v="61"/>
    <n v="445"/>
    <n v="873"/>
    <x v="60"/>
    <x v="1"/>
    <x v="15"/>
    <x v="21"/>
    <x v="16"/>
    <x v="2"/>
  </r>
  <r>
    <x v="62"/>
    <n v="325"/>
    <n v="680"/>
    <x v="61"/>
    <x v="1"/>
    <x v="24"/>
    <x v="5"/>
    <x v="17"/>
    <x v="2"/>
  </r>
  <r>
    <x v="63"/>
    <n v="1220"/>
    <n v="1555"/>
    <x v="62"/>
    <x v="0"/>
    <x v="32"/>
    <x v="22"/>
    <x v="18"/>
    <x v="2"/>
  </r>
  <r>
    <x v="64"/>
    <n v="990"/>
    <n v="1814"/>
    <x v="63"/>
    <x v="1"/>
    <x v="8"/>
    <x v="9"/>
    <x v="19"/>
    <x v="2"/>
  </r>
  <r>
    <x v="65"/>
    <n v="1000"/>
    <n v="2000"/>
    <x v="40"/>
    <x v="1"/>
    <x v="29"/>
    <x v="3"/>
    <x v="20"/>
    <x v="2"/>
  </r>
  <r>
    <x v="66"/>
    <n v="3750"/>
    <n v="6143"/>
    <x v="64"/>
    <x v="0"/>
    <x v="35"/>
    <x v="4"/>
    <x v="14"/>
    <x v="1"/>
  </r>
  <r>
    <x v="67"/>
    <n v="382"/>
    <n v="700"/>
    <x v="65"/>
    <x v="1"/>
    <x v="8"/>
    <x v="23"/>
    <x v="21"/>
    <x v="2"/>
  </r>
  <r>
    <x v="68"/>
    <n v="2300"/>
    <n v="3240"/>
    <x v="66"/>
    <x v="0"/>
    <x v="36"/>
    <x v="4"/>
    <x v="14"/>
    <x v="1"/>
  </r>
  <r>
    <x v="69"/>
    <n v="345"/>
    <n v="602"/>
    <x v="67"/>
    <x v="1"/>
    <x v="37"/>
    <x v="9"/>
    <x v="20"/>
    <x v="2"/>
  </r>
  <r>
    <x v="70"/>
    <n v="509"/>
    <n v="899"/>
    <x v="68"/>
    <x v="1"/>
    <x v="37"/>
    <x v="4"/>
    <x v="14"/>
    <x v="1"/>
  </r>
  <r>
    <x v="71"/>
    <n v="968"/>
    <n v="1814"/>
    <x v="69"/>
    <x v="1"/>
    <x v="1"/>
    <x v="9"/>
    <x v="19"/>
    <x v="2"/>
  </r>
  <r>
    <x v="72"/>
    <n v="1570"/>
    <n v="2988"/>
    <x v="70"/>
    <x v="1"/>
    <x v="1"/>
    <x v="3"/>
    <x v="15"/>
    <x v="2"/>
  </r>
  <r>
    <x v="73"/>
    <n v="790"/>
    <n v="1485"/>
    <x v="71"/>
    <x v="1"/>
    <x v="1"/>
    <x v="14"/>
    <x v="10"/>
    <x v="2"/>
  </r>
  <r>
    <x v="74"/>
    <n v="690"/>
    <n v="1200"/>
    <x v="72"/>
    <x v="1"/>
    <x v="37"/>
    <x v="14"/>
    <x v="10"/>
    <x v="2"/>
  </r>
  <r>
    <x v="75"/>
    <n v="1732"/>
    <n v="1799"/>
    <x v="73"/>
    <x v="2"/>
    <x v="38"/>
    <x v="14"/>
    <x v="10"/>
    <x v="2"/>
  </r>
  <r>
    <x v="76"/>
    <n v="230"/>
    <n v="450"/>
    <x v="74"/>
    <x v="1"/>
    <x v="15"/>
    <x v="14"/>
    <x v="10"/>
    <x v="2"/>
  </r>
  <r>
    <x v="77"/>
    <n v="1189"/>
    <n v="2199"/>
    <x v="75"/>
    <x v="1"/>
    <x v="14"/>
    <x v="18"/>
    <x v="14"/>
    <x v="1"/>
  </r>
  <r>
    <x v="78"/>
    <n v="979"/>
    <n v="1920"/>
    <x v="76"/>
    <x v="1"/>
    <x v="15"/>
    <x v="18"/>
    <x v="8"/>
    <x v="0"/>
  </r>
  <r>
    <x v="79"/>
    <n v="1460"/>
    <n v="2290"/>
    <x v="77"/>
    <x v="0"/>
    <x v="39"/>
    <x v="14"/>
    <x v="10"/>
    <x v="2"/>
  </r>
  <r>
    <x v="80"/>
    <n v="1666"/>
    <n v="1699"/>
    <x v="78"/>
    <x v="2"/>
    <x v="30"/>
    <x v="14"/>
    <x v="10"/>
    <x v="2"/>
  </r>
  <r>
    <x v="81"/>
    <n v="330"/>
    <n v="647"/>
    <x v="79"/>
    <x v="1"/>
    <x v="15"/>
    <x v="18"/>
    <x v="5"/>
    <x v="1"/>
  </r>
  <r>
    <x v="48"/>
    <n v="176"/>
    <n v="345"/>
    <x v="80"/>
    <x v="1"/>
    <x v="15"/>
    <x v="14"/>
    <x v="10"/>
    <x v="2"/>
  </r>
  <r>
    <x v="82"/>
    <n v="1466"/>
    <n v="1699"/>
    <x v="81"/>
    <x v="2"/>
    <x v="40"/>
    <x v="14"/>
    <x v="10"/>
    <x v="2"/>
  </r>
  <r>
    <x v="83"/>
    <n v="274"/>
    <n v="537"/>
    <x v="82"/>
    <x v="1"/>
    <x v="15"/>
    <x v="14"/>
    <x v="10"/>
    <x v="2"/>
  </r>
  <r>
    <x v="84"/>
    <n v="799"/>
    <n v="900"/>
    <x v="83"/>
    <x v="2"/>
    <x v="41"/>
    <x v="14"/>
    <x v="10"/>
    <x v="2"/>
  </r>
  <r>
    <x v="56"/>
    <n v="657"/>
    <n v="1288"/>
    <x v="84"/>
    <x v="1"/>
    <x v="15"/>
    <x v="14"/>
    <x v="10"/>
    <x v="2"/>
  </r>
  <r>
    <x v="85"/>
    <n v="1468"/>
    <n v="1699"/>
    <x v="85"/>
    <x v="2"/>
    <x v="40"/>
    <x v="14"/>
    <x v="10"/>
    <x v="2"/>
  </r>
  <r>
    <x v="86"/>
    <n v="630"/>
    <n v="1100"/>
    <x v="86"/>
    <x v="1"/>
    <x v="37"/>
    <x v="14"/>
    <x v="10"/>
    <x v="2"/>
  </r>
  <r>
    <x v="87"/>
    <n v="850"/>
    <n v="1700"/>
    <x v="40"/>
    <x v="1"/>
    <x v="29"/>
    <x v="14"/>
    <x v="10"/>
    <x v="2"/>
  </r>
  <r>
    <x v="88"/>
    <n v="1300"/>
    <n v="2500"/>
    <x v="87"/>
    <x v="1"/>
    <x v="25"/>
    <x v="14"/>
    <x v="10"/>
    <x v="2"/>
  </r>
  <r>
    <x v="89"/>
    <n v="105"/>
    <n v="200"/>
    <x v="88"/>
    <x v="1"/>
    <x v="25"/>
    <x v="14"/>
    <x v="10"/>
    <x v="2"/>
  </r>
  <r>
    <x v="90"/>
    <n v="899"/>
    <n v="1699"/>
    <x v="89"/>
    <x v="1"/>
    <x v="1"/>
    <x v="14"/>
    <x v="10"/>
    <x v="2"/>
  </r>
  <r>
    <x v="91"/>
    <n v="1200"/>
    <n v="2400"/>
    <x v="40"/>
    <x v="1"/>
    <x v="29"/>
    <x v="14"/>
    <x v="10"/>
    <x v="2"/>
  </r>
  <r>
    <x v="92"/>
    <n v="1526"/>
    <n v="1660"/>
    <x v="90"/>
    <x v="2"/>
    <x v="42"/>
    <x v="14"/>
    <x v="10"/>
    <x v="2"/>
  </r>
  <r>
    <x v="93"/>
    <n v="1462"/>
    <n v="1499"/>
    <x v="91"/>
    <x v="2"/>
    <x v="30"/>
    <x v="14"/>
    <x v="10"/>
    <x v="2"/>
  </r>
  <r>
    <x v="94"/>
    <n v="248"/>
    <n v="486"/>
    <x v="92"/>
    <x v="1"/>
    <x v="15"/>
    <x v="14"/>
    <x v="10"/>
    <x v="2"/>
  </r>
  <r>
    <x v="95"/>
    <n v="3546"/>
    <n v="3699"/>
    <x v="93"/>
    <x v="2"/>
    <x v="38"/>
    <x v="14"/>
    <x v="10"/>
    <x v="2"/>
  </r>
  <r>
    <x v="96"/>
    <n v="525"/>
    <n v="1029"/>
    <x v="39"/>
    <x v="1"/>
    <x v="15"/>
    <x v="14"/>
    <x v="10"/>
    <x v="2"/>
  </r>
  <r>
    <x v="97"/>
    <n v="1080"/>
    <n v="1874"/>
    <x v="94"/>
    <x v="1"/>
    <x v="11"/>
    <x v="14"/>
    <x v="10"/>
    <x v="2"/>
  </r>
  <r>
    <x v="98"/>
    <n v="3640"/>
    <n v="4588"/>
    <x v="95"/>
    <x v="0"/>
    <x v="43"/>
    <x v="18"/>
    <x v="8"/>
    <x v="0"/>
  </r>
  <r>
    <x v="99"/>
    <n v="1420"/>
    <n v="2420"/>
    <x v="96"/>
    <x v="1"/>
    <x v="28"/>
    <x v="14"/>
    <x v="10"/>
    <x v="2"/>
  </r>
  <r>
    <x v="100"/>
    <n v="1875"/>
    <n v="1899"/>
    <x v="97"/>
    <x v="2"/>
    <x v="44"/>
    <x v="14"/>
    <x v="10"/>
    <x v="2"/>
  </r>
  <r>
    <x v="101"/>
    <n v="198"/>
    <n v="260"/>
    <x v="98"/>
    <x v="0"/>
    <x v="6"/>
    <x v="14"/>
    <x v="10"/>
    <x v="2"/>
  </r>
  <r>
    <x v="102"/>
    <n v="1150"/>
    <n v="1737"/>
    <x v="99"/>
    <x v="0"/>
    <x v="10"/>
    <x v="14"/>
    <x v="10"/>
    <x v="2"/>
  </r>
  <r>
    <x v="103"/>
    <n v="1190"/>
    <n v="1810"/>
    <x v="100"/>
    <x v="0"/>
    <x v="10"/>
    <x v="14"/>
    <x v="10"/>
    <x v="2"/>
  </r>
  <r>
    <x v="104"/>
    <n v="1658"/>
    <n v="1699"/>
    <x v="101"/>
    <x v="2"/>
    <x v="30"/>
    <x v="14"/>
    <x v="10"/>
    <x v="2"/>
  </r>
  <r>
    <x v="105"/>
    <n v="1768"/>
    <n v="1799"/>
    <x v="102"/>
    <x v="2"/>
    <x v="30"/>
    <x v="14"/>
    <x v="10"/>
    <x v="2"/>
  </r>
  <r>
    <x v="106"/>
    <n v="199"/>
    <n v="553"/>
    <x v="103"/>
    <x v="1"/>
    <x v="45"/>
    <x v="14"/>
    <x v="10"/>
    <x v="2"/>
  </r>
  <r>
    <x v="107"/>
    <n v="450"/>
    <n v="900"/>
    <x v="40"/>
    <x v="1"/>
    <x v="29"/>
    <x v="18"/>
    <x v="22"/>
    <x v="2"/>
  </r>
  <r>
    <x v="108"/>
    <n v="169"/>
    <n v="320"/>
    <x v="104"/>
    <x v="1"/>
    <x v="1"/>
    <x v="14"/>
    <x v="1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F1E4DB-EB1A-4A03-8174-C8AC13F5D69B}" name="PivotTable7" cacheId="1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14" firstHeaderRow="1" firstDataRow="1" firstDataCol="1"/>
  <pivotFields count="9">
    <pivotField axis="axisRow" showAll="0" measureFilter="1" sortType="descending">
      <items count="110">
        <item x="38"/>
        <item x="11"/>
        <item x="0"/>
        <item x="27"/>
        <item x="31"/>
        <item x="61"/>
        <item x="57"/>
        <item x="9"/>
        <item x="6"/>
        <item x="101"/>
        <item x="80"/>
        <item x="5"/>
        <item x="100"/>
        <item x="91"/>
        <item x="47"/>
        <item x="73"/>
        <item x="66"/>
        <item x="65"/>
        <item x="19"/>
        <item x="74"/>
        <item x="20"/>
        <item x="94"/>
        <item x="12"/>
        <item x="40"/>
        <item x="21"/>
        <item x="58"/>
        <item x="28"/>
        <item x="34"/>
        <item x="33"/>
        <item x="79"/>
        <item x="60"/>
        <item x="106"/>
        <item x="90"/>
        <item x="45"/>
        <item x="76"/>
        <item x="71"/>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14"/>
        <item x="86"/>
        <item x="29"/>
        <item x="52"/>
        <item x="59"/>
        <item x="82"/>
        <item x="84"/>
        <item x="16"/>
        <item x="50"/>
        <item x="51"/>
        <item x="4"/>
        <item x="2"/>
        <item x="93"/>
        <item x="26"/>
        <item x="88"/>
        <item x="37"/>
        <item x="89"/>
        <item x="43"/>
        <item x="104"/>
        <item x="54"/>
        <item x="105"/>
        <item x="63"/>
        <item x="87"/>
        <item x="92"/>
        <item x="107"/>
        <item x="85"/>
        <item x="69"/>
        <item x="3"/>
        <item x="70"/>
        <item t="default"/>
      </items>
      <autoSortScope>
        <pivotArea dataOnly="0" outline="0" fieldPosition="0">
          <references count="1">
            <reference field="4294967294" count="1" selected="0">
              <x v="0"/>
            </reference>
          </references>
        </pivotArea>
      </autoSortScope>
    </pivotField>
    <pivotField numFmtId="1" showAll="0"/>
    <pivotField numFmtId="1" showAll="0"/>
    <pivotField dataField="1" numFmtId="9" multipleItemSelectionAllowed="1" showAll="0" measureFilter="1">
      <items count="106">
        <item x="97"/>
        <item x="42"/>
        <item x="102"/>
        <item x="78"/>
        <item x="48"/>
        <item x="101"/>
        <item x="91"/>
        <item x="50"/>
        <item x="73"/>
        <item x="93"/>
        <item x="90"/>
        <item x="5"/>
        <item x="83"/>
        <item x="57"/>
        <item x="85"/>
        <item x="81"/>
        <item x="26"/>
        <item x="18"/>
        <item x="10"/>
        <item x="95"/>
        <item x="62"/>
        <item x="49"/>
        <item x="23"/>
        <item x="6"/>
        <item x="98"/>
        <item x="2"/>
        <item x="4"/>
        <item x="55"/>
        <item x="34"/>
        <item x="33"/>
        <item x="66"/>
        <item x="28"/>
        <item x="27"/>
        <item x="14"/>
        <item x="37"/>
        <item x="99"/>
        <item x="11"/>
        <item x="31"/>
        <item x="100"/>
        <item x="22"/>
        <item x="25"/>
        <item x="77"/>
        <item x="3"/>
        <item x="7"/>
        <item x="0"/>
        <item x="45"/>
        <item x="38"/>
        <item x="64"/>
        <item x="35"/>
        <item x="51"/>
        <item x="36"/>
        <item x="96"/>
        <item x="13"/>
        <item x="21"/>
        <item x="94"/>
        <item x="41"/>
        <item x="72"/>
        <item x="67"/>
        <item x="86"/>
        <item x="68"/>
        <item x="52"/>
        <item x="9"/>
        <item x="63"/>
        <item x="65"/>
        <item x="16"/>
        <item x="75"/>
        <item x="29"/>
        <item x="69"/>
        <item x="12"/>
        <item x="71"/>
        <item x="89"/>
        <item x="104"/>
        <item x="1"/>
        <item x="70"/>
        <item x="88"/>
        <item x="32"/>
        <item x="53"/>
        <item x="87"/>
        <item x="74"/>
        <item x="92"/>
        <item x="82"/>
        <item x="39"/>
        <item x="80"/>
        <item x="84"/>
        <item x="79"/>
        <item x="17"/>
        <item x="76"/>
        <item x="54"/>
        <item x="44"/>
        <item x="60"/>
        <item x="19"/>
        <item x="40"/>
        <item x="43"/>
        <item x="47"/>
        <item x="15"/>
        <item x="30"/>
        <item x="61"/>
        <item x="20"/>
        <item x="58"/>
        <item x="24"/>
        <item x="8"/>
        <item x="59"/>
        <item x="56"/>
        <item x="46"/>
        <item x="103"/>
        <item t="default"/>
      </items>
    </pivotField>
    <pivotField showAll="0">
      <items count="4">
        <item x="1"/>
        <item x="2"/>
        <item x="0"/>
        <item t="default"/>
      </items>
    </pivotField>
    <pivotField numFmtId="9" showAll="0">
      <items count="47">
        <item x="44"/>
        <item x="30"/>
        <item x="33"/>
        <item x="38"/>
        <item x="42"/>
        <item x="5"/>
        <item x="41"/>
        <item x="34"/>
        <item x="40"/>
        <item x="21"/>
        <item x="16"/>
        <item x="9"/>
        <item x="43"/>
        <item x="32"/>
        <item x="19"/>
        <item x="6"/>
        <item x="2"/>
        <item x="4"/>
        <item x="26"/>
        <item x="36"/>
        <item x="23"/>
        <item x="22"/>
        <item x="12"/>
        <item x="10"/>
        <item x="18"/>
        <item x="39"/>
        <item x="3"/>
        <item x="0"/>
        <item x="35"/>
        <item x="27"/>
        <item x="28"/>
        <item x="11"/>
        <item x="37"/>
        <item x="8"/>
        <item x="14"/>
        <item x="1"/>
        <item x="25"/>
        <item x="15"/>
        <item x="29"/>
        <item x="13"/>
        <item x="24"/>
        <item x="17"/>
        <item x="20"/>
        <item x="7"/>
        <item x="31"/>
        <item x="45"/>
        <item t="default"/>
      </items>
    </pivotField>
    <pivotField showAll="0"/>
    <pivotField numFmtId="169" showAll="0"/>
    <pivotField showAll="0">
      <items count="4">
        <item x="1"/>
        <item x="0"/>
        <item x="2"/>
        <item t="default"/>
      </items>
    </pivotField>
  </pivotFields>
  <rowFields count="1">
    <field x="0"/>
  </rowFields>
  <rowItems count="11">
    <i>
      <x v="31"/>
    </i>
    <i>
      <x v="30"/>
    </i>
    <i>
      <x v="53"/>
    </i>
    <i>
      <x v="70"/>
    </i>
    <i>
      <x v="67"/>
    </i>
    <i>
      <x v="84"/>
    </i>
    <i>
      <x v="20"/>
    </i>
    <i>
      <x v="52"/>
    </i>
    <i>
      <x v="64"/>
    </i>
    <i>
      <x v="60"/>
    </i>
    <i t="grand">
      <x/>
    </i>
  </rowItems>
  <colItems count="1">
    <i/>
  </colItems>
  <dataFields count="1">
    <dataField name="Average of Absolute Discount" fld="3" subtotal="average" baseField="0" baseItem="39" numFmtId="9"/>
  </dataFields>
  <formats count="2">
    <format dxfId="207">
      <pivotArea outline="0" collapsedLevelsAreSubtotals="1" fieldPosition="0"/>
    </format>
    <format dxfId="206">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0" type="count" evalOrder="-1" id="4" iMeasureFld="0">
      <autoFilter ref="A1">
        <filterColumn colId="0">
          <top10 val="10" filterVal="10"/>
        </filterColumn>
      </autoFilter>
    </filter>
    <filter fld="3"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868C6A-BF3D-4A98-999A-EC21168F413C}" name="PivotTable13" cacheId="1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4"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1"/>
    </i>
    <i>
      <x v="2"/>
    </i>
    <i>
      <x v="7"/>
    </i>
    <i>
      <x v="3"/>
    </i>
    <i>
      <x/>
    </i>
    <i>
      <x v="9"/>
    </i>
    <i>
      <x v="5"/>
    </i>
    <i>
      <x v="8"/>
    </i>
    <i>
      <x v="6"/>
    </i>
    <i>
      <x v="4"/>
    </i>
    <i t="grand">
      <x/>
    </i>
  </rowItems>
  <colItems count="1">
    <i/>
  </colItems>
  <dataFields count="1">
    <dataField name="Average of Absolute Reviews" fld="1" subtotal="average" baseField="0" baseItem="7"/>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Count of Absolute Reviews"/>
    <pivotHierarchy dragToData="1" caption="Average of Absolute Reviews"/>
    <pivotHierarchy dragToData="1"/>
  </pivotHierarchies>
  <pivotTableStyleInfo name="PivotStyleLight16" showRowHeaders="1" showColHeaders="1" showRowStripes="0" showColStripes="0" showLastColumn="1"/>
  <filters count="1">
    <filter fld="0" type="count" id="3" iMeasureHier="12">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leaned Data!$A$1:$J$113">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0587B3-D7C0-48E7-8FF3-F62183E0E152}" name="PivotTable16" cacheId="1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7" firstHeaderRow="1" firstDataRow="1" firstDataCol="1"/>
  <pivotFields count="2">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v="2"/>
    </i>
    <i>
      <x v="1"/>
    </i>
    <i>
      <x/>
    </i>
    <i t="grand">
      <x/>
    </i>
  </rowItems>
  <colItems count="1">
    <i/>
  </colItems>
  <dataFields count="1">
    <dataField name="Count of Absolute Reviews" fld="1" subtotal="count" baseField="0" baseItem="1"/>
  </dataFields>
  <chartFormats count="1">
    <chartFormat chart="0" format="0"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Count of Absolute Reviews"/>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leaned Data!$A$1:$J$113">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4FC2EA-A4D0-4ED1-8D47-C6AA85F6E727}" name="PivotTable15" cacheId="1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7" firstHeaderRow="1" firstDataRow="1" firstDataCol="1"/>
  <pivotFields count="2">
    <pivotField axis="axisRow" allDrilled="1" showAll="0" sortType="de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i>
    <i>
      <x v="2"/>
    </i>
    <i>
      <x v="1"/>
    </i>
    <i t="grand">
      <x/>
    </i>
  </rowItems>
  <colItems count="1">
    <i/>
  </colItems>
  <dataFields count="1">
    <dataField name="Count of Absolute Reviews" fld="1" subtotal="count" baseField="0" baseItem="1"/>
  </dataFields>
  <chartFormats count="5">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0" count="1" selected="0">
            <x v="0"/>
          </reference>
        </references>
      </pivotArea>
    </chartFormat>
    <chartFormat chart="3" format="7">
      <pivotArea type="data" outline="0" fieldPosition="0">
        <references count="2">
          <reference field="4294967294" count="1" selected="0">
            <x v="0"/>
          </reference>
          <reference field="0" count="1" selected="0">
            <x v="2"/>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Count of Absolute Reviews"/>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leaned Data!$A$1:$J$113">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F84EF0E-20D3-4634-ACFB-061977A7A9C8}" name="PivotTable17" cacheId="1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7" firstHeaderRow="1" firstDataRow="1" firstDataCol="1"/>
  <pivotFields count="9">
    <pivotField showAll="0"/>
    <pivotField numFmtId="1" showAll="0"/>
    <pivotField numFmtId="1" showAll="0"/>
    <pivotField numFmtId="9" showAll="0"/>
    <pivotField showAll="0">
      <items count="4">
        <item x="1"/>
        <item x="2"/>
        <item x="0"/>
        <item t="default"/>
      </items>
    </pivotField>
    <pivotField dataField="1" numFmtId="9" showAll="0"/>
    <pivotField showAll="0"/>
    <pivotField numFmtId="169" showAll="0"/>
    <pivotField axis="axisRow" showAll="0">
      <items count="4">
        <item x="1"/>
        <item x="0"/>
        <item x="2"/>
        <item t="default"/>
      </items>
    </pivotField>
  </pivotFields>
  <rowFields count="1">
    <field x="8"/>
  </rowFields>
  <rowItems count="4">
    <i>
      <x/>
    </i>
    <i>
      <x v="1"/>
    </i>
    <i>
      <x v="2"/>
    </i>
    <i t="grand">
      <x/>
    </i>
  </rowItems>
  <colItems count="1">
    <i/>
  </colItems>
  <dataFields count="1">
    <dataField name="Average of Discount" fld="5" subtotal="average" baseField="8" baseItem="0" numFmtId="10"/>
  </dataFields>
  <formats count="2">
    <format dxfId="197">
      <pivotArea outline="0" collapsedLevelsAreSubtotals="1" fieldPosition="0"/>
    </format>
    <format dxfId="19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8277FAC-28E1-4538-B623-27177FD21DB4}" name="PivotTable20" cacheId="1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fieldListSortAscending="1">
  <location ref="A3:C7" firstHeaderRow="0" firstDataRow="1" firstDataCol="1"/>
  <pivotFields count="9">
    <pivotField showAll="0"/>
    <pivotField numFmtId="1" showAll="0"/>
    <pivotField numFmtId="1" showAll="0"/>
    <pivotField numFmtId="9" showAll="0"/>
    <pivotField axis="axisRow" showAll="0">
      <items count="4">
        <item x="1"/>
        <item x="2"/>
        <item x="0"/>
        <item t="default"/>
      </items>
    </pivotField>
    <pivotField dataField="1" numFmtId="9" showAll="0"/>
    <pivotField showAll="0"/>
    <pivotField dataField="1" numFmtId="169" showAll="0"/>
    <pivotField showAll="0">
      <items count="4">
        <item x="1"/>
        <item x="0"/>
        <item x="2"/>
        <item t="default"/>
      </items>
    </pivotField>
  </pivotFields>
  <rowFields count="1">
    <field x="4"/>
  </rowFields>
  <rowItems count="4">
    <i>
      <x/>
    </i>
    <i>
      <x v="1"/>
    </i>
    <i>
      <x v="2"/>
    </i>
    <i t="grand">
      <x/>
    </i>
  </rowItems>
  <colFields count="1">
    <field x="-2"/>
  </colFields>
  <colItems count="2">
    <i>
      <x/>
    </i>
    <i i="1">
      <x v="1"/>
    </i>
  </colItems>
  <dataFields count="2">
    <dataField name="Average of Discount" fld="5" subtotal="average" baseField="4" baseItem="0" numFmtId="10"/>
    <dataField name="Average of Ratings" fld="7" subtotal="average" baseField="4" baseItem="0" numFmtId="169"/>
  </dataFields>
  <formats count="6">
    <format dxfId="195">
      <pivotArea outline="0" collapsedLevelsAreSubtotals="1" fieldPosition="0"/>
    </format>
    <format dxfId="194">
      <pivotArea dataOnly="0" labelOnly="1" outline="0" axis="axisValues" fieldPosition="0"/>
    </format>
    <format dxfId="183">
      <pivotArea collapsedLevelsAreSubtotals="1" fieldPosition="0">
        <references count="2">
          <reference field="4294967294" count="1" selected="0">
            <x v="1"/>
          </reference>
          <reference field="4" count="1">
            <x v="1"/>
          </reference>
        </references>
      </pivotArea>
    </format>
    <format dxfId="182">
      <pivotArea collapsedLevelsAreSubtotals="1" fieldPosition="0">
        <references count="2">
          <reference field="4294967294" count="1" selected="0">
            <x v="1"/>
          </reference>
          <reference field="4" count="1">
            <x v="0"/>
          </reference>
        </references>
      </pivotArea>
    </format>
    <format dxfId="181">
      <pivotArea collapsedLevelsAreSubtotals="1" fieldPosition="0">
        <references count="2">
          <reference field="4294967294" count="1" selected="0">
            <x v="1"/>
          </reference>
          <reference field="4" count="1">
            <x v="2"/>
          </reference>
        </references>
      </pivotArea>
    </format>
    <format dxfId="113">
      <pivotArea outline="0" collapsedLevelsAreSubtotals="1" fieldPosition="0">
        <references count="1">
          <reference field="4294967294" count="1" selected="0">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19E734B-8721-4F7A-B507-B2A7C8AD5423}" name="PivotTable18" cacheId="1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7" firstHeaderRow="1" firstDataRow="1" firstDataCol="1"/>
  <pivotFields count="9">
    <pivotField showAll="0"/>
    <pivotField numFmtId="1" showAll="0"/>
    <pivotField numFmtId="1" showAll="0"/>
    <pivotField numFmtId="9" showAll="0"/>
    <pivotField showAll="0">
      <items count="4">
        <item x="1"/>
        <item x="2"/>
        <item x="0"/>
        <item t="default"/>
      </items>
    </pivotField>
    <pivotField numFmtId="9" showAll="0"/>
    <pivotField showAll="0"/>
    <pivotField dataField="1" numFmtId="169" showAll="0">
      <items count="24">
        <item x="10"/>
        <item x="22"/>
        <item x="15"/>
        <item x="19"/>
        <item x="20"/>
        <item x="13"/>
        <item x="21"/>
        <item x="17"/>
        <item x="16"/>
        <item x="18"/>
        <item x="14"/>
        <item x="9"/>
        <item x="6"/>
        <item x="5"/>
        <item x="1"/>
        <item x="7"/>
        <item x="12"/>
        <item x="11"/>
        <item x="0"/>
        <item x="2"/>
        <item x="3"/>
        <item x="4"/>
        <item x="8"/>
        <item t="default"/>
      </items>
    </pivotField>
    <pivotField axis="axisRow" showAll="0">
      <items count="4">
        <item x="1"/>
        <item x="0"/>
        <item x="2"/>
        <item t="default"/>
      </items>
    </pivotField>
  </pivotFields>
  <rowFields count="1">
    <field x="8"/>
  </rowFields>
  <rowItems count="4">
    <i>
      <x/>
    </i>
    <i>
      <x v="1"/>
    </i>
    <i>
      <x v="2"/>
    </i>
    <i t="grand">
      <x/>
    </i>
  </rowItems>
  <colItems count="1">
    <i/>
  </colItems>
  <dataFields count="1">
    <dataField name="Average of Ratings" fld="7" subtotal="average" baseField="8"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_Based_on__Discount" xr10:uid="{7A66D0CA-032F-4CE6-9CD0-401BB7391162}" sourceName="Products Based on %Discount">
  <pivotTables>
    <pivotTable tabId="24" name="PivotTable18"/>
    <pivotTable tabId="23" name="PivotTable17"/>
    <pivotTable tabId="13" name="PivotTable7"/>
    <pivotTable tabId="27" name="PivotTable20"/>
  </pivotTables>
  <data>
    <tabular pivotCacheId="1062791974">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_Based_on_Rating" xr10:uid="{A7D912A7-F16D-417C-8B20-A61048B0D0BE}" sourceName="Products Based on Rating">
  <pivotTables>
    <pivotTable tabId="23" name="PivotTable17"/>
    <pivotTable tabId="24" name="PivotTable18"/>
    <pivotTable tabId="13" name="PivotTable7"/>
    <pivotTable tabId="27" name="PivotTable20"/>
  </pivotTables>
  <data>
    <tabular pivotCacheId="1062791974">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s Based on Rating" xr10:uid="{C032429D-DADC-4998-B80C-F6111A0E286B}" cache="Slicer_Products_Based_on_Rating" caption="Products Based on Rating"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s Based on %Discount" xr10:uid="{09462186-A98B-4629-BF36-BC497B7F131D}" cache="Slicer_Products_Based_on__Discount" caption="Products Based on %Discount"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s Based on %Discount 1" xr10:uid="{BE718A02-ADB5-4A4C-840B-8F5043418049}" cache="Slicer_Products_Based_on__Discount" caption="Products Based on %Discount" rowHeight="241300"/>
  <slicer name="Products Based on Rating 1" xr10:uid="{D86AFB28-AB09-42E5-9A08-4210BE38BEC1}" cache="Slicer_Products_Based_on_Rating" caption="Products Based on Rating"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BB41296-99E6-4649-9DEB-FFC81649F6DC}" name="Table2" displayName="Table2" ref="A1:I114" totalsRowCount="1" headerRowDxfId="205">
  <autoFilter ref="A1:I113" xr:uid="{EBB41296-99E6-4649-9DEB-FFC81649F6DC}"/>
  <tableColumns count="9">
    <tableColumn id="1" xr3:uid="{67531CC3-A651-4E23-9E4D-10B405A0E9FD}" name="Product" totalsRowLabel="Total"/>
    <tableColumn id="2" xr3:uid="{E478D97B-A09A-47D9-801E-F4BDF4726F40}" name="Current price" totalsRowFunction="average" dataDxfId="204"/>
    <tableColumn id="3" xr3:uid="{D787A3E5-0616-4955-9164-7BD25ABC8C55}" name="Old price" totalsRowFunction="average" dataDxfId="203"/>
    <tableColumn id="4" xr3:uid="{0E05F4F6-0D20-4414-A2C1-FDC8CA2172EB}" name="Absolute Discount" dataDxfId="202">
      <calculatedColumnFormula>(C2-B2)/C2</calculatedColumnFormula>
    </tableColumn>
    <tableColumn id="5" xr3:uid="{6AE8AFC5-D0B8-4D22-BB1F-287CAB4EDE83}" name="Products Based on %Discount" dataDxfId="201">
      <calculatedColumnFormula>IF(D2&lt;20%,"Low Discount",IF(D2&lt;40%,"Medium Discount","High Discount"))</calculatedColumnFormula>
    </tableColumn>
    <tableColumn id="6" xr3:uid="{890A4DE3-C220-4F6B-BAB2-0404A0EF6E8E}" name="Discount" totalsRowFunction="average" dataDxfId="200"/>
    <tableColumn id="7" xr3:uid="{2C92AE39-027A-454A-A433-173E21D66D1C}" name="Review"/>
    <tableColumn id="8" xr3:uid="{13B1291E-C53F-4102-8593-5F14156754D4}" name="Ratings" totalsRowFunction="average" dataDxfId="199"/>
    <tableColumn id="9" xr3:uid="{898375E9-FAD0-4848-95B4-39AE11F90BED}" name="Products Based on Rating">
      <calculatedColumnFormula>IF(H2&lt;3, "Poor", IF(H2&lt;4.5,"Average","Excellent"))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6"/>
  <sheetViews>
    <sheetView workbookViewId="0">
      <selection activeCell="D2" sqref="D2"/>
    </sheetView>
  </sheetViews>
  <sheetFormatPr defaultRowHeight="14.5" x14ac:dyDescent="0.35"/>
  <cols>
    <col min="1" max="1" width="89.1796875" bestFit="1" customWidth="1"/>
    <col min="2" max="3" width="18.36328125" bestFit="1" customWidth="1"/>
    <col min="4" max="4" width="8.08984375" bestFit="1" customWidth="1"/>
    <col min="5" max="5" width="6.7265625" bestFit="1" customWidth="1"/>
    <col min="6" max="6" width="10.26953125" bestFit="1" customWidth="1"/>
  </cols>
  <sheetData>
    <row r="1" spans="1:6" s="2" customFormat="1" x14ac:dyDescent="0.35">
      <c r="A1" s="2" t="s">
        <v>0</v>
      </c>
      <c r="B1" s="2" t="s">
        <v>1</v>
      </c>
      <c r="C1" s="2" t="s">
        <v>322</v>
      </c>
      <c r="D1" s="2" t="s">
        <v>2</v>
      </c>
      <c r="E1" s="2" t="s">
        <v>3</v>
      </c>
      <c r="F1" s="2" t="s">
        <v>321</v>
      </c>
    </row>
    <row r="2" spans="1:6" x14ac:dyDescent="0.35">
      <c r="A2" t="s">
        <v>4</v>
      </c>
      <c r="B2" s="3" t="s">
        <v>5</v>
      </c>
      <c r="C2" t="s">
        <v>6</v>
      </c>
      <c r="D2" s="1">
        <v>0.38</v>
      </c>
      <c r="E2">
        <v>-2</v>
      </c>
      <c r="F2" t="s">
        <v>7</v>
      </c>
    </row>
    <row r="3" spans="1:6" x14ac:dyDescent="0.35">
      <c r="A3" t="s">
        <v>8</v>
      </c>
      <c r="B3" s="3" t="s">
        <v>9</v>
      </c>
      <c r="C3" t="s">
        <v>10</v>
      </c>
      <c r="D3" s="1">
        <v>0.47</v>
      </c>
      <c r="E3">
        <v>-14</v>
      </c>
      <c r="F3" t="s">
        <v>11</v>
      </c>
    </row>
    <row r="4" spans="1:6" x14ac:dyDescent="0.35">
      <c r="A4" t="s">
        <v>12</v>
      </c>
      <c r="B4" s="3" t="s">
        <v>13</v>
      </c>
      <c r="C4" t="s">
        <v>14</v>
      </c>
      <c r="D4" s="1">
        <v>0.25</v>
      </c>
      <c r="E4">
        <v>-24</v>
      </c>
      <c r="F4" t="s">
        <v>15</v>
      </c>
    </row>
    <row r="5" spans="1:6" x14ac:dyDescent="0.35">
      <c r="A5" t="s">
        <v>16</v>
      </c>
      <c r="B5" s="3" t="s">
        <v>17</v>
      </c>
      <c r="C5" t="s">
        <v>18</v>
      </c>
      <c r="D5" s="1">
        <v>0.37</v>
      </c>
      <c r="E5">
        <v>-7</v>
      </c>
      <c r="F5" t="s">
        <v>19</v>
      </c>
    </row>
    <row r="6" spans="1:6" x14ac:dyDescent="0.35">
      <c r="A6" t="s">
        <v>20</v>
      </c>
      <c r="B6" s="3" t="s">
        <v>21</v>
      </c>
      <c r="C6" t="s">
        <v>22</v>
      </c>
      <c r="D6" s="1">
        <v>0.26</v>
      </c>
      <c r="E6">
        <v>-5</v>
      </c>
      <c r="F6" t="s">
        <v>23</v>
      </c>
    </row>
    <row r="7" spans="1:6" x14ac:dyDescent="0.35">
      <c r="A7" t="s">
        <v>24</v>
      </c>
      <c r="B7" s="3" t="s">
        <v>25</v>
      </c>
      <c r="C7" t="s">
        <v>26</v>
      </c>
      <c r="D7" s="1">
        <v>0.09</v>
      </c>
      <c r="E7">
        <v>-15</v>
      </c>
      <c r="F7" t="s">
        <v>27</v>
      </c>
    </row>
    <row r="8" spans="1:6" x14ac:dyDescent="0.35">
      <c r="A8" t="s">
        <v>28</v>
      </c>
      <c r="B8" s="3" t="s">
        <v>29</v>
      </c>
      <c r="C8" t="s">
        <v>30</v>
      </c>
      <c r="D8" s="1">
        <v>0.24</v>
      </c>
      <c r="E8">
        <v>-55</v>
      </c>
      <c r="F8" t="s">
        <v>15</v>
      </c>
    </row>
    <row r="9" spans="1:6" x14ac:dyDescent="0.35">
      <c r="A9" t="s">
        <v>31</v>
      </c>
      <c r="B9" s="3" t="s">
        <v>32</v>
      </c>
      <c r="C9" t="s">
        <v>17</v>
      </c>
      <c r="D9" s="1">
        <v>0.37</v>
      </c>
      <c r="E9">
        <v>-2</v>
      </c>
      <c r="F9" t="s">
        <v>27</v>
      </c>
    </row>
    <row r="10" spans="1:6" x14ac:dyDescent="0.35">
      <c r="A10" t="s">
        <v>33</v>
      </c>
      <c r="B10" s="3" t="s">
        <v>34</v>
      </c>
      <c r="C10" t="s">
        <v>35</v>
      </c>
      <c r="D10" s="1">
        <v>0.55000000000000004</v>
      </c>
      <c r="E10">
        <v>-5</v>
      </c>
      <c r="F10" t="s">
        <v>23</v>
      </c>
    </row>
    <row r="11" spans="1:6" x14ac:dyDescent="0.35">
      <c r="A11" t="s">
        <v>36</v>
      </c>
      <c r="B11" s="3" t="s">
        <v>37</v>
      </c>
      <c r="C11" t="s">
        <v>38</v>
      </c>
      <c r="D11" s="1">
        <v>0.45</v>
      </c>
      <c r="E11">
        <v>-5</v>
      </c>
      <c r="F11" t="s">
        <v>39</v>
      </c>
    </row>
    <row r="12" spans="1:6" x14ac:dyDescent="0.35">
      <c r="A12" t="s">
        <v>40</v>
      </c>
      <c r="B12" s="3" t="s">
        <v>41</v>
      </c>
      <c r="C12" t="s">
        <v>10</v>
      </c>
      <c r="D12" s="1">
        <v>0.2</v>
      </c>
      <c r="E12">
        <v>-12</v>
      </c>
      <c r="F12" t="s">
        <v>11</v>
      </c>
    </row>
    <row r="13" spans="1:6" x14ac:dyDescent="0.35">
      <c r="A13" t="s">
        <v>42</v>
      </c>
      <c r="B13" s="3" t="s">
        <v>43</v>
      </c>
      <c r="C13" t="s">
        <v>44</v>
      </c>
      <c r="D13" s="1">
        <v>0.34</v>
      </c>
      <c r="E13">
        <v>-39</v>
      </c>
      <c r="F13" t="s">
        <v>19</v>
      </c>
    </row>
    <row r="14" spans="1:6" x14ac:dyDescent="0.35">
      <c r="A14" t="s">
        <v>45</v>
      </c>
      <c r="B14" s="3" t="s">
        <v>46</v>
      </c>
      <c r="C14" t="s">
        <v>47</v>
      </c>
      <c r="D14" s="1">
        <v>0.47</v>
      </c>
      <c r="E14">
        <v>-12</v>
      </c>
      <c r="F14" t="s">
        <v>23</v>
      </c>
    </row>
    <row r="15" spans="1:6" x14ac:dyDescent="0.35">
      <c r="A15" t="s">
        <v>48</v>
      </c>
      <c r="B15" s="3" t="s">
        <v>49</v>
      </c>
      <c r="C15" t="s">
        <v>50</v>
      </c>
      <c r="D15" s="1">
        <v>0.42</v>
      </c>
      <c r="E15">
        <v>-6</v>
      </c>
      <c r="F15" t="s">
        <v>7</v>
      </c>
    </row>
    <row r="16" spans="1:6" x14ac:dyDescent="0.35">
      <c r="A16" t="s">
        <v>51</v>
      </c>
      <c r="B16" s="3" t="s">
        <v>52</v>
      </c>
      <c r="C16" t="s">
        <v>18</v>
      </c>
      <c r="D16" s="1">
        <v>0.33</v>
      </c>
      <c r="E16">
        <v>-9</v>
      </c>
      <c r="F16" t="s">
        <v>53</v>
      </c>
    </row>
    <row r="17" spans="1:6" x14ac:dyDescent="0.35">
      <c r="A17" t="s">
        <v>54</v>
      </c>
      <c r="B17" s="3" t="s">
        <v>55</v>
      </c>
      <c r="C17" t="s">
        <v>56</v>
      </c>
      <c r="D17" s="1">
        <v>0.51</v>
      </c>
      <c r="E17">
        <v>-2</v>
      </c>
      <c r="F17" t="s">
        <v>57</v>
      </c>
    </row>
    <row r="18" spans="1:6" x14ac:dyDescent="0.35">
      <c r="A18" t="s">
        <v>58</v>
      </c>
      <c r="B18" s="3" t="s">
        <v>59</v>
      </c>
      <c r="C18" t="s">
        <v>60</v>
      </c>
      <c r="D18" s="1">
        <v>0.46</v>
      </c>
      <c r="E18">
        <v>-2</v>
      </c>
      <c r="F18" t="s">
        <v>57</v>
      </c>
    </row>
    <row r="19" spans="1:6" x14ac:dyDescent="0.35">
      <c r="A19" t="s">
        <v>61</v>
      </c>
      <c r="B19" s="3" t="s">
        <v>62</v>
      </c>
      <c r="C19" t="s">
        <v>63</v>
      </c>
      <c r="D19" s="1">
        <v>0.49</v>
      </c>
      <c r="E19">
        <v>-3</v>
      </c>
      <c r="F19" t="s">
        <v>57</v>
      </c>
    </row>
    <row r="20" spans="1:6" x14ac:dyDescent="0.35">
      <c r="A20" t="s">
        <v>64</v>
      </c>
      <c r="B20" s="3" t="s">
        <v>25</v>
      </c>
      <c r="C20" t="s">
        <v>65</v>
      </c>
      <c r="D20" s="1">
        <v>0.19</v>
      </c>
      <c r="E20">
        <v>-5</v>
      </c>
      <c r="F20" t="s">
        <v>15</v>
      </c>
    </row>
    <row r="21" spans="1:6" x14ac:dyDescent="0.35">
      <c r="A21" t="s">
        <v>66</v>
      </c>
      <c r="B21" s="3" t="s">
        <v>67</v>
      </c>
      <c r="C21" t="s">
        <v>68</v>
      </c>
      <c r="D21" s="1">
        <v>0.49</v>
      </c>
      <c r="E21">
        <v>-44</v>
      </c>
      <c r="F21" t="s">
        <v>15</v>
      </c>
    </row>
    <row r="22" spans="1:6" x14ac:dyDescent="0.35">
      <c r="A22" t="s">
        <v>69</v>
      </c>
      <c r="B22" s="3" t="s">
        <v>70</v>
      </c>
      <c r="C22" t="s">
        <v>71</v>
      </c>
      <c r="D22" s="1">
        <v>0.53</v>
      </c>
      <c r="E22">
        <v>-13</v>
      </c>
      <c r="F22" t="s">
        <v>72</v>
      </c>
    </row>
    <row r="23" spans="1:6" x14ac:dyDescent="0.35">
      <c r="A23" t="s">
        <v>73</v>
      </c>
      <c r="B23" s="3" t="s">
        <v>74</v>
      </c>
      <c r="C23" t="s">
        <v>75</v>
      </c>
      <c r="D23" s="1">
        <v>0.42</v>
      </c>
    </row>
    <row r="24" spans="1:6" x14ac:dyDescent="0.35">
      <c r="A24" t="s">
        <v>76</v>
      </c>
      <c r="B24" s="3" t="s">
        <v>77</v>
      </c>
      <c r="C24" t="s">
        <v>78</v>
      </c>
      <c r="D24" s="1">
        <v>0.35</v>
      </c>
      <c r="E24">
        <v>-6</v>
      </c>
      <c r="F24" t="s">
        <v>27</v>
      </c>
    </row>
    <row r="25" spans="1:6" x14ac:dyDescent="0.35">
      <c r="A25" t="s">
        <v>79</v>
      </c>
      <c r="B25" s="3" t="s">
        <v>80</v>
      </c>
      <c r="C25" t="s">
        <v>81</v>
      </c>
      <c r="D25" s="1">
        <v>0.23</v>
      </c>
      <c r="E25">
        <v>-14</v>
      </c>
      <c r="F25" t="s">
        <v>82</v>
      </c>
    </row>
    <row r="26" spans="1:6" x14ac:dyDescent="0.35">
      <c r="A26" t="s">
        <v>83</v>
      </c>
      <c r="B26" s="3" t="s">
        <v>84</v>
      </c>
      <c r="C26" t="s">
        <v>85</v>
      </c>
      <c r="D26" s="1">
        <v>0.54</v>
      </c>
      <c r="E26">
        <v>-7</v>
      </c>
      <c r="F26" t="s">
        <v>86</v>
      </c>
    </row>
    <row r="27" spans="1:6" x14ac:dyDescent="0.35">
      <c r="A27" t="s">
        <v>87</v>
      </c>
      <c r="B27" s="3" t="s">
        <v>88</v>
      </c>
      <c r="C27" t="s">
        <v>89</v>
      </c>
      <c r="D27" s="1">
        <v>0.35</v>
      </c>
      <c r="E27">
        <v>-49</v>
      </c>
      <c r="F27" t="s">
        <v>15</v>
      </c>
    </row>
    <row r="28" spans="1:6" x14ac:dyDescent="0.35">
      <c r="A28" t="s">
        <v>90</v>
      </c>
      <c r="B28" s="3" t="s">
        <v>91</v>
      </c>
      <c r="C28" t="s">
        <v>92</v>
      </c>
      <c r="D28" s="1">
        <v>0.18</v>
      </c>
      <c r="E28">
        <v>-12</v>
      </c>
      <c r="F28" t="s">
        <v>39</v>
      </c>
    </row>
    <row r="29" spans="1:6" x14ac:dyDescent="0.35">
      <c r="A29" t="s">
        <v>93</v>
      </c>
      <c r="B29" s="3" t="s">
        <v>78</v>
      </c>
      <c r="C29" t="s">
        <v>94</v>
      </c>
      <c r="D29" s="1">
        <v>0.32</v>
      </c>
      <c r="E29">
        <v>-13</v>
      </c>
      <c r="F29" t="s">
        <v>39</v>
      </c>
    </row>
    <row r="30" spans="1:6" x14ac:dyDescent="0.35">
      <c r="A30" t="s">
        <v>95</v>
      </c>
      <c r="B30" s="3" t="s">
        <v>96</v>
      </c>
      <c r="C30" t="s">
        <v>18</v>
      </c>
      <c r="D30" s="1">
        <v>0.3</v>
      </c>
      <c r="E30">
        <v>-20</v>
      </c>
      <c r="F30" t="s">
        <v>11</v>
      </c>
    </row>
    <row r="31" spans="1:6" x14ac:dyDescent="0.35">
      <c r="A31" t="s">
        <v>97</v>
      </c>
      <c r="B31" s="3" t="s">
        <v>98</v>
      </c>
      <c r="C31" t="s">
        <v>99</v>
      </c>
      <c r="D31" s="1">
        <v>0.46</v>
      </c>
    </row>
    <row r="32" spans="1:6" x14ac:dyDescent="0.35">
      <c r="A32" t="s">
        <v>100</v>
      </c>
      <c r="B32" s="3" t="s">
        <v>101</v>
      </c>
      <c r="C32" t="s">
        <v>102</v>
      </c>
      <c r="D32" s="1">
        <v>0.52</v>
      </c>
      <c r="E32">
        <v>-9</v>
      </c>
      <c r="F32" t="s">
        <v>86</v>
      </c>
    </row>
    <row r="33" spans="1:6" x14ac:dyDescent="0.35">
      <c r="A33" t="s">
        <v>103</v>
      </c>
      <c r="B33" s="3" t="s">
        <v>104</v>
      </c>
      <c r="C33" t="s">
        <v>105</v>
      </c>
      <c r="D33" s="1">
        <v>0.34</v>
      </c>
      <c r="E33">
        <v>-12</v>
      </c>
      <c r="F33" t="s">
        <v>19</v>
      </c>
    </row>
    <row r="34" spans="1:6" x14ac:dyDescent="0.35">
      <c r="A34" t="s">
        <v>106</v>
      </c>
      <c r="B34" s="3" t="s">
        <v>107</v>
      </c>
      <c r="C34" t="s">
        <v>108</v>
      </c>
      <c r="D34" s="1">
        <v>0.48</v>
      </c>
      <c r="E34">
        <v>-9</v>
      </c>
      <c r="F34" t="s">
        <v>86</v>
      </c>
    </row>
    <row r="35" spans="1:6" x14ac:dyDescent="0.35">
      <c r="A35" t="s">
        <v>109</v>
      </c>
      <c r="B35" s="3" t="s">
        <v>110</v>
      </c>
      <c r="C35" t="s">
        <v>111</v>
      </c>
      <c r="D35" s="1">
        <v>0.27</v>
      </c>
      <c r="E35">
        <v>-20</v>
      </c>
      <c r="F35" t="s">
        <v>19</v>
      </c>
    </row>
    <row r="36" spans="1:6" x14ac:dyDescent="0.35">
      <c r="A36" t="s">
        <v>112</v>
      </c>
      <c r="B36" s="3" t="s">
        <v>113</v>
      </c>
      <c r="C36" t="s">
        <v>114</v>
      </c>
      <c r="D36" s="1">
        <v>0.27</v>
      </c>
      <c r="E36">
        <v>-32</v>
      </c>
      <c r="F36" t="s">
        <v>7</v>
      </c>
    </row>
    <row r="37" spans="1:6" x14ac:dyDescent="0.35">
      <c r="A37" t="s">
        <v>115</v>
      </c>
      <c r="B37" s="3" t="s">
        <v>116</v>
      </c>
      <c r="C37" t="s">
        <v>117</v>
      </c>
      <c r="D37" s="1">
        <v>0.4</v>
      </c>
      <c r="E37">
        <v>-1</v>
      </c>
      <c r="F37" t="s">
        <v>57</v>
      </c>
    </row>
    <row r="38" spans="1:6" x14ac:dyDescent="0.35">
      <c r="A38" t="s">
        <v>118</v>
      </c>
      <c r="B38" s="3" t="s">
        <v>119</v>
      </c>
      <c r="C38" t="s">
        <v>60</v>
      </c>
      <c r="D38" s="1">
        <v>0.53</v>
      </c>
      <c r="E38">
        <v>-2</v>
      </c>
      <c r="F38" t="s">
        <v>57</v>
      </c>
    </row>
    <row r="39" spans="1:6" x14ac:dyDescent="0.35">
      <c r="A39" t="s">
        <v>120</v>
      </c>
      <c r="B39" s="3" t="s">
        <v>121</v>
      </c>
      <c r="C39" t="s">
        <v>122</v>
      </c>
      <c r="D39" s="1">
        <v>0.41</v>
      </c>
      <c r="E39">
        <v>-36</v>
      </c>
      <c r="F39" t="s">
        <v>86</v>
      </c>
    </row>
    <row r="40" spans="1:6" x14ac:dyDescent="0.35">
      <c r="A40" t="s">
        <v>123</v>
      </c>
      <c r="B40" s="3" t="s">
        <v>124</v>
      </c>
      <c r="C40" t="s">
        <v>125</v>
      </c>
      <c r="D40" s="1">
        <v>0.38</v>
      </c>
      <c r="E40">
        <v>-2</v>
      </c>
      <c r="F40" t="s">
        <v>7</v>
      </c>
    </row>
    <row r="41" spans="1:6" x14ac:dyDescent="0.35">
      <c r="A41" t="s">
        <v>126</v>
      </c>
      <c r="B41" s="3" t="s">
        <v>127</v>
      </c>
      <c r="C41" t="s">
        <v>128</v>
      </c>
      <c r="D41" s="1">
        <v>0.38</v>
      </c>
    </row>
    <row r="42" spans="1:6" x14ac:dyDescent="0.35">
      <c r="A42" t="s">
        <v>129</v>
      </c>
      <c r="B42" s="3" t="s">
        <v>130</v>
      </c>
      <c r="C42" t="s">
        <v>131</v>
      </c>
      <c r="D42" s="1">
        <v>0.49</v>
      </c>
    </row>
    <row r="43" spans="1:6" x14ac:dyDescent="0.35">
      <c r="A43" t="s">
        <v>132</v>
      </c>
      <c r="B43" s="3" t="s">
        <v>133</v>
      </c>
      <c r="C43" t="s">
        <v>134</v>
      </c>
      <c r="D43" s="1">
        <v>0.5</v>
      </c>
    </row>
    <row r="44" spans="1:6" x14ac:dyDescent="0.35">
      <c r="A44" t="s">
        <v>135</v>
      </c>
      <c r="B44" s="3" t="s">
        <v>136</v>
      </c>
      <c r="C44" t="s">
        <v>137</v>
      </c>
      <c r="D44" s="1">
        <v>0.42</v>
      </c>
    </row>
    <row r="45" spans="1:6" x14ac:dyDescent="0.35">
      <c r="A45" t="s">
        <v>135</v>
      </c>
      <c r="B45" s="3" t="s">
        <v>136</v>
      </c>
      <c r="C45" t="s">
        <v>137</v>
      </c>
      <c r="D45" s="1">
        <v>0.42</v>
      </c>
    </row>
    <row r="46" spans="1:6" x14ac:dyDescent="0.35">
      <c r="A46" t="s">
        <v>138</v>
      </c>
      <c r="B46" s="3" t="s">
        <v>139</v>
      </c>
      <c r="C46" t="s">
        <v>140</v>
      </c>
      <c r="D46" s="1">
        <v>0.02</v>
      </c>
    </row>
    <row r="47" spans="1:6" x14ac:dyDescent="0.35">
      <c r="A47" t="s">
        <v>141</v>
      </c>
      <c r="B47" s="3" t="s">
        <v>10</v>
      </c>
      <c r="C47" t="s">
        <v>142</v>
      </c>
      <c r="D47" s="1">
        <v>0.5</v>
      </c>
    </row>
    <row r="48" spans="1:6" x14ac:dyDescent="0.35">
      <c r="A48" t="s">
        <v>143</v>
      </c>
      <c r="B48" s="3" t="s">
        <v>144</v>
      </c>
      <c r="C48" t="s">
        <v>145</v>
      </c>
      <c r="D48" s="1">
        <v>0.33</v>
      </c>
    </row>
    <row r="49" spans="1:6" x14ac:dyDescent="0.35">
      <c r="A49" t="s">
        <v>146</v>
      </c>
      <c r="B49" s="3" t="s">
        <v>147</v>
      </c>
      <c r="C49" t="s">
        <v>148</v>
      </c>
      <c r="D49" s="1">
        <v>0.49</v>
      </c>
    </row>
    <row r="50" spans="1:6" x14ac:dyDescent="0.35">
      <c r="A50" t="s">
        <v>149</v>
      </c>
      <c r="B50" s="3" t="s">
        <v>150</v>
      </c>
      <c r="C50" t="s">
        <v>151</v>
      </c>
      <c r="D50" s="1">
        <v>0.38</v>
      </c>
    </row>
    <row r="51" spans="1:6" x14ac:dyDescent="0.35">
      <c r="A51" t="s">
        <v>152</v>
      </c>
      <c r="B51" s="3" t="s">
        <v>153</v>
      </c>
      <c r="C51" t="s">
        <v>154</v>
      </c>
      <c r="D51" s="1">
        <v>0.61</v>
      </c>
    </row>
    <row r="52" spans="1:6" x14ac:dyDescent="0.35">
      <c r="A52" t="s">
        <v>155</v>
      </c>
      <c r="B52" s="3" t="s">
        <v>156</v>
      </c>
      <c r="C52" t="s">
        <v>157</v>
      </c>
      <c r="D52" s="1">
        <v>0.5</v>
      </c>
    </row>
    <row r="53" spans="1:6" x14ac:dyDescent="0.35">
      <c r="A53" t="s">
        <v>158</v>
      </c>
      <c r="B53" s="3" t="s">
        <v>159</v>
      </c>
      <c r="C53" t="s">
        <v>160</v>
      </c>
      <c r="D53" s="1">
        <v>0.02</v>
      </c>
    </row>
    <row r="54" spans="1:6" x14ac:dyDescent="0.35">
      <c r="A54" t="s">
        <v>161</v>
      </c>
      <c r="B54" s="3" t="s">
        <v>156</v>
      </c>
      <c r="C54" t="s">
        <v>162</v>
      </c>
      <c r="D54" s="1">
        <v>0.22</v>
      </c>
    </row>
    <row r="55" spans="1:6" x14ac:dyDescent="0.35">
      <c r="A55" t="s">
        <v>163</v>
      </c>
      <c r="B55" s="3" t="s">
        <v>164</v>
      </c>
      <c r="C55" t="s">
        <v>165</v>
      </c>
      <c r="D55" s="1">
        <v>0.03</v>
      </c>
    </row>
    <row r="56" spans="1:6" x14ac:dyDescent="0.35">
      <c r="A56" t="s">
        <v>166</v>
      </c>
      <c r="B56" s="3" t="s">
        <v>41</v>
      </c>
      <c r="C56" t="s">
        <v>167</v>
      </c>
      <c r="D56" s="1">
        <v>0.41</v>
      </c>
    </row>
    <row r="57" spans="1:6" x14ac:dyDescent="0.35">
      <c r="A57" t="s">
        <v>168</v>
      </c>
      <c r="B57" s="3" t="s">
        <v>169</v>
      </c>
      <c r="C57" t="s">
        <v>170</v>
      </c>
      <c r="D57" s="1">
        <v>0.45</v>
      </c>
    </row>
    <row r="58" spans="1:6" x14ac:dyDescent="0.35">
      <c r="A58" t="s">
        <v>171</v>
      </c>
      <c r="B58" s="3" t="s">
        <v>172</v>
      </c>
      <c r="C58" t="s">
        <v>167</v>
      </c>
      <c r="D58" s="1">
        <v>0.48</v>
      </c>
    </row>
    <row r="59" spans="1:6" x14ac:dyDescent="0.35">
      <c r="A59" t="s">
        <v>173</v>
      </c>
      <c r="B59" s="3" t="s">
        <v>41</v>
      </c>
      <c r="C59" t="s">
        <v>174</v>
      </c>
      <c r="D59" s="1">
        <v>0.49</v>
      </c>
    </row>
    <row r="60" spans="1:6" x14ac:dyDescent="0.35">
      <c r="A60" t="s">
        <v>175</v>
      </c>
      <c r="B60" s="3" t="s">
        <v>176</v>
      </c>
      <c r="C60" t="s">
        <v>177</v>
      </c>
      <c r="D60" s="1">
        <v>0.27</v>
      </c>
    </row>
    <row r="61" spans="1:6" x14ac:dyDescent="0.35">
      <c r="A61" t="s">
        <v>168</v>
      </c>
      <c r="B61" s="3" t="s">
        <v>178</v>
      </c>
      <c r="C61" t="s">
        <v>179</v>
      </c>
      <c r="D61" s="1">
        <v>0.55000000000000004</v>
      </c>
    </row>
    <row r="62" spans="1:6" x14ac:dyDescent="0.35">
      <c r="A62" t="s">
        <v>180</v>
      </c>
      <c r="B62" s="3" t="s">
        <v>181</v>
      </c>
      <c r="C62" t="s">
        <v>182</v>
      </c>
      <c r="D62" s="1">
        <v>0.13</v>
      </c>
      <c r="E62">
        <v>-6</v>
      </c>
      <c r="F62" t="s">
        <v>183</v>
      </c>
    </row>
    <row r="63" spans="1:6" x14ac:dyDescent="0.35">
      <c r="A63" t="s">
        <v>184</v>
      </c>
      <c r="B63" s="3" t="s">
        <v>185</v>
      </c>
      <c r="C63" t="s">
        <v>186</v>
      </c>
      <c r="D63" s="1">
        <v>0.54</v>
      </c>
      <c r="E63">
        <v>-10</v>
      </c>
      <c r="F63" t="s">
        <v>187</v>
      </c>
    </row>
    <row r="64" spans="1:6" x14ac:dyDescent="0.35">
      <c r="A64" t="s">
        <v>188</v>
      </c>
      <c r="B64" s="3" t="s">
        <v>189</v>
      </c>
      <c r="C64" t="s">
        <v>190</v>
      </c>
      <c r="D64" s="1">
        <v>0.55000000000000004</v>
      </c>
      <c r="E64">
        <v>-13</v>
      </c>
      <c r="F64" t="s">
        <v>191</v>
      </c>
    </row>
    <row r="65" spans="1:6" x14ac:dyDescent="0.35">
      <c r="A65" t="s">
        <v>192</v>
      </c>
      <c r="B65" s="3" t="s">
        <v>193</v>
      </c>
      <c r="C65" t="s">
        <v>194</v>
      </c>
      <c r="D65" s="1">
        <v>0.49</v>
      </c>
      <c r="E65">
        <v>-69</v>
      </c>
      <c r="F65" t="s">
        <v>195</v>
      </c>
    </row>
    <row r="66" spans="1:6" x14ac:dyDescent="0.35">
      <c r="A66" t="s">
        <v>196</v>
      </c>
      <c r="B66" s="3" t="s">
        <v>197</v>
      </c>
      <c r="C66" t="s">
        <v>198</v>
      </c>
      <c r="D66" s="1">
        <v>0.52</v>
      </c>
      <c r="E66">
        <v>-15</v>
      </c>
      <c r="F66" t="s">
        <v>199</v>
      </c>
    </row>
    <row r="67" spans="1:6" x14ac:dyDescent="0.35">
      <c r="A67" t="s">
        <v>200</v>
      </c>
      <c r="B67" s="3" t="s">
        <v>201</v>
      </c>
      <c r="C67" t="s">
        <v>202</v>
      </c>
      <c r="D67" s="1">
        <v>0.22</v>
      </c>
      <c r="E67">
        <v>-16</v>
      </c>
      <c r="F67" t="s">
        <v>203</v>
      </c>
    </row>
    <row r="68" spans="1:6" x14ac:dyDescent="0.35">
      <c r="A68" t="s">
        <v>204</v>
      </c>
      <c r="B68" s="3" t="s">
        <v>43</v>
      </c>
      <c r="C68" t="s">
        <v>205</v>
      </c>
      <c r="D68" s="1">
        <v>0.45</v>
      </c>
      <c r="E68">
        <v>-6</v>
      </c>
      <c r="F68" t="s">
        <v>206</v>
      </c>
    </row>
    <row r="69" spans="1:6" x14ac:dyDescent="0.35">
      <c r="A69" t="s">
        <v>207</v>
      </c>
      <c r="B69" s="3" t="s">
        <v>208</v>
      </c>
      <c r="C69" t="s">
        <v>142</v>
      </c>
      <c r="D69" s="1">
        <v>0.5</v>
      </c>
      <c r="E69">
        <v>-7</v>
      </c>
      <c r="F69" t="s">
        <v>209</v>
      </c>
    </row>
    <row r="70" spans="1:6" x14ac:dyDescent="0.35">
      <c r="A70" t="s">
        <v>210</v>
      </c>
      <c r="B70" s="3" t="s">
        <v>211</v>
      </c>
      <c r="C70" t="s">
        <v>212</v>
      </c>
      <c r="D70" s="1">
        <v>0.39</v>
      </c>
      <c r="E70">
        <v>-5</v>
      </c>
      <c r="F70" t="s">
        <v>187</v>
      </c>
    </row>
    <row r="71" spans="1:6" x14ac:dyDescent="0.35">
      <c r="A71" t="s">
        <v>213</v>
      </c>
      <c r="B71" s="3" t="s">
        <v>102</v>
      </c>
      <c r="C71" t="s">
        <v>214</v>
      </c>
      <c r="D71" s="1">
        <v>0.45</v>
      </c>
      <c r="E71">
        <v>-17</v>
      </c>
      <c r="F71" t="s">
        <v>215</v>
      </c>
    </row>
    <row r="72" spans="1:6" x14ac:dyDescent="0.35">
      <c r="A72" t="s">
        <v>216</v>
      </c>
      <c r="B72" s="3" t="s">
        <v>217</v>
      </c>
      <c r="C72" t="s">
        <v>218</v>
      </c>
      <c r="D72" s="1">
        <v>0.28999999999999998</v>
      </c>
      <c r="E72">
        <v>-5</v>
      </c>
      <c r="F72" t="s">
        <v>187</v>
      </c>
    </row>
    <row r="73" spans="1:6" x14ac:dyDescent="0.35">
      <c r="A73" t="s">
        <v>219</v>
      </c>
      <c r="B73" s="3" t="s">
        <v>220</v>
      </c>
      <c r="C73" t="s">
        <v>221</v>
      </c>
      <c r="D73" s="1">
        <v>0.43</v>
      </c>
      <c r="E73">
        <v>-6</v>
      </c>
      <c r="F73" t="s">
        <v>209</v>
      </c>
    </row>
    <row r="74" spans="1:6" x14ac:dyDescent="0.35">
      <c r="A74" t="s">
        <v>222</v>
      </c>
      <c r="B74" s="3" t="s">
        <v>223</v>
      </c>
      <c r="C74" t="s">
        <v>224</v>
      </c>
      <c r="D74" s="1">
        <v>0.43</v>
      </c>
      <c r="E74">
        <v>-5</v>
      </c>
      <c r="F74" t="s">
        <v>187</v>
      </c>
    </row>
    <row r="75" spans="1:6" x14ac:dyDescent="0.35">
      <c r="A75" t="s">
        <v>225</v>
      </c>
      <c r="B75" s="3" t="s">
        <v>226</v>
      </c>
      <c r="C75" t="s">
        <v>205</v>
      </c>
      <c r="D75" s="1">
        <v>0.47</v>
      </c>
      <c r="E75">
        <v>-6</v>
      </c>
      <c r="F75" t="s">
        <v>206</v>
      </c>
    </row>
    <row r="76" spans="1:6" x14ac:dyDescent="0.35">
      <c r="A76" t="s">
        <v>227</v>
      </c>
      <c r="B76" s="3" t="s">
        <v>228</v>
      </c>
      <c r="C76" t="s">
        <v>229</v>
      </c>
      <c r="D76" s="1">
        <v>0.47</v>
      </c>
      <c r="E76">
        <v>-7</v>
      </c>
      <c r="F76" t="s">
        <v>191</v>
      </c>
    </row>
    <row r="77" spans="1:6" x14ac:dyDescent="0.35">
      <c r="A77" t="s">
        <v>230</v>
      </c>
      <c r="B77" s="3" t="s">
        <v>231</v>
      </c>
      <c r="C77" t="s">
        <v>232</v>
      </c>
      <c r="D77" s="1">
        <v>0.47</v>
      </c>
    </row>
    <row r="78" spans="1:6" x14ac:dyDescent="0.35">
      <c r="A78" t="s">
        <v>233</v>
      </c>
      <c r="B78" s="3" t="s">
        <v>234</v>
      </c>
      <c r="C78" t="s">
        <v>150</v>
      </c>
      <c r="D78" s="1">
        <v>0.43</v>
      </c>
    </row>
    <row r="79" spans="1:6" x14ac:dyDescent="0.35">
      <c r="A79" t="s">
        <v>235</v>
      </c>
      <c r="B79" s="3" t="s">
        <v>236</v>
      </c>
      <c r="C79" t="s">
        <v>237</v>
      </c>
      <c r="D79" s="1">
        <v>0.04</v>
      </c>
    </row>
    <row r="80" spans="1:6" x14ac:dyDescent="0.35">
      <c r="A80" t="s">
        <v>238</v>
      </c>
      <c r="B80" s="3" t="s">
        <v>239</v>
      </c>
      <c r="C80" t="s">
        <v>240</v>
      </c>
      <c r="D80" s="1">
        <v>0.49</v>
      </c>
    </row>
    <row r="81" spans="1:6" x14ac:dyDescent="0.35">
      <c r="A81" t="s">
        <v>241</v>
      </c>
      <c r="B81" s="3" t="s">
        <v>242</v>
      </c>
      <c r="C81" t="s">
        <v>13</v>
      </c>
      <c r="D81" s="1">
        <v>0.46</v>
      </c>
      <c r="E81">
        <v>-1</v>
      </c>
      <c r="F81" t="s">
        <v>187</v>
      </c>
    </row>
    <row r="82" spans="1:6" x14ac:dyDescent="0.35">
      <c r="A82" t="s">
        <v>243</v>
      </c>
      <c r="B82" s="3" t="s">
        <v>244</v>
      </c>
      <c r="C82" t="s">
        <v>245</v>
      </c>
      <c r="D82" s="1">
        <v>0.49</v>
      </c>
      <c r="E82">
        <v>-1</v>
      </c>
      <c r="F82" t="s">
        <v>57</v>
      </c>
    </row>
    <row r="83" spans="1:6" x14ac:dyDescent="0.35">
      <c r="A83" t="s">
        <v>246</v>
      </c>
      <c r="B83" s="3" t="s">
        <v>247</v>
      </c>
      <c r="C83" t="s">
        <v>248</v>
      </c>
      <c r="D83" s="1">
        <v>0.36</v>
      </c>
    </row>
    <row r="84" spans="1:6" x14ac:dyDescent="0.35">
      <c r="A84" t="s">
        <v>249</v>
      </c>
      <c r="B84" s="3" t="s">
        <v>250</v>
      </c>
      <c r="C84" t="s">
        <v>160</v>
      </c>
      <c r="D84" s="1">
        <v>0.02</v>
      </c>
    </row>
    <row r="85" spans="1:6" x14ac:dyDescent="0.35">
      <c r="A85" t="s">
        <v>251</v>
      </c>
      <c r="B85" s="3" t="s">
        <v>252</v>
      </c>
      <c r="C85" t="s">
        <v>89</v>
      </c>
      <c r="D85" s="1">
        <v>0.49</v>
      </c>
      <c r="E85">
        <v>-1</v>
      </c>
      <c r="F85" t="s">
        <v>27</v>
      </c>
    </row>
    <row r="86" spans="1:6" x14ac:dyDescent="0.35">
      <c r="A86" t="s">
        <v>135</v>
      </c>
      <c r="B86" s="3" t="s">
        <v>136</v>
      </c>
      <c r="C86" t="s">
        <v>137</v>
      </c>
      <c r="D86" s="1">
        <v>0.42</v>
      </c>
    </row>
    <row r="87" spans="1:6" x14ac:dyDescent="0.35">
      <c r="A87" t="s">
        <v>152</v>
      </c>
      <c r="B87" s="3" t="s">
        <v>253</v>
      </c>
      <c r="C87" t="s">
        <v>220</v>
      </c>
      <c r="D87" s="1">
        <v>0.49</v>
      </c>
    </row>
    <row r="88" spans="1:6" x14ac:dyDescent="0.35">
      <c r="A88" t="s">
        <v>254</v>
      </c>
      <c r="B88" s="3" t="s">
        <v>255</v>
      </c>
      <c r="C88" t="s">
        <v>160</v>
      </c>
      <c r="D88" s="1">
        <v>0.14000000000000001</v>
      </c>
    </row>
    <row r="89" spans="1:6" x14ac:dyDescent="0.35">
      <c r="A89" t="s">
        <v>256</v>
      </c>
      <c r="B89" s="3" t="s">
        <v>257</v>
      </c>
      <c r="C89" t="s">
        <v>258</v>
      </c>
      <c r="D89" s="1">
        <v>0.49</v>
      </c>
    </row>
    <row r="90" spans="1:6" x14ac:dyDescent="0.35">
      <c r="A90" t="s">
        <v>259</v>
      </c>
      <c r="B90" s="3" t="s">
        <v>41</v>
      </c>
      <c r="C90" t="s">
        <v>170</v>
      </c>
      <c r="D90" s="1">
        <v>0.11</v>
      </c>
    </row>
    <row r="91" spans="1:6" x14ac:dyDescent="0.35">
      <c r="A91" t="s">
        <v>173</v>
      </c>
      <c r="B91" s="3" t="s">
        <v>260</v>
      </c>
      <c r="C91" t="s">
        <v>261</v>
      </c>
      <c r="D91" s="1">
        <v>0.49</v>
      </c>
    </row>
    <row r="92" spans="1:6" x14ac:dyDescent="0.35">
      <c r="A92" t="s">
        <v>262</v>
      </c>
      <c r="B92" s="3" t="s">
        <v>263</v>
      </c>
      <c r="C92" t="s">
        <v>160</v>
      </c>
      <c r="D92" s="1">
        <v>0.14000000000000001</v>
      </c>
    </row>
    <row r="93" spans="1:6" x14ac:dyDescent="0.35">
      <c r="A93" t="s">
        <v>264</v>
      </c>
      <c r="B93" s="3" t="s">
        <v>265</v>
      </c>
      <c r="C93" t="s">
        <v>266</v>
      </c>
      <c r="D93" s="1">
        <v>0.43</v>
      </c>
    </row>
    <row r="94" spans="1:6" x14ac:dyDescent="0.35">
      <c r="A94" t="s">
        <v>267</v>
      </c>
      <c r="B94" s="3" t="s">
        <v>268</v>
      </c>
      <c r="C94" t="s">
        <v>269</v>
      </c>
      <c r="D94" s="1">
        <v>0.5</v>
      </c>
    </row>
    <row r="95" spans="1:6" x14ac:dyDescent="0.35">
      <c r="A95" t="s">
        <v>270</v>
      </c>
      <c r="B95" s="3" t="s">
        <v>271</v>
      </c>
      <c r="C95" t="s">
        <v>182</v>
      </c>
      <c r="D95" s="1">
        <v>0.48</v>
      </c>
    </row>
    <row r="96" spans="1:6" x14ac:dyDescent="0.35">
      <c r="A96" t="s">
        <v>272</v>
      </c>
      <c r="B96" s="3" t="s">
        <v>273</v>
      </c>
      <c r="C96" t="s">
        <v>274</v>
      </c>
      <c r="D96" s="1">
        <v>0.48</v>
      </c>
    </row>
    <row r="97" spans="1:6" x14ac:dyDescent="0.35">
      <c r="A97" t="s">
        <v>275</v>
      </c>
      <c r="B97" s="3" t="s">
        <v>224</v>
      </c>
      <c r="C97" t="s">
        <v>160</v>
      </c>
      <c r="D97" s="1">
        <v>0.47</v>
      </c>
    </row>
    <row r="98" spans="1:6" x14ac:dyDescent="0.35">
      <c r="A98" t="s">
        <v>275</v>
      </c>
      <c r="B98" s="3" t="s">
        <v>224</v>
      </c>
      <c r="C98" t="s">
        <v>160</v>
      </c>
      <c r="D98" s="1">
        <v>0.47</v>
      </c>
    </row>
    <row r="99" spans="1:6" x14ac:dyDescent="0.35">
      <c r="A99" t="s">
        <v>276</v>
      </c>
      <c r="B99" s="3" t="s">
        <v>150</v>
      </c>
      <c r="C99" t="s">
        <v>277</v>
      </c>
      <c r="D99" s="1">
        <v>0.5</v>
      </c>
    </row>
    <row r="100" spans="1:6" x14ac:dyDescent="0.35">
      <c r="A100" t="s">
        <v>278</v>
      </c>
      <c r="B100" s="3" t="s">
        <v>279</v>
      </c>
      <c r="C100" t="s">
        <v>159</v>
      </c>
      <c r="D100" s="1">
        <v>0.08</v>
      </c>
    </row>
    <row r="101" spans="1:6" x14ac:dyDescent="0.35">
      <c r="A101" t="s">
        <v>280</v>
      </c>
      <c r="B101" s="3" t="s">
        <v>281</v>
      </c>
      <c r="C101" t="s">
        <v>165</v>
      </c>
      <c r="D101" s="1">
        <v>0.02</v>
      </c>
    </row>
    <row r="102" spans="1:6" x14ac:dyDescent="0.35">
      <c r="A102" t="s">
        <v>282</v>
      </c>
      <c r="B102" s="3" t="s">
        <v>283</v>
      </c>
      <c r="C102" t="s">
        <v>284</v>
      </c>
      <c r="D102" s="1">
        <v>0.49</v>
      </c>
    </row>
    <row r="103" spans="1:6" x14ac:dyDescent="0.35">
      <c r="A103" t="s">
        <v>285</v>
      </c>
      <c r="B103" s="3" t="s">
        <v>286</v>
      </c>
      <c r="C103" t="s">
        <v>65</v>
      </c>
      <c r="D103" s="1">
        <v>0.04</v>
      </c>
    </row>
    <row r="104" spans="1:6" x14ac:dyDescent="0.35">
      <c r="A104" t="s">
        <v>287</v>
      </c>
      <c r="B104" s="3" t="s">
        <v>288</v>
      </c>
      <c r="C104" t="s">
        <v>289</v>
      </c>
      <c r="D104" s="1">
        <v>0.49</v>
      </c>
    </row>
    <row r="105" spans="1:6" x14ac:dyDescent="0.35">
      <c r="A105" t="s">
        <v>290</v>
      </c>
      <c r="B105" s="3" t="s">
        <v>291</v>
      </c>
      <c r="C105" t="s">
        <v>292</v>
      </c>
      <c r="D105" s="1">
        <v>0.42</v>
      </c>
    </row>
    <row r="106" spans="1:6" x14ac:dyDescent="0.35">
      <c r="A106" t="s">
        <v>293</v>
      </c>
      <c r="B106" s="3" t="s">
        <v>294</v>
      </c>
      <c r="C106" t="s">
        <v>295</v>
      </c>
      <c r="D106" s="1">
        <v>0.21</v>
      </c>
      <c r="E106">
        <v>-1</v>
      </c>
      <c r="F106" t="s">
        <v>57</v>
      </c>
    </row>
    <row r="107" spans="1:6" x14ac:dyDescent="0.35">
      <c r="A107" t="s">
        <v>296</v>
      </c>
      <c r="B107" s="3" t="s">
        <v>297</v>
      </c>
      <c r="C107" t="s">
        <v>298</v>
      </c>
      <c r="D107" s="1">
        <v>0.41</v>
      </c>
    </row>
    <row r="108" spans="1:6" x14ac:dyDescent="0.35">
      <c r="A108" t="s">
        <v>299</v>
      </c>
      <c r="B108" s="3" t="s">
        <v>300</v>
      </c>
      <c r="C108" t="s">
        <v>301</v>
      </c>
      <c r="D108" s="1">
        <v>0.01</v>
      </c>
    </row>
    <row r="109" spans="1:6" x14ac:dyDescent="0.35">
      <c r="A109" t="s">
        <v>302</v>
      </c>
      <c r="B109" s="3" t="s">
        <v>303</v>
      </c>
      <c r="C109" t="s">
        <v>304</v>
      </c>
      <c r="D109" s="1">
        <v>0.24</v>
      </c>
    </row>
    <row r="110" spans="1:6" x14ac:dyDescent="0.35">
      <c r="A110" t="s">
        <v>305</v>
      </c>
      <c r="B110" s="3" t="s">
        <v>306</v>
      </c>
      <c r="C110" t="s">
        <v>307</v>
      </c>
      <c r="D110" s="1">
        <v>0.34</v>
      </c>
    </row>
    <row r="111" spans="1:6" x14ac:dyDescent="0.35">
      <c r="A111" t="s">
        <v>308</v>
      </c>
      <c r="B111" s="3" t="s">
        <v>144</v>
      </c>
      <c r="C111" t="s">
        <v>309</v>
      </c>
      <c r="D111" s="1">
        <v>0.34</v>
      </c>
    </row>
    <row r="112" spans="1:6" x14ac:dyDescent="0.35">
      <c r="A112" t="s">
        <v>310</v>
      </c>
      <c r="B112" s="3" t="s">
        <v>311</v>
      </c>
      <c r="C112" t="s">
        <v>160</v>
      </c>
      <c r="D112" s="1">
        <v>0.02</v>
      </c>
    </row>
    <row r="113" spans="1:6" x14ac:dyDescent="0.35">
      <c r="A113" t="s">
        <v>312</v>
      </c>
      <c r="B113" s="3" t="s">
        <v>313</v>
      </c>
      <c r="C113" t="s">
        <v>237</v>
      </c>
      <c r="D113" s="1">
        <v>0.02</v>
      </c>
    </row>
    <row r="114" spans="1:6" x14ac:dyDescent="0.35">
      <c r="A114" t="s">
        <v>314</v>
      </c>
      <c r="B114" s="3" t="s">
        <v>153</v>
      </c>
      <c r="C114" t="s">
        <v>315</v>
      </c>
      <c r="D114" s="1">
        <v>0.64</v>
      </c>
    </row>
    <row r="115" spans="1:6" x14ac:dyDescent="0.35">
      <c r="A115" t="s">
        <v>316</v>
      </c>
      <c r="B115" s="3" t="s">
        <v>240</v>
      </c>
      <c r="C115" t="s">
        <v>170</v>
      </c>
      <c r="D115" s="1">
        <v>0.5</v>
      </c>
      <c r="E115">
        <v>-1</v>
      </c>
      <c r="F115" t="s">
        <v>317</v>
      </c>
    </row>
    <row r="116" spans="1:6" x14ac:dyDescent="0.35">
      <c r="A116" t="s">
        <v>318</v>
      </c>
      <c r="B116" s="3" t="s">
        <v>319</v>
      </c>
      <c r="C116" t="s">
        <v>320</v>
      </c>
      <c r="D116" s="1">
        <v>0.47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36BD0-F987-4860-BEE3-303764BB125C}">
  <dimension ref="A3:B7"/>
  <sheetViews>
    <sheetView topLeftCell="A2" workbookViewId="0">
      <selection activeCell="O14" sqref="O14"/>
    </sheetView>
  </sheetViews>
  <sheetFormatPr defaultRowHeight="14.5" x14ac:dyDescent="0.35"/>
  <cols>
    <col min="1" max="1" width="12.36328125" bestFit="1" customWidth="1"/>
    <col min="2" max="2" width="16.36328125" bestFit="1" customWidth="1"/>
  </cols>
  <sheetData>
    <row r="3" spans="1:2" x14ac:dyDescent="0.35">
      <c r="A3" s="9" t="s">
        <v>327</v>
      </c>
      <c r="B3" t="s">
        <v>338</v>
      </c>
    </row>
    <row r="4" spans="1:2" x14ac:dyDescent="0.35">
      <c r="A4" s="10" t="s">
        <v>332</v>
      </c>
      <c r="B4" s="5">
        <v>3.8090909090909082</v>
      </c>
    </row>
    <row r="5" spans="1:2" x14ac:dyDescent="0.35">
      <c r="A5" s="10" t="s">
        <v>334</v>
      </c>
      <c r="B5" s="5">
        <v>4.7478260869565219</v>
      </c>
    </row>
    <row r="6" spans="1:2" x14ac:dyDescent="0.35">
      <c r="A6" s="10" t="s">
        <v>333</v>
      </c>
      <c r="B6" s="5">
        <v>0.42835820895522392</v>
      </c>
    </row>
    <row r="7" spans="1:2" x14ac:dyDescent="0.35">
      <c r="A7" s="10" t="s">
        <v>328</v>
      </c>
      <c r="B7" s="5">
        <v>1.9794642857142848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34324-25F7-4866-A80B-8DF539C9F0CF}">
  <dimension ref="A1"/>
  <sheetViews>
    <sheetView tabSelected="1" topLeftCell="A3" zoomScale="50" zoomScaleNormal="50" workbookViewId="0">
      <selection activeCell="AI17" sqref="AI17"/>
    </sheetView>
  </sheetViews>
  <sheetFormatPr defaultRowHeight="14.5" x14ac:dyDescent="0.35"/>
  <cols>
    <col min="1" max="16384" width="8.7265625" style="2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A9DC1-8048-4E82-9FD5-B1EAA53654B4}">
  <dimension ref="A1:M113"/>
  <sheetViews>
    <sheetView workbookViewId="0">
      <pane ySplit="1" topLeftCell="A2" activePane="bottomLeft" state="frozen"/>
      <selection pane="bottomLeft" activeCell="E29" sqref="E29"/>
    </sheetView>
  </sheetViews>
  <sheetFormatPr defaultRowHeight="14.5" x14ac:dyDescent="0.35"/>
  <cols>
    <col min="1" max="1" width="89.1796875" bestFit="1" customWidth="1"/>
    <col min="2" max="3" width="18.36328125" bestFit="1" customWidth="1"/>
    <col min="4" max="4" width="18.36328125" customWidth="1"/>
    <col min="5" max="5" width="26" bestFit="1" customWidth="1"/>
    <col min="6" max="6" width="8.1796875" bestFit="1" customWidth="1"/>
    <col min="7" max="7" width="6.7265625" style="5" bestFit="1" customWidth="1"/>
    <col min="8" max="8" width="15.54296875" style="5" bestFit="1" customWidth="1"/>
    <col min="9" max="9" width="10.26953125" style="8" bestFit="1" customWidth="1"/>
    <col min="10" max="10" width="22" bestFit="1" customWidth="1"/>
    <col min="12" max="12" width="20.90625" bestFit="1" customWidth="1"/>
    <col min="13" max="13" width="65.453125" bestFit="1" customWidth="1"/>
  </cols>
  <sheetData>
    <row r="1" spans="1:13" x14ac:dyDescent="0.35">
      <c r="A1" s="2" t="s">
        <v>0</v>
      </c>
      <c r="B1" s="2" t="s">
        <v>1</v>
      </c>
      <c r="C1" s="2" t="s">
        <v>322</v>
      </c>
      <c r="D1" s="2" t="s">
        <v>323</v>
      </c>
      <c r="E1" s="2" t="s">
        <v>345</v>
      </c>
      <c r="F1" s="2" t="s">
        <v>2</v>
      </c>
      <c r="G1" s="11" t="s">
        <v>3</v>
      </c>
      <c r="H1" s="11" t="s">
        <v>336</v>
      </c>
      <c r="I1" s="7" t="s">
        <v>321</v>
      </c>
      <c r="J1" s="2" t="s">
        <v>346</v>
      </c>
    </row>
    <row r="2" spans="1:13" ht="15" thickBot="1" x14ac:dyDescent="0.4">
      <c r="A2" t="s">
        <v>61</v>
      </c>
      <c r="B2" s="6">
        <v>2025</v>
      </c>
      <c r="C2" s="6">
        <v>3971</v>
      </c>
      <c r="D2" s="4">
        <f>C2-B2</f>
        <v>1946</v>
      </c>
      <c r="E2" s="1" t="str">
        <f>IF(F2&lt;20%,"Low Discount",IF(AND(F2&gt;=20%,F2&lt;=40%),"Medium Discount",IF(F2&gt;40%,"High Discount")))</f>
        <v>High Discount</v>
      </c>
      <c r="F2" s="1">
        <v>0.49</v>
      </c>
      <c r="G2" s="5">
        <v>-3</v>
      </c>
      <c r="H2" s="5">
        <f>ABS(G2)</f>
        <v>3</v>
      </c>
      <c r="I2" s="8">
        <v>5</v>
      </c>
      <c r="J2" t="str">
        <f>IF(I2&lt;3,"Poor",IF(AND(I2&gt;=3,I2&lt;=4.5),"Average",IF(I2&gt;4.5,"Excellent")))</f>
        <v>Excellent</v>
      </c>
    </row>
    <row r="3" spans="1:13" ht="15" thickBot="1" x14ac:dyDescent="0.4">
      <c r="A3" t="s">
        <v>118</v>
      </c>
      <c r="B3" s="6">
        <v>171</v>
      </c>
      <c r="C3" s="6">
        <v>360</v>
      </c>
      <c r="D3" s="4">
        <f>C3-B3</f>
        <v>189</v>
      </c>
      <c r="E3" s="1" t="str">
        <f>IF(F3&lt;20%,"Low Discount",IF(AND(F3&gt;=20%,F3&lt;=40%),"Medium Discount",IF(F3&gt;40%,"High Discount")))</f>
        <v>High Discount</v>
      </c>
      <c r="F3" s="1">
        <v>0.53</v>
      </c>
      <c r="G3" s="5">
        <v>-2</v>
      </c>
      <c r="H3" s="5">
        <f>ABS(G3)</f>
        <v>2</v>
      </c>
      <c r="I3" s="8">
        <v>5</v>
      </c>
      <c r="J3" t="str">
        <f>IF(I3&lt;3,"Poor",IF(AND(I3&gt;=3,I3&lt;=4.5),"Average",IF(I3&gt;4.5,"Excellent")))</f>
        <v>Excellent</v>
      </c>
      <c r="L3" s="13" t="s">
        <v>339</v>
      </c>
    </row>
    <row r="4" spans="1:13" x14ac:dyDescent="0.35">
      <c r="A4" t="s">
        <v>54</v>
      </c>
      <c r="B4" s="6">
        <v>332</v>
      </c>
      <c r="C4" s="6">
        <v>684</v>
      </c>
      <c r="D4" s="4">
        <f>C4-B4</f>
        <v>352</v>
      </c>
      <c r="E4" s="1" t="str">
        <f>IF(F4&lt;20%,"Low Discount",IF(AND(F4&gt;=20%,F4&lt;=40%),"Medium Discount",IF(F4&gt;40%,"High Discount")))</f>
        <v>High Discount</v>
      </c>
      <c r="F4" s="1">
        <v>0.51</v>
      </c>
      <c r="G4" s="5">
        <v>-2</v>
      </c>
      <c r="H4" s="5">
        <f>ABS(G4)</f>
        <v>2</v>
      </c>
      <c r="I4" s="8">
        <v>5</v>
      </c>
      <c r="J4" t="str">
        <f>IF(I4&lt;3,"Poor",IF(AND(I4&gt;=3,I4&lt;=4.5),"Average",IF(I4&gt;4.5,"Excellent")))</f>
        <v>Excellent</v>
      </c>
      <c r="L4">
        <f>AVERAGE(B:B)</f>
        <v>1186.8928571428571</v>
      </c>
    </row>
    <row r="5" spans="1:13" ht="15" thickBot="1" x14ac:dyDescent="0.4">
      <c r="A5" t="s">
        <v>58</v>
      </c>
      <c r="B5" s="6">
        <v>195</v>
      </c>
      <c r="C5" s="6">
        <v>360</v>
      </c>
      <c r="D5" s="4">
        <f>C5-B5</f>
        <v>165</v>
      </c>
      <c r="E5" s="1" t="str">
        <f>IF(F5&lt;20%,"Low Discount",IF(AND(F5&gt;=20%,F5&lt;=40%),"Medium Discount",IF(F5&gt;40%,"High Discount")))</f>
        <v>High Discount</v>
      </c>
      <c r="F5" s="1">
        <v>0.46</v>
      </c>
      <c r="G5" s="5">
        <v>-2</v>
      </c>
      <c r="H5" s="5">
        <f>ABS(G5)</f>
        <v>2</v>
      </c>
      <c r="I5" s="8">
        <v>5</v>
      </c>
      <c r="J5" t="str">
        <f>IF(I5&lt;3,"Poor",IF(AND(I5&gt;=3,I5&lt;=4.5),"Average",IF(I5&gt;4.5,"Excellent")))</f>
        <v>Excellent</v>
      </c>
    </row>
    <row r="6" spans="1:13" ht="15" thickBot="1" x14ac:dyDescent="0.4">
      <c r="A6" t="s">
        <v>243</v>
      </c>
      <c r="B6" s="6">
        <v>979</v>
      </c>
      <c r="C6" s="6">
        <v>1920</v>
      </c>
      <c r="D6" s="4">
        <f>C6-B6</f>
        <v>941</v>
      </c>
      <c r="E6" s="1" t="str">
        <f>IF(F6&lt;20%,"Low Discount",IF(AND(F6&gt;=20%,F6&lt;=40%),"Medium Discount",IF(F6&gt;40%,"High Discount")))</f>
        <v>High Discount</v>
      </c>
      <c r="F6" s="1">
        <v>0.49</v>
      </c>
      <c r="G6" s="5">
        <v>-1</v>
      </c>
      <c r="H6" s="5">
        <f>ABS(G6)</f>
        <v>1</v>
      </c>
      <c r="I6" s="8">
        <v>5</v>
      </c>
      <c r="J6" t="str">
        <f>IF(I6&lt;3,"Poor",IF(AND(I6&gt;=3,I6&lt;=4.5),"Average",IF(I6&gt;4.5,"Excellent")))</f>
        <v>Excellent</v>
      </c>
      <c r="L6" s="13" t="s">
        <v>340</v>
      </c>
    </row>
    <row r="7" spans="1:13" x14ac:dyDescent="0.35">
      <c r="A7" t="s">
        <v>115</v>
      </c>
      <c r="B7" s="6">
        <v>1620</v>
      </c>
      <c r="C7" s="6">
        <v>2690</v>
      </c>
      <c r="D7" s="4">
        <f>C7-B7</f>
        <v>1070</v>
      </c>
      <c r="E7" s="1" t="str">
        <f>IF(F7&lt;20%,"Low Discount",IF(AND(F7&gt;=20%,F7&lt;=40%),"Medium Discount",IF(F7&gt;40%,"High Discount")))</f>
        <v>Medium Discount</v>
      </c>
      <c r="F7" s="1">
        <v>0.4</v>
      </c>
      <c r="G7" s="5">
        <v>-1</v>
      </c>
      <c r="H7" s="5">
        <f>ABS(G7)</f>
        <v>1</v>
      </c>
      <c r="I7" s="8">
        <v>5</v>
      </c>
      <c r="J7" t="str">
        <f>IF(I7&lt;3,"Poor",IF(AND(I7&gt;=3,I7&lt;=4.5),"Average",IF(I7&gt;4.5,"Excellent")))</f>
        <v>Excellent</v>
      </c>
      <c r="L7" s="15">
        <f>AVERAGE(C:C)</f>
        <v>1811.1071428571429</v>
      </c>
    </row>
    <row r="8" spans="1:13" ht="15" thickBot="1" x14ac:dyDescent="0.4">
      <c r="A8" t="s">
        <v>293</v>
      </c>
      <c r="B8" s="6">
        <v>3640</v>
      </c>
      <c r="C8" s="6">
        <v>4588</v>
      </c>
      <c r="D8" s="4">
        <f>C8-B8</f>
        <v>948</v>
      </c>
      <c r="E8" s="1" t="str">
        <f>IF(F8&lt;20%,"Low Discount",IF(AND(F8&gt;=20%,F8&lt;=40%),"Medium Discount",IF(F8&gt;40%,"High Discount")))</f>
        <v>Medium Discount</v>
      </c>
      <c r="F8" s="1">
        <v>0.21</v>
      </c>
      <c r="G8" s="5">
        <v>-1</v>
      </c>
      <c r="H8" s="5">
        <f>ABS(G8)</f>
        <v>1</v>
      </c>
      <c r="I8" s="8">
        <v>5</v>
      </c>
      <c r="J8" t="str">
        <f>IF(I8&lt;3,"Poor",IF(AND(I8&gt;=3,I8&lt;=4.5),"Average",IF(I8&gt;4.5,"Excellent")))</f>
        <v>Excellent</v>
      </c>
    </row>
    <row r="9" spans="1:13" ht="15" thickBot="1" x14ac:dyDescent="0.4">
      <c r="A9" t="s">
        <v>45</v>
      </c>
      <c r="B9" s="6">
        <v>552</v>
      </c>
      <c r="C9" s="6">
        <v>1035</v>
      </c>
      <c r="D9" s="4">
        <f>C9-B9</f>
        <v>483</v>
      </c>
      <c r="E9" s="1" t="str">
        <f>IF(F9&lt;20%,"Low Discount",IF(AND(F9&gt;=20%,F9&lt;=40%),"Medium Discount",IF(F9&gt;40%,"High Discount")))</f>
        <v>High Discount</v>
      </c>
      <c r="F9" s="1">
        <v>0.47</v>
      </c>
      <c r="G9" s="5">
        <v>-12</v>
      </c>
      <c r="H9" s="5">
        <f>ABS(G9)</f>
        <v>12</v>
      </c>
      <c r="I9" s="8">
        <v>4.8</v>
      </c>
      <c r="J9" t="str">
        <f>IF(I9&lt;3,"Poor",IF(AND(I9&gt;=3,I9&lt;=4.5),"Average",IF(I9&gt;4.5,"Excellent")))</f>
        <v>Excellent</v>
      </c>
      <c r="L9" s="13" t="s">
        <v>341</v>
      </c>
    </row>
    <row r="10" spans="1:13" x14ac:dyDescent="0.35">
      <c r="A10" t="s">
        <v>33</v>
      </c>
      <c r="B10" s="6">
        <v>1274</v>
      </c>
      <c r="C10" s="6">
        <v>2800</v>
      </c>
      <c r="D10" s="4">
        <f>C10-B10</f>
        <v>1526</v>
      </c>
      <c r="E10" s="1" t="str">
        <f>IF(F10&lt;20%,"Low Discount",IF(AND(F10&gt;=20%,F10&lt;=40%),"Medium Discount",IF(F10&gt;40%,"High Discount")))</f>
        <v>High Discount</v>
      </c>
      <c r="F10" s="1">
        <v>0.55000000000000004</v>
      </c>
      <c r="G10" s="5">
        <v>-5</v>
      </c>
      <c r="H10" s="5">
        <f>ABS(G10)</f>
        <v>5</v>
      </c>
      <c r="I10" s="8">
        <v>4.8</v>
      </c>
      <c r="J10" t="str">
        <f>IF(I10&lt;3,"Poor",IF(AND(I10&gt;=3,I10&lt;=4.5),"Average",IF(I10&gt;4.5,"Excellent")))</f>
        <v>Excellent</v>
      </c>
      <c r="L10" s="12">
        <f>AVERAGE(F:F)</f>
        <v>0.3677678571428572</v>
      </c>
    </row>
    <row r="11" spans="1:13" ht="15" thickBot="1" x14ac:dyDescent="0.4">
      <c r="A11" t="s">
        <v>20</v>
      </c>
      <c r="B11" s="6">
        <v>1740</v>
      </c>
      <c r="C11" s="6">
        <v>2356</v>
      </c>
      <c r="D11" s="4">
        <f>C11-B11</f>
        <v>616</v>
      </c>
      <c r="E11" s="1" t="str">
        <f>IF(F11&lt;20%,"Low Discount",IF(AND(F11&gt;=20%,F11&lt;=40%),"Medium Discount",IF(F11&gt;40%,"High Discount")))</f>
        <v>Medium Discount</v>
      </c>
      <c r="F11" s="1">
        <v>0.26</v>
      </c>
      <c r="G11" s="5">
        <v>-5</v>
      </c>
      <c r="H11" s="5">
        <f>ABS(G11)</f>
        <v>5</v>
      </c>
      <c r="I11" s="8">
        <v>4.8</v>
      </c>
      <c r="J11" t="str">
        <f>IF(I11&lt;3,"Poor",IF(AND(I11&gt;=3,I11&lt;=4.5),"Average",IF(I11&gt;4.5,"Excellent")))</f>
        <v>Excellent</v>
      </c>
    </row>
    <row r="12" spans="1:13" ht="15" thickBot="1" x14ac:dyDescent="0.4">
      <c r="A12" t="s">
        <v>42</v>
      </c>
      <c r="B12" s="6">
        <v>990</v>
      </c>
      <c r="C12" s="6">
        <v>1500</v>
      </c>
      <c r="D12" s="4">
        <f>C12-B12</f>
        <v>510</v>
      </c>
      <c r="E12" s="1" t="str">
        <f>IF(F12&lt;20%,"Low Discount",IF(AND(F12&gt;=20%,F12&lt;=40%),"Medium Discount",IF(F12&gt;40%,"High Discount")))</f>
        <v>Medium Discount</v>
      </c>
      <c r="F12" s="1">
        <v>0.34</v>
      </c>
      <c r="G12" s="5">
        <v>-39</v>
      </c>
      <c r="H12" s="5">
        <f>ABS(G12)</f>
        <v>39</v>
      </c>
      <c r="I12" s="8">
        <v>4.7</v>
      </c>
      <c r="J12" t="str">
        <f>IF(I12&lt;3,"Poor",IF(AND(I12&gt;=3,I12&lt;=4.5),"Average",IF(I12&gt;4.5,"Excellent")))</f>
        <v>Excellent</v>
      </c>
      <c r="L12" s="13" t="s">
        <v>342</v>
      </c>
    </row>
    <row r="13" spans="1:13" x14ac:dyDescent="0.35">
      <c r="A13" t="s">
        <v>109</v>
      </c>
      <c r="B13" s="6">
        <v>1940</v>
      </c>
      <c r="C13" s="6">
        <v>2650</v>
      </c>
      <c r="D13" s="4">
        <f>C13-B13</f>
        <v>710</v>
      </c>
      <c r="E13" s="1" t="str">
        <f>IF(F13&lt;20%,"Low Discount",IF(AND(F13&gt;=20%,F13&lt;=40%),"Medium Discount",IF(F13&gt;40%,"High Discount")))</f>
        <v>Medium Discount</v>
      </c>
      <c r="F13" s="1">
        <v>0.27</v>
      </c>
      <c r="G13" s="5">
        <v>-20</v>
      </c>
      <c r="H13" s="5">
        <f>ABS(G13)</f>
        <v>20</v>
      </c>
      <c r="I13" s="8">
        <v>4.7</v>
      </c>
      <c r="J13" t="str">
        <f>IF(I13&lt;3,"Poor",IF(AND(I13&gt;=3,I13&lt;=4.5),"Average",IF(I13&gt;4.5,"Excellent")))</f>
        <v>Excellent</v>
      </c>
      <c r="L13" s="8">
        <f>AVERAGE(I:I)</f>
        <v>1.9794642857142857</v>
      </c>
    </row>
    <row r="14" spans="1:13" ht="15" thickBot="1" x14ac:dyDescent="0.4">
      <c r="A14" t="s">
        <v>103</v>
      </c>
      <c r="B14" s="6">
        <v>980</v>
      </c>
      <c r="C14" s="6">
        <v>1490</v>
      </c>
      <c r="D14" s="4">
        <f>C14-B14</f>
        <v>510</v>
      </c>
      <c r="E14" s="1" t="str">
        <f>IF(F14&lt;20%,"Low Discount",IF(AND(F14&gt;=20%,F14&lt;=40%),"Medium Discount",IF(F14&gt;40%,"High Discount")))</f>
        <v>Medium Discount</v>
      </c>
      <c r="F14" s="1">
        <v>0.34</v>
      </c>
      <c r="G14" s="5">
        <v>-12</v>
      </c>
      <c r="H14" s="5">
        <f>ABS(G14)</f>
        <v>12</v>
      </c>
      <c r="I14" s="8">
        <v>4.7</v>
      </c>
      <c r="J14" t="str">
        <f>IF(I14&lt;3,"Poor",IF(AND(I14&gt;=3,I14&lt;=4.5),"Average",IF(I14&gt;4.5,"Excellent")))</f>
        <v>Excellent</v>
      </c>
    </row>
    <row r="15" spans="1:13" ht="15" thickBot="1" x14ac:dyDescent="0.4">
      <c r="A15" t="s">
        <v>16</v>
      </c>
      <c r="B15" s="6">
        <v>1580</v>
      </c>
      <c r="C15" s="6">
        <v>2499</v>
      </c>
      <c r="D15" s="4">
        <f>C15-B15</f>
        <v>919</v>
      </c>
      <c r="E15" s="1" t="str">
        <f>IF(F15&lt;20%,"Low Discount",IF(AND(F15&gt;=20%,F15&lt;=40%),"Medium Discount",IF(F15&gt;40%,"High Discount")))</f>
        <v>Medium Discount</v>
      </c>
      <c r="F15" s="1">
        <v>0.37</v>
      </c>
      <c r="G15" s="5">
        <v>-7</v>
      </c>
      <c r="H15" s="5">
        <f>ABS(G15)</f>
        <v>7</v>
      </c>
      <c r="I15" s="8">
        <v>4.7</v>
      </c>
      <c r="J15" t="str">
        <f>IF(I15&lt;3,"Poor",IF(AND(I15&gt;=3,I15&lt;=4.5),"Average",IF(I15&gt;4.5,"Excellent")))</f>
        <v>Excellent</v>
      </c>
      <c r="L15" s="13" t="s">
        <v>343</v>
      </c>
    </row>
    <row r="16" spans="1:13" x14ac:dyDescent="0.35">
      <c r="A16" t="s">
        <v>28</v>
      </c>
      <c r="B16" s="6">
        <v>2319</v>
      </c>
      <c r="C16" s="6">
        <v>3032</v>
      </c>
      <c r="D16" s="4">
        <f>C16-B16</f>
        <v>713</v>
      </c>
      <c r="E16" s="1" t="str">
        <f>IF(F16&lt;20%,"Low Discount",IF(AND(F16&gt;=20%,F16&lt;=40%),"Medium Discount",IF(F16&gt;40%,"High Discount")))</f>
        <v>Medium Discount</v>
      </c>
      <c r="F16" s="1">
        <v>0.24</v>
      </c>
      <c r="G16" s="5">
        <v>-55</v>
      </c>
      <c r="H16" s="5">
        <f>ABS(G16)</f>
        <v>55</v>
      </c>
      <c r="I16" s="8">
        <v>4.5999999999999996</v>
      </c>
      <c r="J16" t="str">
        <f>IF(I16&lt;3,"Poor",IF(AND(I16&gt;=3,I16&lt;=4.5),"Average",IF(I16&gt;4.5,"Excellent")))</f>
        <v>Excellent</v>
      </c>
      <c r="L16">
        <f>MAX(B:B)</f>
        <v>3750</v>
      </c>
      <c r="M16" s="16" t="str">
        <f>INDEX(A:A,MATCH(MAX(B:B),B:B,0))</f>
        <v>32PCS Portable Cordless Drill Set With Cyclic Battery Drive -26 Variable Speed</v>
      </c>
    </row>
    <row r="17" spans="1:13" ht="15" thickBot="1" x14ac:dyDescent="0.4">
      <c r="A17" t="s">
        <v>87</v>
      </c>
      <c r="B17" s="6">
        <v>420</v>
      </c>
      <c r="C17" s="6">
        <v>647</v>
      </c>
      <c r="D17" s="4">
        <f>C17-B17</f>
        <v>227</v>
      </c>
      <c r="E17" s="1" t="str">
        <f>IF(F17&lt;20%,"Low Discount",IF(AND(F17&gt;=20%,F17&lt;=40%),"Medium Discount",IF(F17&gt;40%,"High Discount")))</f>
        <v>Medium Discount</v>
      </c>
      <c r="F17" s="1">
        <v>0.35</v>
      </c>
      <c r="G17" s="5">
        <v>-49</v>
      </c>
      <c r="H17" s="5">
        <f>ABS(G17)</f>
        <v>49</v>
      </c>
      <c r="I17" s="8">
        <v>4.5999999999999996</v>
      </c>
      <c r="J17" t="str">
        <f>IF(I17&lt;3,"Poor",IF(AND(I17&gt;=3,I17&lt;=4.5),"Average",IF(I17&gt;4.5,"Excellent")))</f>
        <v>Excellent</v>
      </c>
    </row>
    <row r="18" spans="1:13" ht="15" thickBot="1" x14ac:dyDescent="0.4">
      <c r="A18" t="s">
        <v>66</v>
      </c>
      <c r="B18" s="6">
        <v>998</v>
      </c>
      <c r="C18" s="6">
        <v>1966</v>
      </c>
      <c r="D18" s="4">
        <f>C18-B18</f>
        <v>968</v>
      </c>
      <c r="E18" s="1" t="str">
        <f>IF(F18&lt;20%,"Low Discount",IF(AND(F18&gt;=20%,F18&lt;=40%),"Medium Discount",IF(F18&gt;40%,"High Discount")))</f>
        <v>High Discount</v>
      </c>
      <c r="F18" s="1">
        <v>0.49</v>
      </c>
      <c r="G18" s="5">
        <v>-44</v>
      </c>
      <c r="H18" s="5">
        <f>ABS(G18)</f>
        <v>44</v>
      </c>
      <c r="I18" s="8">
        <v>4.5999999999999996</v>
      </c>
      <c r="J18" t="str">
        <f>IF(I18&lt;3,"Poor",IF(AND(I18&gt;=3,I18&lt;=4.5),"Average",IF(I18&gt;4.5,"Excellent")))</f>
        <v>Excellent</v>
      </c>
      <c r="L18" s="13" t="s">
        <v>344</v>
      </c>
    </row>
    <row r="19" spans="1:13" x14ac:dyDescent="0.35">
      <c r="A19" t="s">
        <v>12</v>
      </c>
      <c r="B19" s="6">
        <v>2199</v>
      </c>
      <c r="C19" s="6">
        <v>2923</v>
      </c>
      <c r="D19" s="4">
        <f>C19-B19</f>
        <v>724</v>
      </c>
      <c r="E19" s="1" t="str">
        <f>IF(F19&lt;20%,"Low Discount",IF(AND(F19&gt;=20%,F19&lt;=40%),"Medium Discount",IF(F19&gt;40%,"High Discount")))</f>
        <v>Medium Discount</v>
      </c>
      <c r="F19" s="1">
        <v>0.25</v>
      </c>
      <c r="G19" s="5">
        <v>-24</v>
      </c>
      <c r="H19" s="5">
        <f>ABS(G19)</f>
        <v>24</v>
      </c>
      <c r="I19" s="8">
        <v>4.5999999999999996</v>
      </c>
      <c r="J19" t="str">
        <f>IF(I19&lt;3,"Poor",IF(AND(I19&gt;=3,I19&lt;=4.5),"Average",IF(I19&gt;4.5,"Excellent")))</f>
        <v>Excellent</v>
      </c>
      <c r="L19">
        <f>MIN(B:B)</f>
        <v>38</v>
      </c>
      <c r="M19" t="str">
        <f>INDEX(A:A,MATCH(MIN(B:B),B:B,0))</f>
        <v>3PCS Single Head Knitting Crochet Sweater Needle Set</v>
      </c>
    </row>
    <row r="20" spans="1:13" ht="15" thickBot="1" x14ac:dyDescent="0.4">
      <c r="A20" t="s">
        <v>64</v>
      </c>
      <c r="B20" s="6">
        <v>2999</v>
      </c>
      <c r="C20" s="6">
        <v>3699</v>
      </c>
      <c r="D20" s="4">
        <f>C20-B20</f>
        <v>700</v>
      </c>
      <c r="E20" s="1" t="str">
        <f>IF(F20&lt;20%,"Low Discount",IF(AND(F20&gt;=20%,F20&lt;=40%),"Medium Discount",IF(F20&gt;40%,"High Discount")))</f>
        <v>Low Discount</v>
      </c>
      <c r="F20" s="1">
        <v>0.19</v>
      </c>
      <c r="G20" s="5">
        <v>-5</v>
      </c>
      <c r="H20" s="5">
        <f>ABS(G20)</f>
        <v>5</v>
      </c>
      <c r="I20" s="8">
        <v>4.5999999999999996</v>
      </c>
      <c r="J20" t="str">
        <f>IF(I20&lt;3,"Poor",IF(AND(I20&gt;=3,I20&lt;=4.5),"Average",IF(I20&gt;4.5,"Excellent")))</f>
        <v>Excellent</v>
      </c>
    </row>
    <row r="21" spans="1:13" ht="15" thickBot="1" x14ac:dyDescent="0.4">
      <c r="A21" t="s">
        <v>112</v>
      </c>
      <c r="B21" s="6">
        <v>1980</v>
      </c>
      <c r="C21" s="6">
        <v>2699</v>
      </c>
      <c r="D21" s="4">
        <f>C21-B21</f>
        <v>719</v>
      </c>
      <c r="E21" s="1" t="str">
        <f>IF(F21&lt;20%,"Low Discount",IF(AND(F21&gt;=20%,F21&lt;=40%),"Medium Discount",IF(F21&gt;40%,"High Discount")))</f>
        <v>Medium Discount</v>
      </c>
      <c r="F21" s="1">
        <v>0.27</v>
      </c>
      <c r="G21" s="5">
        <v>-32</v>
      </c>
      <c r="H21" s="5">
        <f>ABS(G21)</f>
        <v>32</v>
      </c>
      <c r="I21" s="8">
        <v>4.5</v>
      </c>
      <c r="J21" t="str">
        <f>IF(I21&lt;3,"Poor",IF(AND(I21&gt;=3,I21&lt;=4.5),"Average",IF(I21&gt;4.5,"Excellent")))</f>
        <v>Average</v>
      </c>
      <c r="L21" s="14" t="s">
        <v>349</v>
      </c>
    </row>
    <row r="22" spans="1:13" x14ac:dyDescent="0.35">
      <c r="A22" t="s">
        <v>48</v>
      </c>
      <c r="B22" s="6">
        <v>501</v>
      </c>
      <c r="C22" s="6">
        <v>860</v>
      </c>
      <c r="D22" s="4">
        <f>C22-B22</f>
        <v>359</v>
      </c>
      <c r="E22" s="1" t="str">
        <f>IF(F22&lt;20%,"Low Discount",IF(AND(F22&gt;=20%,F22&lt;=40%),"Medium Discount",IF(F22&gt;40%,"High Discount")))</f>
        <v>High Discount</v>
      </c>
      <c r="F22" s="1">
        <v>0.42</v>
      </c>
      <c r="G22" s="5">
        <v>-6</v>
      </c>
      <c r="H22" s="5">
        <f>ABS(G22)</f>
        <v>6</v>
      </c>
      <c r="I22" s="8">
        <v>4.5</v>
      </c>
      <c r="J22" t="str">
        <f>IF(I22&lt;3,"Poor",IF(AND(I22&gt;=3,I22&lt;=4.5),"Average",IF(I22&gt;4.5,"Excellent")))</f>
        <v>Average</v>
      </c>
      <c r="L22">
        <f>SUM(H:H)</f>
        <v>723</v>
      </c>
    </row>
    <row r="23" spans="1:13" x14ac:dyDescent="0.35">
      <c r="A23" t="s">
        <v>4</v>
      </c>
      <c r="B23" s="6">
        <v>950</v>
      </c>
      <c r="C23" s="6">
        <v>1525</v>
      </c>
      <c r="D23" s="4">
        <f>C23-B23</f>
        <v>575</v>
      </c>
      <c r="E23" s="1" t="str">
        <f>IF(F23&lt;20%,"Low Discount",IF(AND(F23&gt;=20%,F23&lt;=40%),"Medium Discount",IF(F23&gt;40%,"High Discount")))</f>
        <v>Medium Discount</v>
      </c>
      <c r="F23" s="1">
        <v>0.38</v>
      </c>
      <c r="G23" s="5">
        <v>-2</v>
      </c>
      <c r="H23" s="5">
        <f>ABS(G23)</f>
        <v>2</v>
      </c>
      <c r="I23" s="8">
        <v>4.5</v>
      </c>
      <c r="J23" t="str">
        <f>IF(I23&lt;3,"Poor",IF(AND(I23&gt;=3,I23&lt;=4.5),"Average",IF(I23&gt;4.5,"Excellent")))</f>
        <v>Average</v>
      </c>
    </row>
    <row r="24" spans="1:13" x14ac:dyDescent="0.35">
      <c r="A24" t="s">
        <v>123</v>
      </c>
      <c r="B24" s="6">
        <f>(1620+1980)/2</f>
        <v>1800</v>
      </c>
      <c r="C24" s="6">
        <f>(2200+3200)/2</f>
        <v>2700</v>
      </c>
      <c r="D24" s="4">
        <f>C24-B24</f>
        <v>900</v>
      </c>
      <c r="E24" s="1" t="str">
        <f>IF(F24&lt;20%,"Low Discount",IF(AND(F24&gt;=20%,F24&lt;=40%),"Medium Discount",IF(F24&gt;40%,"High Discount")))</f>
        <v>Medium Discount</v>
      </c>
      <c r="F24" s="1">
        <v>0.38</v>
      </c>
      <c r="G24" s="5">
        <v>-2</v>
      </c>
      <c r="H24" s="5">
        <f>ABS(G24)</f>
        <v>2</v>
      </c>
      <c r="I24" s="8">
        <v>4.5</v>
      </c>
      <c r="J24" t="str">
        <f>IF(I24&lt;3,"Poor",IF(AND(I24&gt;=3,I24&lt;=4.5),"Average",IF(I24&gt;4.5,"Excellent")))</f>
        <v>Average</v>
      </c>
    </row>
    <row r="25" spans="1:13" x14ac:dyDescent="0.35">
      <c r="A25" t="s">
        <v>79</v>
      </c>
      <c r="B25" s="6">
        <v>1650</v>
      </c>
      <c r="C25" s="6">
        <v>2150</v>
      </c>
      <c r="D25" s="4">
        <f>C25-B25</f>
        <v>500</v>
      </c>
      <c r="E25" s="1" t="str">
        <f>IF(F25&lt;20%,"Low Discount",IF(AND(F25&gt;=20%,F25&lt;=40%),"Medium Discount",IF(F25&gt;40%,"High Discount")))</f>
        <v>Medium Discount</v>
      </c>
      <c r="F25" s="1">
        <v>0.23</v>
      </c>
      <c r="G25" s="5">
        <v>-14</v>
      </c>
      <c r="H25" s="5">
        <f>ABS(G25)</f>
        <v>14</v>
      </c>
      <c r="I25" s="8">
        <v>4.4000000000000004</v>
      </c>
      <c r="J25" t="str">
        <f>IF(I25&lt;3,"Poor",IF(AND(I25&gt;=3,I25&lt;=4.5),"Average",IF(I25&gt;4.5,"Excellent")))</f>
        <v>Average</v>
      </c>
    </row>
    <row r="26" spans="1:13" x14ac:dyDescent="0.35">
      <c r="A26" t="s">
        <v>120</v>
      </c>
      <c r="B26" s="6">
        <v>389</v>
      </c>
      <c r="C26" s="6">
        <v>656</v>
      </c>
      <c r="D26" s="4">
        <f>C26-B26</f>
        <v>267</v>
      </c>
      <c r="E26" s="1" t="str">
        <f>IF(F26&lt;20%,"Low Discount",IF(AND(F26&gt;=20%,F26&lt;=40%),"Medium Discount",IF(F26&gt;40%,"High Discount")))</f>
        <v>High Discount</v>
      </c>
      <c r="F26" s="1">
        <v>0.41</v>
      </c>
      <c r="G26" s="5">
        <v>-36</v>
      </c>
      <c r="H26" s="5">
        <f>ABS(G26)</f>
        <v>36</v>
      </c>
      <c r="I26" s="8">
        <v>4.3</v>
      </c>
      <c r="J26" t="str">
        <f>IF(I26&lt;3,"Poor",IF(AND(I26&gt;=3,I26&lt;=4.5),"Average",IF(I26&gt;4.5,"Excellent")))</f>
        <v>Average</v>
      </c>
    </row>
    <row r="27" spans="1:13" x14ac:dyDescent="0.35">
      <c r="A27" t="s">
        <v>100</v>
      </c>
      <c r="B27" s="6">
        <v>185</v>
      </c>
      <c r="C27" s="6">
        <v>382</v>
      </c>
      <c r="D27" s="4">
        <f>C27-B27</f>
        <v>197</v>
      </c>
      <c r="E27" s="1" t="str">
        <f>IF(F27&lt;20%,"Low Discount",IF(AND(F27&gt;=20%,F27&lt;=40%),"Medium Discount",IF(F27&gt;40%,"High Discount")))</f>
        <v>High Discount</v>
      </c>
      <c r="F27" s="1">
        <v>0.52</v>
      </c>
      <c r="G27" s="5">
        <v>-9</v>
      </c>
      <c r="H27" s="5">
        <f>ABS(G27)</f>
        <v>9</v>
      </c>
      <c r="I27" s="8">
        <v>4.3</v>
      </c>
      <c r="J27" t="str">
        <f>IF(I27&lt;3,"Poor",IF(AND(I27&gt;=3,I27&lt;=4.5),"Average",IF(I27&gt;4.5,"Excellent")))</f>
        <v>Average</v>
      </c>
    </row>
    <row r="28" spans="1:13" x14ac:dyDescent="0.35">
      <c r="A28" t="s">
        <v>106</v>
      </c>
      <c r="B28" s="6">
        <v>1820</v>
      </c>
      <c r="C28" s="6">
        <v>3490</v>
      </c>
      <c r="D28" s="4">
        <f>C28-B28</f>
        <v>1670</v>
      </c>
      <c r="E28" s="1" t="str">
        <f>IF(F28&lt;20%,"Low Discount",IF(AND(F28&gt;=20%,F28&lt;=40%),"Medium Discount",IF(F28&gt;40%,"High Discount")))</f>
        <v>High Discount</v>
      </c>
      <c r="F28" s="1">
        <v>0.48</v>
      </c>
      <c r="G28" s="5">
        <v>-9</v>
      </c>
      <c r="H28" s="5">
        <f>ABS(G28)</f>
        <v>9</v>
      </c>
      <c r="I28" s="8">
        <v>4.3</v>
      </c>
      <c r="J28" t="str">
        <f>IF(I28&lt;3,"Poor",IF(AND(I28&gt;=3,I28&lt;=4.5),"Average",IF(I28&gt;4.5,"Excellent")))</f>
        <v>Average</v>
      </c>
    </row>
    <row r="29" spans="1:13" x14ac:dyDescent="0.35">
      <c r="A29" t="s">
        <v>83</v>
      </c>
      <c r="B29" s="6">
        <v>2048</v>
      </c>
      <c r="C29" s="6">
        <v>4500</v>
      </c>
      <c r="D29" s="4">
        <f>C29-B29</f>
        <v>2452</v>
      </c>
      <c r="E29" s="1" t="str">
        <f>IF(F29&lt;20%,"Low Discount",IF(AND(F29&gt;=20%,F29&lt;=40%),"Medium Discount",IF(F29&gt;40%,"High Discount")))</f>
        <v>High Discount</v>
      </c>
      <c r="F29" s="1">
        <v>0.54</v>
      </c>
      <c r="G29" s="5">
        <v>-7</v>
      </c>
      <c r="H29" s="5">
        <f>ABS(G29)</f>
        <v>7</v>
      </c>
      <c r="I29" s="8">
        <v>4.3</v>
      </c>
      <c r="J29" t="str">
        <f>IF(I29&lt;3,"Poor",IF(AND(I29&gt;=3,I29&lt;=4.5),"Average",IF(I29&gt;4.5,"Excellent")))</f>
        <v>Average</v>
      </c>
    </row>
    <row r="30" spans="1:13" x14ac:dyDescent="0.35">
      <c r="A30" t="s">
        <v>51</v>
      </c>
      <c r="B30" s="6">
        <v>1680</v>
      </c>
      <c r="C30" s="6">
        <v>2499</v>
      </c>
      <c r="D30" s="4">
        <f>C30-B30</f>
        <v>819</v>
      </c>
      <c r="E30" s="1" t="str">
        <f>IF(F30&lt;20%,"Low Discount",IF(AND(F30&gt;=20%,F30&lt;=40%),"Medium Discount",IF(F30&gt;40%,"High Discount")))</f>
        <v>Medium Discount</v>
      </c>
      <c r="F30" s="1">
        <v>0.33</v>
      </c>
      <c r="G30" s="5">
        <v>-9</v>
      </c>
      <c r="H30" s="5">
        <f>ABS(G30)</f>
        <v>9</v>
      </c>
      <c r="I30" s="8">
        <v>4.2</v>
      </c>
      <c r="J30" t="str">
        <f>IF(I30&lt;3,"Poor",IF(AND(I30&gt;=3,I30&lt;=4.5),"Average",IF(I30&gt;4.5,"Excellent")))</f>
        <v>Average</v>
      </c>
    </row>
    <row r="31" spans="1:13" x14ac:dyDescent="0.35">
      <c r="A31" t="s">
        <v>95</v>
      </c>
      <c r="B31" s="6">
        <v>1758</v>
      </c>
      <c r="C31" s="6">
        <v>2499</v>
      </c>
      <c r="D31" s="4">
        <f>C31-B31</f>
        <v>741</v>
      </c>
      <c r="E31" s="1" t="str">
        <f>IF(F31&lt;20%,"Low Discount",IF(AND(F31&gt;=20%,F31&lt;=40%),"Medium Discount",IF(F31&gt;40%,"High Discount")))</f>
        <v>Medium Discount</v>
      </c>
      <c r="F31" s="1">
        <v>0.3</v>
      </c>
      <c r="G31" s="5">
        <v>-20</v>
      </c>
      <c r="H31" s="5">
        <f>ABS(G31)</f>
        <v>20</v>
      </c>
      <c r="I31" s="8">
        <v>4.0999999999999996</v>
      </c>
      <c r="J31" t="str">
        <f>IF(I31&lt;3,"Poor",IF(AND(I31&gt;=3,I31&lt;=4.5),"Average",IF(I31&gt;4.5,"Excellent")))</f>
        <v>Average</v>
      </c>
    </row>
    <row r="32" spans="1:13" x14ac:dyDescent="0.35">
      <c r="A32" t="s">
        <v>8</v>
      </c>
      <c r="B32" s="6">
        <v>527</v>
      </c>
      <c r="C32" s="6">
        <v>999</v>
      </c>
      <c r="D32" s="4">
        <f>C32-B32</f>
        <v>472</v>
      </c>
      <c r="E32" s="1" t="str">
        <f>IF(F32&lt;20%,"Low Discount",IF(AND(F32&gt;=20%,F32&lt;=40%),"Medium Discount",IF(F32&gt;40%,"High Discount")))</f>
        <v>High Discount</v>
      </c>
      <c r="F32" s="1">
        <v>0.47</v>
      </c>
      <c r="G32" s="5">
        <v>-14</v>
      </c>
      <c r="H32" s="5">
        <f>ABS(G32)</f>
        <v>14</v>
      </c>
      <c r="I32" s="8">
        <v>4.0999999999999996</v>
      </c>
      <c r="J32" t="str">
        <f>IF(I32&lt;3,"Poor",IF(AND(I32&gt;=3,I32&lt;=4.5),"Average",IF(I32&gt;4.5,"Excellent")))</f>
        <v>Average</v>
      </c>
    </row>
    <row r="33" spans="1:10" x14ac:dyDescent="0.35">
      <c r="A33" t="s">
        <v>40</v>
      </c>
      <c r="B33" s="6">
        <v>799</v>
      </c>
      <c r="C33" s="6">
        <v>999</v>
      </c>
      <c r="D33" s="4">
        <f>C33-B33</f>
        <v>200</v>
      </c>
      <c r="E33" s="1" t="str">
        <f>IF(F33&lt;20%,"Low Discount",IF(AND(F33&gt;=20%,F33&lt;=40%),"Medium Discount",IF(F33&gt;40%,"High Discount")))</f>
        <v>Medium Discount</v>
      </c>
      <c r="F33" s="1">
        <v>0.2</v>
      </c>
      <c r="G33" s="5">
        <v>-12</v>
      </c>
      <c r="H33" s="5">
        <f>ABS(G33)</f>
        <v>12</v>
      </c>
      <c r="I33" s="8">
        <v>4.0999999999999996</v>
      </c>
      <c r="J33" t="str">
        <f>IF(I33&lt;3,"Poor",IF(AND(I33&gt;=3,I33&lt;=4.5),"Average",IF(I33&gt;4.5,"Excellent")))</f>
        <v>Average</v>
      </c>
    </row>
    <row r="34" spans="1:10" x14ac:dyDescent="0.35">
      <c r="A34" t="s">
        <v>76</v>
      </c>
      <c r="B34" s="6">
        <v>880</v>
      </c>
      <c r="C34" s="6">
        <v>1350</v>
      </c>
      <c r="D34" s="4">
        <f>C34-B34</f>
        <v>470</v>
      </c>
      <c r="E34" s="1" t="str">
        <f>IF(F34&lt;20%,"Low Discount",IF(AND(F34&gt;=20%,F34&lt;=40%),"Medium Discount",IF(F34&gt;40%,"High Discount")))</f>
        <v>Medium Discount</v>
      </c>
      <c r="F34" s="1">
        <v>0.35</v>
      </c>
      <c r="G34" s="5">
        <v>-6</v>
      </c>
      <c r="H34" s="5">
        <f>ABS(G34)</f>
        <v>6</v>
      </c>
      <c r="I34" s="8">
        <v>4</v>
      </c>
      <c r="J34" t="str">
        <f>IF(I34&lt;3,"Poor",IF(AND(I34&gt;=3,I34&lt;=4.5),"Average",IF(I34&gt;4.5,"Excellent")))</f>
        <v>Average</v>
      </c>
    </row>
    <row r="35" spans="1:10" x14ac:dyDescent="0.35">
      <c r="A35" t="s">
        <v>31</v>
      </c>
      <c r="B35" s="6">
        <v>988</v>
      </c>
      <c r="C35" s="6">
        <v>1580</v>
      </c>
      <c r="D35" s="4">
        <f>C35-B35</f>
        <v>592</v>
      </c>
      <c r="E35" s="1" t="str">
        <f>IF(F35&lt;20%,"Low Discount",IF(AND(F35&gt;=20%,F35&lt;=40%),"Medium Discount",IF(F35&gt;40%,"High Discount")))</f>
        <v>Medium Discount</v>
      </c>
      <c r="F35" s="1">
        <v>0.37</v>
      </c>
      <c r="G35" s="5">
        <v>-2</v>
      </c>
      <c r="H35" s="5">
        <f>ABS(G35)</f>
        <v>2</v>
      </c>
      <c r="I35" s="8">
        <v>4</v>
      </c>
      <c r="J35" t="str">
        <f>IF(I35&lt;3,"Poor",IF(AND(I35&gt;=3,I35&lt;=4.5),"Average",IF(I35&gt;4.5,"Excellent")))</f>
        <v>Average</v>
      </c>
    </row>
    <row r="36" spans="1:10" x14ac:dyDescent="0.35">
      <c r="A36" t="s">
        <v>251</v>
      </c>
      <c r="B36" s="6">
        <v>330</v>
      </c>
      <c r="C36" s="6">
        <v>647</v>
      </c>
      <c r="D36" s="4">
        <f>C36-B36</f>
        <v>317</v>
      </c>
      <c r="E36" s="1" t="str">
        <f>IF(F36&lt;20%,"Low Discount",IF(AND(F36&gt;=20%,F36&lt;=40%),"Medium Discount",IF(F36&gt;40%,"High Discount")))</f>
        <v>High Discount</v>
      </c>
      <c r="F36" s="1">
        <v>0.49</v>
      </c>
      <c r="G36" s="5">
        <v>-1</v>
      </c>
      <c r="H36" s="5">
        <f>ABS(G36)</f>
        <v>1</v>
      </c>
      <c r="I36" s="8">
        <v>4</v>
      </c>
      <c r="J36" t="str">
        <f>IF(I36&lt;3,"Poor",IF(AND(I36&gt;=3,I36&lt;=4.5),"Average",IF(I36&gt;4.5,"Excellent")))</f>
        <v>Average</v>
      </c>
    </row>
    <row r="37" spans="1:10" x14ac:dyDescent="0.35">
      <c r="A37" t="s">
        <v>24</v>
      </c>
      <c r="B37" s="6">
        <v>2999</v>
      </c>
      <c r="C37" s="6">
        <v>3290</v>
      </c>
      <c r="D37" s="4">
        <f>C37-B37</f>
        <v>291</v>
      </c>
      <c r="E37" s="1" t="str">
        <f>IF(F37&lt;20%,"Low Discount",IF(AND(F37&gt;=20%,F37&lt;=40%),"Medium Discount",IF(F37&gt;40%,"High Discount")))</f>
        <v>Low Discount</v>
      </c>
      <c r="F37" s="1">
        <v>0.09</v>
      </c>
      <c r="G37" s="5">
        <v>-15</v>
      </c>
      <c r="H37" s="5">
        <f>ABS(G37)</f>
        <v>15</v>
      </c>
      <c r="I37" s="8">
        <v>4</v>
      </c>
      <c r="J37" t="str">
        <f>IF(I37&lt;3,"Poor",IF(AND(I37&gt;=3,I37&lt;=4.5),"Average",IF(I37&gt;4.5,"Excellent")))</f>
        <v>Average</v>
      </c>
    </row>
    <row r="38" spans="1:10" x14ac:dyDescent="0.35">
      <c r="A38" t="s">
        <v>93</v>
      </c>
      <c r="B38" s="6">
        <v>1350</v>
      </c>
      <c r="C38" s="6">
        <v>1990</v>
      </c>
      <c r="D38" s="4">
        <f>C38-B38</f>
        <v>640</v>
      </c>
      <c r="E38" s="1" t="str">
        <f>IF(F38&lt;20%,"Low Discount",IF(AND(F38&gt;=20%,F38&lt;=40%),"Medium Discount",IF(F38&gt;40%,"High Discount")))</f>
        <v>Medium Discount</v>
      </c>
      <c r="F38" s="1">
        <v>0.32</v>
      </c>
      <c r="G38" s="5">
        <v>-13</v>
      </c>
      <c r="H38" s="5">
        <f>ABS(G38)</f>
        <v>13</v>
      </c>
      <c r="I38" s="8">
        <v>3.8</v>
      </c>
      <c r="J38" t="str">
        <f>IF(I38&lt;3,"Poor",IF(AND(I38&gt;=3,I38&lt;=4.5),"Average",IF(I38&gt;4.5,"Excellent")))</f>
        <v>Average</v>
      </c>
    </row>
    <row r="39" spans="1:10" x14ac:dyDescent="0.35">
      <c r="A39" t="s">
        <v>36</v>
      </c>
      <c r="B39" s="6">
        <v>1600</v>
      </c>
      <c r="C39" s="6">
        <v>2929</v>
      </c>
      <c r="D39" s="4">
        <f>C39-B39</f>
        <v>1329</v>
      </c>
      <c r="E39" s="1" t="str">
        <f>IF(F39&lt;20%,"Low Discount",IF(AND(F39&gt;=20%,F39&lt;=40%),"Medium Discount",IF(F39&gt;40%,"High Discount")))</f>
        <v>High Discount</v>
      </c>
      <c r="F39" s="1">
        <v>0.45</v>
      </c>
      <c r="G39" s="5">
        <v>-5</v>
      </c>
      <c r="H39" s="5">
        <f>ABS(G39)</f>
        <v>5</v>
      </c>
      <c r="I39" s="8">
        <v>3.8</v>
      </c>
      <c r="J39" t="str">
        <f>IF(I39&lt;3,"Poor",IF(AND(I39&gt;=3,I39&lt;=4.5),"Average",IF(I39&gt;4.5,"Excellent")))</f>
        <v>Average</v>
      </c>
    </row>
    <row r="40" spans="1:10" x14ac:dyDescent="0.35">
      <c r="A40" t="s">
        <v>90</v>
      </c>
      <c r="B40" s="6">
        <v>2880</v>
      </c>
      <c r="C40" s="6">
        <v>3520</v>
      </c>
      <c r="D40" s="4">
        <f>C40-B40</f>
        <v>640</v>
      </c>
      <c r="E40" s="1" t="str">
        <f>IF(F40&lt;20%,"Low Discount",IF(AND(F40&gt;=20%,F40&lt;=40%),"Medium Discount",IF(F40&gt;40%,"High Discount")))</f>
        <v>Low Discount</v>
      </c>
      <c r="F40" s="1">
        <v>0.18</v>
      </c>
      <c r="G40" s="5">
        <v>-12</v>
      </c>
      <c r="H40" s="5">
        <f>ABS(G40)</f>
        <v>12</v>
      </c>
      <c r="I40" s="8">
        <v>3.8</v>
      </c>
      <c r="J40" t="str">
        <f>IF(I40&lt;3,"Poor",IF(AND(I40&gt;=3,I40&lt;=4.5),"Average",IF(I40&gt;4.5,"Excellent")))</f>
        <v>Average</v>
      </c>
    </row>
    <row r="41" spans="1:10" x14ac:dyDescent="0.35">
      <c r="A41" t="s">
        <v>69</v>
      </c>
      <c r="B41" s="6">
        <v>38</v>
      </c>
      <c r="C41" s="6">
        <v>80</v>
      </c>
      <c r="D41" s="4">
        <f>C41-B41</f>
        <v>42</v>
      </c>
      <c r="E41" s="1" t="str">
        <f>IF(F41&lt;20%,"Low Discount",IF(AND(F41&gt;=20%,F41&lt;=40%),"Medium Discount",IF(F41&gt;40%,"High Discount")))</f>
        <v>High Discount</v>
      </c>
      <c r="F41" s="1">
        <v>0.53</v>
      </c>
      <c r="G41" s="5">
        <v>-13</v>
      </c>
      <c r="H41" s="5">
        <f>ABS(G41)</f>
        <v>13</v>
      </c>
      <c r="I41" s="8">
        <v>3.3</v>
      </c>
      <c r="J41" t="str">
        <f>IF(I41&lt;3,"Poor",IF(AND(I41&gt;=3,I41&lt;=4.5),"Average",IF(I41&gt;4.5,"Excellent")))</f>
        <v>Average</v>
      </c>
    </row>
    <row r="42" spans="1:10" x14ac:dyDescent="0.35">
      <c r="A42" t="s">
        <v>184</v>
      </c>
      <c r="B42" s="6">
        <v>458</v>
      </c>
      <c r="C42" s="6">
        <v>986</v>
      </c>
      <c r="D42" s="4">
        <f>C42-B42</f>
        <v>528</v>
      </c>
      <c r="E42" s="1" t="str">
        <f>IF(F42&lt;20%,"Low Discount",IF(AND(F42&gt;=20%,F42&lt;=40%),"Medium Discount",IF(F42&gt;40%,"High Discount")))</f>
        <v>High Discount</v>
      </c>
      <c r="F42" s="1">
        <v>0.54</v>
      </c>
      <c r="G42" s="5">
        <v>-10</v>
      </c>
      <c r="H42" s="5">
        <f>ABS(G42)</f>
        <v>10</v>
      </c>
      <c r="I42" s="8">
        <v>3</v>
      </c>
      <c r="J42" t="str">
        <f>IF(I42&lt;3,"Poor",IF(AND(I42&gt;=3,I42&lt;=4.5),"Average",IF(I42&gt;4.5,"Excellent")))</f>
        <v>Average</v>
      </c>
    </row>
    <row r="43" spans="1:10" x14ac:dyDescent="0.35">
      <c r="A43" t="s">
        <v>222</v>
      </c>
      <c r="B43" s="6">
        <v>509</v>
      </c>
      <c r="C43" s="6">
        <v>899</v>
      </c>
      <c r="D43" s="4">
        <f>C43-B43</f>
        <v>390</v>
      </c>
      <c r="E43" s="1" t="str">
        <f>IF(F43&lt;20%,"Low Discount",IF(AND(F43&gt;=20%,F43&lt;=40%),"Medium Discount",IF(F43&gt;40%,"High Discount")))</f>
        <v>High Discount</v>
      </c>
      <c r="F43" s="1">
        <v>0.43</v>
      </c>
      <c r="G43" s="5">
        <v>-5</v>
      </c>
      <c r="H43" s="5">
        <f>ABS(G43)</f>
        <v>5</v>
      </c>
      <c r="I43" s="8">
        <v>3</v>
      </c>
      <c r="J43" t="str">
        <f>IF(I43&lt;3,"Poor",IF(AND(I43&gt;=3,I43&lt;=4.5),"Average",IF(I43&gt;4.5,"Excellent")))</f>
        <v>Average</v>
      </c>
    </row>
    <row r="44" spans="1:10" x14ac:dyDescent="0.35">
      <c r="A44" t="s">
        <v>210</v>
      </c>
      <c r="B44" s="6">
        <v>3750</v>
      </c>
      <c r="C44" s="6">
        <v>6143</v>
      </c>
      <c r="D44" s="4">
        <f>C44-B44</f>
        <v>2393</v>
      </c>
      <c r="E44" s="1" t="str">
        <f>IF(F44&lt;20%,"Low Discount",IF(AND(F44&gt;=20%,F44&lt;=40%),"Medium Discount",IF(F44&gt;40%,"High Discount")))</f>
        <v>Medium Discount</v>
      </c>
      <c r="F44" s="1">
        <v>0.39</v>
      </c>
      <c r="G44" s="5">
        <v>-5</v>
      </c>
      <c r="H44" s="5">
        <f>ABS(G44)</f>
        <v>5</v>
      </c>
      <c r="I44" s="8">
        <v>3</v>
      </c>
      <c r="J44" t="str">
        <f>IF(I44&lt;3,"Poor",IF(AND(I44&gt;=3,I44&lt;=4.5),"Average",IF(I44&gt;4.5,"Excellent")))</f>
        <v>Average</v>
      </c>
    </row>
    <row r="45" spans="1:10" x14ac:dyDescent="0.35">
      <c r="A45" t="s">
        <v>216</v>
      </c>
      <c r="B45" s="6">
        <v>2300</v>
      </c>
      <c r="C45" s="6">
        <v>3240</v>
      </c>
      <c r="D45" s="4">
        <f>C45-B45</f>
        <v>940</v>
      </c>
      <c r="E45" s="1" t="str">
        <f>IF(F45&lt;20%,"Low Discount",IF(AND(F45&gt;=20%,F45&lt;=40%),"Medium Discount",IF(F45&gt;40%,"High Discount")))</f>
        <v>Medium Discount</v>
      </c>
      <c r="F45" s="1">
        <v>0.28999999999999998</v>
      </c>
      <c r="G45" s="5">
        <v>-5</v>
      </c>
      <c r="H45" s="5">
        <f>ABS(G45)</f>
        <v>5</v>
      </c>
      <c r="I45" s="8">
        <v>3</v>
      </c>
      <c r="J45" t="str">
        <f>IF(I45&lt;3,"Poor",IF(AND(I45&gt;=3,I45&lt;=4.5),"Average",IF(I45&gt;4.5,"Excellent")))</f>
        <v>Average</v>
      </c>
    </row>
    <row r="46" spans="1:10" x14ac:dyDescent="0.35">
      <c r="A46" t="s">
        <v>241</v>
      </c>
      <c r="B46" s="6">
        <v>1189</v>
      </c>
      <c r="C46" s="6">
        <v>2199</v>
      </c>
      <c r="D46" s="4">
        <f>C46-B46</f>
        <v>1010</v>
      </c>
      <c r="E46" s="1" t="str">
        <f>IF(F46&lt;20%,"Low Discount",IF(AND(F46&gt;=20%,F46&lt;=40%),"Medium Discount",IF(F46&gt;40%,"High Discount")))</f>
        <v>High Discount</v>
      </c>
      <c r="F46" s="1">
        <v>0.46</v>
      </c>
      <c r="G46" s="5">
        <v>-1</v>
      </c>
      <c r="H46" s="5">
        <f>ABS(G46)</f>
        <v>1</v>
      </c>
      <c r="I46" s="8">
        <v>3</v>
      </c>
      <c r="J46" t="str">
        <f>IF(I46&lt;3,"Poor",IF(AND(I46&gt;=3,I46&lt;=4.5),"Average",IF(I46&gt;4.5,"Excellent")))</f>
        <v>Average</v>
      </c>
    </row>
    <row r="47" spans="1:10" x14ac:dyDescent="0.35">
      <c r="A47" t="s">
        <v>200</v>
      </c>
      <c r="B47" s="6">
        <v>1220</v>
      </c>
      <c r="C47" s="6">
        <v>1555</v>
      </c>
      <c r="D47" s="4">
        <f>C47-B47</f>
        <v>335</v>
      </c>
      <c r="E47" s="1" t="str">
        <f>IF(F47&lt;20%,"Low Discount",IF(AND(F47&gt;=20%,F47&lt;=40%),"Medium Discount",IF(F47&gt;40%,"High Discount")))</f>
        <v>Medium Discount</v>
      </c>
      <c r="F47" s="1">
        <v>0.22</v>
      </c>
      <c r="G47" s="5">
        <v>-16</v>
      </c>
      <c r="H47" s="5">
        <f>ABS(G47)</f>
        <v>16</v>
      </c>
      <c r="I47" s="8">
        <v>2.9</v>
      </c>
      <c r="J47" t="str">
        <f>IF(I47&lt;3,"Poor",IF(AND(I47&gt;=3,I47&lt;=4.5),"Average",IF(I47&gt;4.5,"Excellent")))</f>
        <v>Poor</v>
      </c>
    </row>
    <row r="48" spans="1:10" x14ac:dyDescent="0.35">
      <c r="A48" t="s">
        <v>192</v>
      </c>
      <c r="B48" s="6">
        <v>445</v>
      </c>
      <c r="C48" s="6">
        <v>873</v>
      </c>
      <c r="D48" s="4">
        <f>C48-B48</f>
        <v>428</v>
      </c>
      <c r="E48" s="1" t="str">
        <f>IF(F48&lt;20%,"Low Discount",IF(AND(F48&gt;=20%,F48&lt;=40%),"Medium Discount",IF(F48&gt;40%,"High Discount")))</f>
        <v>High Discount</v>
      </c>
      <c r="F48" s="1">
        <v>0.49</v>
      </c>
      <c r="G48" s="5">
        <v>-69</v>
      </c>
      <c r="H48" s="5">
        <f>ABS(G48)</f>
        <v>69</v>
      </c>
      <c r="I48" s="8">
        <v>2.8</v>
      </c>
      <c r="J48" t="str">
        <f>IF(I48&lt;3,"Poor",IF(AND(I48&gt;=3,I48&lt;=4.5),"Average",IF(I48&gt;4.5,"Excellent")))</f>
        <v>Poor</v>
      </c>
    </row>
    <row r="49" spans="1:10" x14ac:dyDescent="0.35">
      <c r="A49" t="s">
        <v>196</v>
      </c>
      <c r="B49" s="6">
        <v>325</v>
      </c>
      <c r="C49" s="6">
        <v>680</v>
      </c>
      <c r="D49" s="4">
        <f>C49-B49</f>
        <v>355</v>
      </c>
      <c r="E49" s="1" t="str">
        <f>IF(F49&lt;20%,"Low Discount",IF(AND(F49&gt;=20%,F49&lt;=40%),"Medium Discount",IF(F49&gt;40%,"High Discount")))</f>
        <v>High Discount</v>
      </c>
      <c r="F49" s="1">
        <v>0.52</v>
      </c>
      <c r="G49" s="5">
        <v>-15</v>
      </c>
      <c r="H49" s="5">
        <f>ABS(G49)</f>
        <v>15</v>
      </c>
      <c r="I49" s="8">
        <v>2.7</v>
      </c>
      <c r="J49" t="str">
        <f>IF(I49&lt;3,"Poor",IF(AND(I49&gt;=3,I49&lt;=4.5),"Average",IF(I49&gt;4.5,"Excellent")))</f>
        <v>Poor</v>
      </c>
    </row>
    <row r="50" spans="1:10" x14ac:dyDescent="0.35">
      <c r="A50" t="s">
        <v>213</v>
      </c>
      <c r="B50" s="6">
        <v>382</v>
      </c>
      <c r="C50" s="6">
        <v>700</v>
      </c>
      <c r="D50" s="4">
        <f>C50-B50</f>
        <v>318</v>
      </c>
      <c r="E50" s="1" t="str">
        <f>IF(F50&lt;20%,"Low Discount",IF(AND(F50&gt;=20%,F50&lt;=40%),"Medium Discount",IF(F50&gt;40%,"High Discount")))</f>
        <v>High Discount</v>
      </c>
      <c r="F50" s="1">
        <v>0.45</v>
      </c>
      <c r="G50" s="5">
        <v>-17</v>
      </c>
      <c r="H50" s="5">
        <f>ABS(G50)</f>
        <v>17</v>
      </c>
      <c r="I50" s="8">
        <v>2.6</v>
      </c>
      <c r="J50" t="str">
        <f>IF(I50&lt;3,"Poor",IF(AND(I50&gt;=3,I50&lt;=4.5),"Average",IF(I50&gt;4.5,"Excellent")))</f>
        <v>Poor</v>
      </c>
    </row>
    <row r="51" spans="1:10" x14ac:dyDescent="0.35">
      <c r="A51" t="s">
        <v>180</v>
      </c>
      <c r="B51" s="6">
        <v>2170</v>
      </c>
      <c r="C51" s="6">
        <v>2500</v>
      </c>
      <c r="D51" s="4">
        <f>C51-B51</f>
        <v>330</v>
      </c>
      <c r="E51" s="1" t="str">
        <f>IF(F51&lt;20%,"Low Discount",IF(AND(F51&gt;=20%,F51&lt;=40%),"Medium Discount",IF(F51&gt;40%,"High Discount")))</f>
        <v>Low Discount</v>
      </c>
      <c r="F51" s="1">
        <v>0.13</v>
      </c>
      <c r="G51" s="5">
        <v>-6</v>
      </c>
      <c r="H51" s="5">
        <f>ABS(G51)</f>
        <v>6</v>
      </c>
      <c r="I51" s="8">
        <v>2.5</v>
      </c>
      <c r="J51" t="str">
        <f>IF(I51&lt;3,"Poor",IF(AND(I51&gt;=3,I51&lt;=4.5),"Average",IF(I51&gt;4.5,"Excellent")))</f>
        <v>Poor</v>
      </c>
    </row>
    <row r="52" spans="1:10" x14ac:dyDescent="0.35">
      <c r="A52" t="s">
        <v>207</v>
      </c>
      <c r="B52" s="6">
        <v>1000</v>
      </c>
      <c r="C52" s="6">
        <v>2000</v>
      </c>
      <c r="D52" s="4">
        <f>C52-B52</f>
        <v>1000</v>
      </c>
      <c r="E52" s="1" t="str">
        <f>IF(F52&lt;20%,"Low Discount",IF(AND(F52&gt;=20%,F52&lt;=40%),"Medium Discount",IF(F52&gt;40%,"High Discount")))</f>
        <v>High Discount</v>
      </c>
      <c r="F52" s="1">
        <v>0.5</v>
      </c>
      <c r="G52" s="5">
        <v>-7</v>
      </c>
      <c r="H52" s="5">
        <f>ABS(G52)</f>
        <v>7</v>
      </c>
      <c r="I52" s="8">
        <v>2.2999999999999998</v>
      </c>
      <c r="J52" t="str">
        <f>IF(I52&lt;3,"Poor",IF(AND(I52&gt;=3,I52&lt;=4.5),"Average",IF(I52&gt;4.5,"Excellent")))</f>
        <v>Poor</v>
      </c>
    </row>
    <row r="53" spans="1:10" x14ac:dyDescent="0.35">
      <c r="A53" t="s">
        <v>219</v>
      </c>
      <c r="B53" s="6">
        <v>345</v>
      </c>
      <c r="C53" s="6">
        <v>602</v>
      </c>
      <c r="D53" s="4">
        <f>C53-B53</f>
        <v>257</v>
      </c>
      <c r="E53" s="1" t="str">
        <f>IF(F53&lt;20%,"Low Discount",IF(AND(F53&gt;=20%,F53&lt;=40%),"Medium Discount",IF(F53&gt;40%,"High Discount")))</f>
        <v>High Discount</v>
      </c>
      <c r="F53" s="1">
        <v>0.43</v>
      </c>
      <c r="G53" s="5">
        <v>-6</v>
      </c>
      <c r="H53" s="5">
        <f>ABS(G53)</f>
        <v>6</v>
      </c>
      <c r="I53" s="8">
        <v>2.2999999999999998</v>
      </c>
      <c r="J53" t="str">
        <f>IF(I53&lt;3,"Poor",IF(AND(I53&gt;=3,I53&lt;=4.5),"Average",IF(I53&gt;4.5,"Excellent")))</f>
        <v>Poor</v>
      </c>
    </row>
    <row r="54" spans="1:10" x14ac:dyDescent="0.35">
      <c r="A54" t="s">
        <v>225</v>
      </c>
      <c r="B54" s="6">
        <v>968</v>
      </c>
      <c r="C54" s="6">
        <v>1814</v>
      </c>
      <c r="D54" s="4">
        <f>C54-B54</f>
        <v>846</v>
      </c>
      <c r="E54" s="1" t="str">
        <f>IF(F54&lt;20%,"Low Discount",IF(AND(F54&gt;=20%,F54&lt;=40%),"Medium Discount",IF(F54&gt;40%,"High Discount")))</f>
        <v>High Discount</v>
      </c>
      <c r="F54" s="1">
        <v>0.47</v>
      </c>
      <c r="G54" s="5">
        <v>-6</v>
      </c>
      <c r="H54" s="5">
        <f>ABS(G54)</f>
        <v>6</v>
      </c>
      <c r="I54" s="8">
        <v>2.2000000000000002</v>
      </c>
      <c r="J54" t="str">
        <f>IF(I54&lt;3,"Poor",IF(AND(I54&gt;=3,I54&lt;=4.5),"Average",IF(I54&gt;4.5,"Excellent")))</f>
        <v>Poor</v>
      </c>
    </row>
    <row r="55" spans="1:10" x14ac:dyDescent="0.35">
      <c r="A55" t="s">
        <v>204</v>
      </c>
      <c r="B55" s="6">
        <v>990</v>
      </c>
      <c r="C55" s="6">
        <v>1814</v>
      </c>
      <c r="D55" s="4">
        <f>C55-B55</f>
        <v>824</v>
      </c>
      <c r="E55" s="1" t="str">
        <f>IF(F55&lt;20%,"Low Discount",IF(AND(F55&gt;=20%,F55&lt;=40%),"Medium Discount",IF(F55&gt;40%,"High Discount")))</f>
        <v>High Discount</v>
      </c>
      <c r="F55" s="1">
        <v>0.45</v>
      </c>
      <c r="G55" s="5">
        <v>-6</v>
      </c>
      <c r="H55" s="5">
        <f>ABS(G55)</f>
        <v>6</v>
      </c>
      <c r="I55" s="8">
        <v>2.2000000000000002</v>
      </c>
      <c r="J55" t="str">
        <f>IF(I55&lt;3,"Poor",IF(AND(I55&gt;=3,I55&lt;=4.5),"Average",IF(I55&gt;4.5,"Excellent")))</f>
        <v>Poor</v>
      </c>
    </row>
    <row r="56" spans="1:10" x14ac:dyDescent="0.35">
      <c r="A56" t="s">
        <v>188</v>
      </c>
      <c r="B56" s="6">
        <v>2115</v>
      </c>
      <c r="C56" s="6">
        <v>4700</v>
      </c>
      <c r="D56" s="4">
        <f>C56-B56</f>
        <v>2585</v>
      </c>
      <c r="E56" s="1" t="str">
        <f>IF(F56&lt;20%,"Low Discount",IF(AND(F56&gt;=20%,F56&lt;=40%),"Medium Discount",IF(F56&gt;40%,"High Discount")))</f>
        <v>High Discount</v>
      </c>
      <c r="F56" s="1">
        <v>0.55000000000000004</v>
      </c>
      <c r="G56" s="5">
        <v>-13</v>
      </c>
      <c r="H56" s="5">
        <f>ABS(G56)</f>
        <v>13</v>
      </c>
      <c r="I56" s="8">
        <v>2.1</v>
      </c>
      <c r="J56" t="str">
        <f>IF(I56&lt;3,"Poor",IF(AND(I56&gt;=3,I56&lt;=4.5),"Average",IF(I56&gt;4.5,"Excellent")))</f>
        <v>Poor</v>
      </c>
    </row>
    <row r="57" spans="1:10" x14ac:dyDescent="0.35">
      <c r="A57" t="s">
        <v>227</v>
      </c>
      <c r="B57" s="6">
        <v>1570</v>
      </c>
      <c r="C57" s="6">
        <v>2988</v>
      </c>
      <c r="D57" s="4">
        <f>C57-B57</f>
        <v>1418</v>
      </c>
      <c r="E57" s="1" t="str">
        <f>IF(F57&lt;20%,"Low Discount",IF(AND(F57&gt;=20%,F57&lt;=40%),"Medium Discount",IF(F57&gt;40%,"High Discount")))</f>
        <v>High Discount</v>
      </c>
      <c r="F57" s="1">
        <v>0.47</v>
      </c>
      <c r="G57" s="5">
        <v>-7</v>
      </c>
      <c r="H57" s="5">
        <f>ABS(G57)</f>
        <v>7</v>
      </c>
      <c r="I57" s="8">
        <v>2.1</v>
      </c>
      <c r="J57" t="str">
        <f>IF(I57&lt;3,"Poor",IF(AND(I57&gt;=3,I57&lt;=4.5),"Average",IF(I57&gt;4.5,"Excellent")))</f>
        <v>Poor</v>
      </c>
    </row>
    <row r="58" spans="1:10" x14ac:dyDescent="0.35">
      <c r="A58" t="s">
        <v>316</v>
      </c>
      <c r="B58" s="6">
        <v>450</v>
      </c>
      <c r="C58" s="6">
        <v>900</v>
      </c>
      <c r="D58" s="4">
        <f>C58-B58</f>
        <v>450</v>
      </c>
      <c r="E58" s="1" t="str">
        <f>IF(F58&lt;20%,"Low Discount",IF(AND(F58&gt;=20%,F58&lt;=40%),"Medium Discount",IF(F58&gt;40%,"High Discount")))</f>
        <v>High Discount</v>
      </c>
      <c r="F58" s="1">
        <v>0.5</v>
      </c>
      <c r="G58" s="5">
        <v>-1</v>
      </c>
      <c r="H58" s="5">
        <f>ABS(G58)</f>
        <v>1</v>
      </c>
      <c r="I58" s="8">
        <v>2</v>
      </c>
      <c r="J58" t="str">
        <f>IF(I58&lt;3,"Poor",IF(AND(I58&gt;=3,I58&lt;=4.5),"Average",IF(I58&gt;4.5,"Excellent")))</f>
        <v>Poor</v>
      </c>
    </row>
    <row r="59" spans="1:10" x14ac:dyDescent="0.35">
      <c r="A59" t="s">
        <v>314</v>
      </c>
      <c r="B59" s="6">
        <v>199</v>
      </c>
      <c r="C59" s="6">
        <v>553</v>
      </c>
      <c r="D59" s="4">
        <f>C59-B59</f>
        <v>354</v>
      </c>
      <c r="E59" s="1" t="str">
        <f>IF(F59&lt;20%,"Low Discount",IF(AND(F59&gt;=20%,F59&lt;=40%),"Medium Discount",IF(F59&gt;40%,"High Discount")))</f>
        <v>High Discount</v>
      </c>
      <c r="F59" s="1">
        <v>0.64</v>
      </c>
      <c r="G59" s="5">
        <v>0</v>
      </c>
      <c r="H59" s="5">
        <f>ABS(G59)</f>
        <v>0</v>
      </c>
      <c r="I59" s="8">
        <v>0</v>
      </c>
      <c r="J59" t="str">
        <f>IF(I59&lt;3,"Poor",IF(AND(I59&gt;=3,I59&lt;=4.5),"Average",IF(I59&gt;4.5,"Excellent")))</f>
        <v>Poor</v>
      </c>
    </row>
    <row r="60" spans="1:10" x14ac:dyDescent="0.35">
      <c r="A60" t="s">
        <v>152</v>
      </c>
      <c r="B60" s="6">
        <v>199</v>
      </c>
      <c r="C60" s="6">
        <v>504</v>
      </c>
      <c r="D60" s="4">
        <f>C60-B60</f>
        <v>305</v>
      </c>
      <c r="E60" s="1" t="str">
        <f>IF(F60&lt;20%,"Low Discount",IF(AND(F60&gt;=20%,F60&lt;=40%),"Medium Discount",IF(F60&gt;40%,"High Discount")))</f>
        <v>High Discount</v>
      </c>
      <c r="F60" s="1">
        <v>0.61</v>
      </c>
      <c r="G60" s="5">
        <v>0</v>
      </c>
      <c r="H60" s="5">
        <f>ABS(G60)</f>
        <v>0</v>
      </c>
      <c r="I60" s="8">
        <v>0</v>
      </c>
      <c r="J60" t="str">
        <f>IF(I60&lt;3,"Poor",IF(AND(I60&gt;=3,I60&lt;=4.5),"Average",IF(I60&gt;4.5,"Excellent")))</f>
        <v>Poor</v>
      </c>
    </row>
    <row r="61" spans="1:10" x14ac:dyDescent="0.35">
      <c r="A61" t="s">
        <v>168</v>
      </c>
      <c r="B61" s="6">
        <v>399</v>
      </c>
      <c r="C61" s="6">
        <v>896</v>
      </c>
      <c r="D61" s="4">
        <f>C61-B61</f>
        <v>497</v>
      </c>
      <c r="E61" s="1" t="str">
        <f>IF(F61&lt;20%,"Low Discount",IF(AND(F61&gt;=20%,F61&lt;=40%),"Medium Discount",IF(F61&gt;40%,"High Discount")))</f>
        <v>High Discount</v>
      </c>
      <c r="F61" s="1">
        <v>0.55000000000000004</v>
      </c>
      <c r="G61" s="5">
        <v>0</v>
      </c>
      <c r="H61" s="5">
        <f>ABS(G61)</f>
        <v>0</v>
      </c>
      <c r="I61" s="8">
        <v>0</v>
      </c>
      <c r="J61" t="str">
        <f>IF(I61&lt;3,"Poor",IF(AND(I61&gt;=3,I61&lt;=4.5),"Average",IF(I61&gt;4.5,"Excellent")))</f>
        <v>Poor</v>
      </c>
    </row>
    <row r="62" spans="1:10" x14ac:dyDescent="0.35">
      <c r="A62" t="s">
        <v>155</v>
      </c>
      <c r="B62" s="6">
        <v>299</v>
      </c>
      <c r="C62" s="6">
        <v>600</v>
      </c>
      <c r="D62" s="4">
        <f>C62-B62</f>
        <v>301</v>
      </c>
      <c r="E62" s="1" t="str">
        <f>IF(F62&lt;20%,"Low Discount",IF(AND(F62&gt;=20%,F62&lt;=40%),"Medium Discount",IF(F62&gt;40%,"High Discount")))</f>
        <v>High Discount</v>
      </c>
      <c r="F62" s="1">
        <v>0.5</v>
      </c>
      <c r="G62" s="5">
        <v>0</v>
      </c>
      <c r="H62" s="5">
        <f>ABS(G62)</f>
        <v>0</v>
      </c>
      <c r="I62" s="8">
        <v>0</v>
      </c>
      <c r="J62" t="str">
        <f>IF(I62&lt;3,"Poor",IF(AND(I62&gt;=3,I62&lt;=4.5),"Average",IF(I62&gt;4.5,"Excellent")))</f>
        <v>Poor</v>
      </c>
    </row>
    <row r="63" spans="1:10" x14ac:dyDescent="0.35">
      <c r="A63" t="s">
        <v>141</v>
      </c>
      <c r="B63" s="6">
        <v>999</v>
      </c>
      <c r="C63" s="6">
        <v>2000</v>
      </c>
      <c r="D63" s="4">
        <f>C63-B63</f>
        <v>1001</v>
      </c>
      <c r="E63" s="1" t="str">
        <f>IF(F63&lt;20%,"Low Discount",IF(AND(F63&gt;=20%,F63&lt;=40%),"Medium Discount",IF(F63&gt;40%,"High Discount")))</f>
        <v>High Discount</v>
      </c>
      <c r="F63" s="1">
        <v>0.5</v>
      </c>
      <c r="G63" s="5">
        <v>0</v>
      </c>
      <c r="H63" s="5">
        <f>ABS(G63)</f>
        <v>0</v>
      </c>
      <c r="I63" s="8">
        <v>0</v>
      </c>
      <c r="J63" t="str">
        <f>IF(I63&lt;3,"Poor",IF(AND(I63&gt;=3,I63&lt;=4.5),"Average",IF(I63&gt;4.5,"Excellent")))</f>
        <v>Poor</v>
      </c>
    </row>
    <row r="64" spans="1:10" x14ac:dyDescent="0.35">
      <c r="A64" t="s">
        <v>132</v>
      </c>
      <c r="B64" s="6">
        <v>238</v>
      </c>
      <c r="C64" s="6">
        <v>476</v>
      </c>
      <c r="D64" s="4">
        <f>C64-B64</f>
        <v>238</v>
      </c>
      <c r="E64" s="1" t="str">
        <f>IF(F64&lt;20%,"Low Discount",IF(AND(F64&gt;=20%,F64&lt;=40%),"Medium Discount",IF(F64&gt;40%,"High Discount")))</f>
        <v>High Discount</v>
      </c>
      <c r="F64" s="1">
        <v>0.5</v>
      </c>
      <c r="G64" s="5">
        <v>0</v>
      </c>
      <c r="H64" s="5">
        <f>ABS(G64)</f>
        <v>0</v>
      </c>
      <c r="I64" s="8">
        <v>0</v>
      </c>
      <c r="J64" t="str">
        <f>IF(I64&lt;3,"Poor",IF(AND(I64&gt;=3,I64&lt;=4.5),"Average",IF(I64&gt;4.5,"Excellent")))</f>
        <v>Poor</v>
      </c>
    </row>
    <row r="65" spans="1:10" x14ac:dyDescent="0.35">
      <c r="A65" t="s">
        <v>267</v>
      </c>
      <c r="B65" s="6">
        <v>850</v>
      </c>
      <c r="C65" s="6">
        <v>1700</v>
      </c>
      <c r="D65" s="4">
        <f>C65-B65</f>
        <v>850</v>
      </c>
      <c r="E65" s="1" t="str">
        <f>IF(F65&lt;20%,"Low Discount",IF(AND(F65&gt;=20%,F65&lt;=40%),"Medium Discount",IF(F65&gt;40%,"High Discount")))</f>
        <v>High Discount</v>
      </c>
      <c r="F65" s="1">
        <v>0.5</v>
      </c>
      <c r="G65" s="5">
        <v>0</v>
      </c>
      <c r="H65" s="5">
        <f>ABS(G65)</f>
        <v>0</v>
      </c>
      <c r="I65" s="8">
        <v>0</v>
      </c>
      <c r="J65" t="str">
        <f>IF(I65&lt;3,"Poor",IF(AND(I65&gt;=3,I65&lt;=4.5),"Average",IF(I65&gt;4.5,"Excellent")))</f>
        <v>Poor</v>
      </c>
    </row>
    <row r="66" spans="1:10" x14ac:dyDescent="0.35">
      <c r="A66" t="s">
        <v>276</v>
      </c>
      <c r="B66" s="6">
        <v>1200</v>
      </c>
      <c r="C66" s="6">
        <v>2400</v>
      </c>
      <c r="D66" s="4">
        <f>C66-B66</f>
        <v>1200</v>
      </c>
      <c r="E66" s="1" t="str">
        <f>IF(F66&lt;20%,"Low Discount",IF(AND(F66&gt;=20%,F66&lt;=40%),"Medium Discount",IF(F66&gt;40%,"High Discount")))</f>
        <v>High Discount</v>
      </c>
      <c r="F66" s="1">
        <v>0.5</v>
      </c>
      <c r="G66" s="5">
        <v>0</v>
      </c>
      <c r="H66" s="5">
        <f>ABS(G66)</f>
        <v>0</v>
      </c>
      <c r="I66" s="8">
        <v>0</v>
      </c>
      <c r="J66" t="str">
        <f>IF(I66&lt;3,"Poor",IF(AND(I66&gt;=3,I66&lt;=4.5),"Average",IF(I66&gt;4.5,"Excellent")))</f>
        <v>Poor</v>
      </c>
    </row>
    <row r="67" spans="1:10" x14ac:dyDescent="0.35">
      <c r="A67" t="s">
        <v>146</v>
      </c>
      <c r="B67" s="6">
        <v>671</v>
      </c>
      <c r="C67" s="6">
        <v>1316</v>
      </c>
      <c r="D67" s="4">
        <f>C67-B67</f>
        <v>645</v>
      </c>
      <c r="E67" s="1" t="str">
        <f>IF(F67&lt;20%,"Low Discount",IF(AND(F67&gt;=20%,F67&lt;=40%),"Medium Discount",IF(F67&gt;40%,"High Discount")))</f>
        <v>High Discount</v>
      </c>
      <c r="F67" s="1">
        <v>0.49</v>
      </c>
      <c r="G67" s="5">
        <v>0</v>
      </c>
      <c r="H67" s="5">
        <f>ABS(G67)</f>
        <v>0</v>
      </c>
      <c r="I67" s="8">
        <v>0</v>
      </c>
      <c r="J67" t="str">
        <f>IF(I67&lt;3,"Poor",IF(AND(I67&gt;=3,I67&lt;=4.5),"Average",IF(I67&gt;4.5,"Excellent")))</f>
        <v>Poor</v>
      </c>
    </row>
    <row r="68" spans="1:10" x14ac:dyDescent="0.35">
      <c r="A68" t="s">
        <v>173</v>
      </c>
      <c r="B68" s="6">
        <v>799</v>
      </c>
      <c r="C68" s="6">
        <v>1567</v>
      </c>
      <c r="D68" s="4">
        <f>C68-B68</f>
        <v>768</v>
      </c>
      <c r="E68" s="1" t="str">
        <f>IF(F68&lt;20%,"Low Discount",IF(AND(F68&gt;=20%,F68&lt;=40%),"Medium Discount",IF(F68&gt;40%,"High Discount")))</f>
        <v>High Discount</v>
      </c>
      <c r="F68" s="1">
        <v>0.49</v>
      </c>
      <c r="G68" s="5">
        <v>0</v>
      </c>
      <c r="H68" s="5">
        <f>ABS(G68)</f>
        <v>0</v>
      </c>
      <c r="I68" s="8">
        <v>0</v>
      </c>
      <c r="J68" t="str">
        <f>IF(I68&lt;3,"Poor",IF(AND(I68&gt;=3,I68&lt;=4.5),"Average",IF(I68&gt;4.5,"Excellent")))</f>
        <v>Poor</v>
      </c>
    </row>
    <row r="69" spans="1:10" x14ac:dyDescent="0.35">
      <c r="A69" t="s">
        <v>173</v>
      </c>
      <c r="B69" s="6">
        <v>657</v>
      </c>
      <c r="C69" s="6">
        <v>1288</v>
      </c>
      <c r="D69" s="4">
        <f>C69-B69</f>
        <v>631</v>
      </c>
      <c r="E69" s="1" t="str">
        <f>IF(F69&lt;20%,"Low Discount",IF(AND(F69&gt;=20%,F69&lt;=40%),"Medium Discount",IF(F69&gt;40%,"High Discount")))</f>
        <v>High Discount</v>
      </c>
      <c r="F69" s="1">
        <v>0.49</v>
      </c>
      <c r="G69" s="5">
        <v>0</v>
      </c>
      <c r="H69" s="5">
        <f>ABS(G69)</f>
        <v>0</v>
      </c>
      <c r="I69" s="8">
        <v>0</v>
      </c>
      <c r="J69" t="str">
        <f>IF(I69&lt;3,"Poor",IF(AND(I69&gt;=3,I69&lt;=4.5),"Average",IF(I69&gt;4.5,"Excellent")))</f>
        <v>Poor</v>
      </c>
    </row>
    <row r="70" spans="1:10" x14ac:dyDescent="0.35">
      <c r="A70" t="s">
        <v>152</v>
      </c>
      <c r="B70" s="6">
        <v>176</v>
      </c>
      <c r="C70" s="6">
        <v>345</v>
      </c>
      <c r="D70" s="4">
        <f>C70-B70</f>
        <v>169</v>
      </c>
      <c r="E70" s="1" t="str">
        <f>IF(F70&lt;20%,"Low Discount",IF(AND(F70&gt;=20%,F70&lt;=40%),"Medium Discount",IF(F70&gt;40%,"High Discount")))</f>
        <v>High Discount</v>
      </c>
      <c r="F70" s="1">
        <v>0.49</v>
      </c>
      <c r="G70" s="5">
        <v>0</v>
      </c>
      <c r="H70" s="5">
        <f>ABS(G70)</f>
        <v>0</v>
      </c>
      <c r="I70" s="8">
        <v>0</v>
      </c>
      <c r="J70" t="str">
        <f>IF(I70&lt;3,"Poor",IF(AND(I70&gt;=3,I70&lt;=4.5),"Average",IF(I70&gt;4.5,"Excellent")))</f>
        <v>Poor</v>
      </c>
    </row>
    <row r="71" spans="1:10" x14ac:dyDescent="0.35">
      <c r="A71" t="s">
        <v>129</v>
      </c>
      <c r="B71" s="6">
        <v>475</v>
      </c>
      <c r="C71" s="6">
        <v>931</v>
      </c>
      <c r="D71" s="4">
        <f>C71-B71</f>
        <v>456</v>
      </c>
      <c r="E71" s="1" t="str">
        <f>IF(F71&lt;20%,"Low Discount",IF(AND(F71&gt;=20%,F71&lt;=40%),"Medium Discount",IF(F71&gt;40%,"High Discount")))</f>
        <v>High Discount</v>
      </c>
      <c r="F71" s="1">
        <v>0.49</v>
      </c>
      <c r="G71" s="5">
        <v>0</v>
      </c>
      <c r="H71" s="5">
        <f>ABS(G71)</f>
        <v>0</v>
      </c>
      <c r="I71" s="8">
        <v>0</v>
      </c>
      <c r="J71" t="str">
        <f>IF(I71&lt;3,"Poor",IF(AND(I71&gt;=3,I71&lt;=4.5),"Average",IF(I71&gt;4.5,"Excellent")))</f>
        <v>Poor</v>
      </c>
    </row>
    <row r="72" spans="1:10" x14ac:dyDescent="0.35">
      <c r="A72" t="s">
        <v>287</v>
      </c>
      <c r="B72" s="6">
        <v>525</v>
      </c>
      <c r="C72" s="6">
        <v>1029</v>
      </c>
      <c r="D72" s="4">
        <f>C72-B72</f>
        <v>504</v>
      </c>
      <c r="E72" s="1" t="str">
        <f>IF(F72&lt;20%,"Low Discount",IF(AND(F72&gt;=20%,F72&lt;=40%),"Medium Discount",IF(F72&gt;40%,"High Discount")))</f>
        <v>High Discount</v>
      </c>
      <c r="F72" s="1">
        <v>0.49</v>
      </c>
      <c r="G72" s="5">
        <v>0</v>
      </c>
      <c r="H72" s="5">
        <f>ABS(G72)</f>
        <v>0</v>
      </c>
      <c r="I72" s="8">
        <v>0</v>
      </c>
      <c r="J72" t="str">
        <f>IF(I72&lt;3,"Poor",IF(AND(I72&gt;=3,I72&lt;=4.5),"Average",IF(I72&gt;4.5,"Excellent")))</f>
        <v>Poor</v>
      </c>
    </row>
    <row r="73" spans="1:10" x14ac:dyDescent="0.35">
      <c r="A73" t="s">
        <v>256</v>
      </c>
      <c r="B73" s="6">
        <v>274</v>
      </c>
      <c r="C73" s="6">
        <v>537</v>
      </c>
      <c r="D73" s="4">
        <f>C73-B73</f>
        <v>263</v>
      </c>
      <c r="E73" s="1" t="str">
        <f>IF(F73&lt;20%,"Low Discount",IF(AND(F73&gt;=20%,F73&lt;=40%),"Medium Discount",IF(F73&gt;40%,"High Discount")))</f>
        <v>High Discount</v>
      </c>
      <c r="F73" s="1">
        <v>0.49</v>
      </c>
      <c r="G73" s="5">
        <v>0</v>
      </c>
      <c r="H73" s="5">
        <f>ABS(G73)</f>
        <v>0</v>
      </c>
      <c r="I73" s="8">
        <v>0</v>
      </c>
      <c r="J73" t="str">
        <f>IF(I73&lt;3,"Poor",IF(AND(I73&gt;=3,I73&lt;=4.5),"Average",IF(I73&gt;4.5,"Excellent")))</f>
        <v>Poor</v>
      </c>
    </row>
    <row r="74" spans="1:10" x14ac:dyDescent="0.35">
      <c r="A74" t="s">
        <v>282</v>
      </c>
      <c r="B74" s="6">
        <v>248</v>
      </c>
      <c r="C74" s="6">
        <v>486</v>
      </c>
      <c r="D74" s="4">
        <f>C74-B74</f>
        <v>238</v>
      </c>
      <c r="E74" s="1" t="str">
        <f>IF(F74&lt;20%,"Low Discount",IF(AND(F74&gt;=20%,F74&lt;=40%),"Medium Discount",IF(F74&gt;40%,"High Discount")))</f>
        <v>High Discount</v>
      </c>
      <c r="F74" s="1">
        <v>0.49</v>
      </c>
      <c r="G74" s="5">
        <v>0</v>
      </c>
      <c r="H74" s="5">
        <f>ABS(G74)</f>
        <v>0</v>
      </c>
      <c r="I74" s="8">
        <v>0</v>
      </c>
      <c r="J74" t="str">
        <f>IF(I74&lt;3,"Poor",IF(AND(I74&gt;=3,I74&lt;=4.5),"Average",IF(I74&gt;4.5,"Excellent")))</f>
        <v>Poor</v>
      </c>
    </row>
    <row r="75" spans="1:10" x14ac:dyDescent="0.35">
      <c r="A75" t="s">
        <v>238</v>
      </c>
      <c r="B75" s="6">
        <v>230</v>
      </c>
      <c r="C75" s="6">
        <v>450</v>
      </c>
      <c r="D75" s="4">
        <f>C75-B75</f>
        <v>220</v>
      </c>
      <c r="E75" s="1" t="str">
        <f>IF(F75&lt;20%,"Low Discount",IF(AND(F75&gt;=20%,F75&lt;=40%),"Medium Discount",IF(F75&gt;40%,"High Discount")))</f>
        <v>High Discount</v>
      </c>
      <c r="F75" s="1">
        <v>0.49</v>
      </c>
      <c r="G75" s="5">
        <v>0</v>
      </c>
      <c r="H75" s="5">
        <f>ABS(G75)</f>
        <v>0</v>
      </c>
      <c r="I75" s="8">
        <v>0</v>
      </c>
      <c r="J75" t="str">
        <f>IF(I75&lt;3,"Poor",IF(AND(I75&gt;=3,I75&lt;=4.5),"Average",IF(I75&gt;4.5,"Excellent")))</f>
        <v>Poor</v>
      </c>
    </row>
    <row r="76" spans="1:10" x14ac:dyDescent="0.35">
      <c r="A76" t="s">
        <v>270</v>
      </c>
      <c r="B76" s="6">
        <v>1300</v>
      </c>
      <c r="C76" s="6">
        <v>2500</v>
      </c>
      <c r="D76" s="4">
        <f>C76-B76</f>
        <v>1200</v>
      </c>
      <c r="E76" s="1" t="str">
        <f>IF(F76&lt;20%,"Low Discount",IF(AND(F76&gt;=20%,F76&lt;=40%),"Medium Discount",IF(F76&gt;40%,"High Discount")))</f>
        <v>High Discount</v>
      </c>
      <c r="F76" s="1">
        <v>0.48</v>
      </c>
      <c r="G76" s="5">
        <v>0</v>
      </c>
      <c r="H76" s="5">
        <f>ABS(G76)</f>
        <v>0</v>
      </c>
      <c r="I76" s="8">
        <v>0</v>
      </c>
      <c r="J76" t="str">
        <f>IF(I76&lt;3,"Poor",IF(AND(I76&gt;=3,I76&lt;=4.5),"Average",IF(I76&gt;4.5,"Excellent")))</f>
        <v>Poor</v>
      </c>
    </row>
    <row r="77" spans="1:10" x14ac:dyDescent="0.35">
      <c r="A77" t="s">
        <v>171</v>
      </c>
      <c r="B77" s="6">
        <v>699</v>
      </c>
      <c r="C77" s="6">
        <v>1343</v>
      </c>
      <c r="D77" s="4">
        <f>C77-B77</f>
        <v>644</v>
      </c>
      <c r="E77" s="1" t="str">
        <f>IF(F77&lt;20%,"Low Discount",IF(AND(F77&gt;=20%,F77&lt;=40%),"Medium Discount",IF(F77&gt;40%,"High Discount")))</f>
        <v>High Discount</v>
      </c>
      <c r="F77" s="1">
        <v>0.48</v>
      </c>
      <c r="G77" s="5">
        <v>0</v>
      </c>
      <c r="H77" s="5">
        <f>ABS(G77)</f>
        <v>0</v>
      </c>
      <c r="I77" s="8">
        <v>0</v>
      </c>
      <c r="J77" t="str">
        <f>IF(I77&lt;3,"Poor",IF(AND(I77&gt;=3,I77&lt;=4.5),"Average",IF(I77&gt;4.5,"Excellent")))</f>
        <v>Poor</v>
      </c>
    </row>
    <row r="78" spans="1:10" x14ac:dyDescent="0.35">
      <c r="A78" t="s">
        <v>272</v>
      </c>
      <c r="B78" s="6">
        <v>105</v>
      </c>
      <c r="C78" s="6">
        <v>200</v>
      </c>
      <c r="D78" s="4">
        <f>C78-B78</f>
        <v>95</v>
      </c>
      <c r="E78" s="1" t="str">
        <f>IF(F78&lt;20%,"Low Discount",IF(AND(F78&gt;=20%,F78&lt;=40%),"Medium Discount",IF(F78&gt;40%,"High Discount")))</f>
        <v>High Discount</v>
      </c>
      <c r="F78" s="1">
        <v>0.48</v>
      </c>
      <c r="G78" s="5">
        <v>0</v>
      </c>
      <c r="H78" s="5">
        <f>ABS(G78)</f>
        <v>0</v>
      </c>
      <c r="I78" s="8">
        <v>0</v>
      </c>
      <c r="J78" t="str">
        <f>IF(I78&lt;3,"Poor",IF(AND(I78&gt;=3,I78&lt;=4.5),"Average",IF(I78&gt;4.5,"Excellent")))</f>
        <v>Poor</v>
      </c>
    </row>
    <row r="79" spans="1:10" x14ac:dyDescent="0.35">
      <c r="A79" t="s">
        <v>318</v>
      </c>
      <c r="B79" s="6">
        <v>169</v>
      </c>
      <c r="C79" s="6">
        <v>320</v>
      </c>
      <c r="D79" s="4">
        <f>C79-B79</f>
        <v>151</v>
      </c>
      <c r="E79" s="1" t="str">
        <f>IF(F79&lt;20%,"Low Discount",IF(AND(F79&gt;=20%,F79&lt;=40%),"Medium Discount",IF(F79&gt;40%,"High Discount")))</f>
        <v>High Discount</v>
      </c>
      <c r="F79" s="1">
        <v>0.47</v>
      </c>
      <c r="G79" s="5">
        <v>0</v>
      </c>
      <c r="H79" s="5">
        <f>ABS(G79)</f>
        <v>0</v>
      </c>
      <c r="I79" s="8">
        <v>0</v>
      </c>
      <c r="J79" t="str">
        <f>IF(I79&lt;3,"Poor",IF(AND(I79&gt;=3,I79&lt;=4.5),"Average",IF(I79&gt;4.5,"Excellent")))</f>
        <v>Poor</v>
      </c>
    </row>
    <row r="80" spans="1:10" x14ac:dyDescent="0.35">
      <c r="A80" t="s">
        <v>275</v>
      </c>
      <c r="B80" s="6">
        <v>899</v>
      </c>
      <c r="C80" s="6">
        <v>1699</v>
      </c>
      <c r="D80" s="4">
        <f>C80-B80</f>
        <v>800</v>
      </c>
      <c r="E80" s="1" t="str">
        <f>IF(F80&lt;20%,"Low Discount",IF(AND(F80&gt;=20%,F80&lt;=40%),"Medium Discount",IF(F80&gt;40%,"High Discount")))</f>
        <v>High Discount</v>
      </c>
      <c r="F80" s="1">
        <v>0.47</v>
      </c>
      <c r="G80" s="5">
        <v>0</v>
      </c>
      <c r="H80" s="5">
        <f>ABS(G80)</f>
        <v>0</v>
      </c>
      <c r="I80" s="8">
        <v>0</v>
      </c>
      <c r="J80" t="str">
        <f>IF(I80&lt;3,"Poor",IF(AND(I80&gt;=3,I80&lt;=4.5),"Average",IF(I80&gt;4.5,"Excellent")))</f>
        <v>Poor</v>
      </c>
    </row>
    <row r="81" spans="1:10" x14ac:dyDescent="0.35">
      <c r="A81" t="s">
        <v>230</v>
      </c>
      <c r="B81" s="6">
        <v>790</v>
      </c>
      <c r="C81" s="6">
        <v>1485</v>
      </c>
      <c r="D81" s="4">
        <f>C81-B81</f>
        <v>695</v>
      </c>
      <c r="E81" s="1" t="str">
        <f>IF(F81&lt;20%,"Low Discount",IF(AND(F81&gt;=20%,F81&lt;=40%),"Medium Discount",IF(F81&gt;40%,"High Discount")))</f>
        <v>High Discount</v>
      </c>
      <c r="F81" s="1">
        <v>0.47</v>
      </c>
      <c r="G81" s="5">
        <v>0</v>
      </c>
      <c r="H81" s="5">
        <f>ABS(G81)</f>
        <v>0</v>
      </c>
      <c r="I81" s="8">
        <v>0</v>
      </c>
      <c r="J81" t="str">
        <f>IF(I81&lt;3,"Poor",IF(AND(I81&gt;=3,I81&lt;=4.5),"Average",IF(I81&gt;4.5,"Excellent")))</f>
        <v>Poor</v>
      </c>
    </row>
    <row r="82" spans="1:10" x14ac:dyDescent="0.35">
      <c r="A82" t="s">
        <v>97</v>
      </c>
      <c r="B82" s="6">
        <v>2200</v>
      </c>
      <c r="C82" s="6">
        <v>4080</v>
      </c>
      <c r="D82" s="4">
        <f>C82-B82</f>
        <v>1880</v>
      </c>
      <c r="E82" s="1" t="str">
        <f>IF(F82&lt;20%,"Low Discount",IF(AND(F82&gt;=20%,F82&lt;=40%),"Medium Discount",IF(F82&gt;40%,"High Discount")))</f>
        <v>High Discount</v>
      </c>
      <c r="F82" s="1">
        <v>0.46</v>
      </c>
      <c r="G82" s="5">
        <v>0</v>
      </c>
      <c r="H82" s="5">
        <f>ABS(G82)</f>
        <v>0</v>
      </c>
      <c r="I82" s="8">
        <v>0</v>
      </c>
      <c r="J82" t="str">
        <f>IF(I82&lt;3,"Poor",IF(AND(I82&gt;=3,I82&lt;=4.5),"Average",IF(I82&gt;4.5,"Excellent")))</f>
        <v>Poor</v>
      </c>
    </row>
    <row r="83" spans="1:10" x14ac:dyDescent="0.35">
      <c r="A83" t="s">
        <v>168</v>
      </c>
      <c r="B83" s="6">
        <v>499</v>
      </c>
      <c r="C83" s="6">
        <v>900</v>
      </c>
      <c r="D83" s="4">
        <f>C83-B83</f>
        <v>401</v>
      </c>
      <c r="E83" s="1" t="str">
        <f>IF(F83&lt;20%,"Low Discount",IF(AND(F83&gt;=20%,F83&lt;=40%),"Medium Discount",IF(F83&gt;40%,"High Discount")))</f>
        <v>High Discount</v>
      </c>
      <c r="F83" s="1">
        <v>0.45</v>
      </c>
      <c r="G83" s="5">
        <v>0</v>
      </c>
      <c r="H83" s="5">
        <f>ABS(G83)</f>
        <v>0</v>
      </c>
      <c r="I83" s="8">
        <v>0</v>
      </c>
      <c r="J83" t="str">
        <f>IF(I83&lt;3,"Poor",IF(AND(I83&gt;=3,I83&lt;=4.5),"Average",IF(I83&gt;4.5,"Excellent")))</f>
        <v>Poor</v>
      </c>
    </row>
    <row r="84" spans="1:10" x14ac:dyDescent="0.35">
      <c r="A84" t="s">
        <v>264</v>
      </c>
      <c r="B84" s="6">
        <v>630</v>
      </c>
      <c r="C84" s="6">
        <v>1100</v>
      </c>
      <c r="D84" s="4">
        <f>C84-B84</f>
        <v>470</v>
      </c>
      <c r="E84" s="1" t="str">
        <f>IF(F84&lt;20%,"Low Discount",IF(AND(F84&gt;=20%,F84&lt;=40%),"Medium Discount",IF(F84&gt;40%,"High Discount")))</f>
        <v>High Discount</v>
      </c>
      <c r="F84" s="1">
        <v>0.43</v>
      </c>
      <c r="G84" s="5">
        <v>0</v>
      </c>
      <c r="H84" s="5">
        <f>ABS(G84)</f>
        <v>0</v>
      </c>
      <c r="I84" s="8">
        <v>0</v>
      </c>
      <c r="J84" t="str">
        <f>IF(I84&lt;3,"Poor",IF(AND(I84&gt;=3,I84&lt;=4.5),"Average",IF(I84&gt;4.5,"Excellent")))</f>
        <v>Poor</v>
      </c>
    </row>
    <row r="85" spans="1:10" x14ac:dyDescent="0.35">
      <c r="A85" t="s">
        <v>233</v>
      </c>
      <c r="B85" s="6">
        <v>690</v>
      </c>
      <c r="C85" s="6">
        <v>1200</v>
      </c>
      <c r="D85" s="4">
        <f>C85-B85</f>
        <v>510</v>
      </c>
      <c r="E85" s="1" t="str">
        <f>IF(F85&lt;20%,"Low Discount",IF(AND(F85&gt;=20%,F85&lt;=40%),"Medium Discount",IF(F85&gt;40%,"High Discount")))</f>
        <v>High Discount</v>
      </c>
      <c r="F85" s="1">
        <v>0.43</v>
      </c>
      <c r="G85" s="5">
        <v>0</v>
      </c>
      <c r="H85" s="5">
        <f>ABS(G85)</f>
        <v>0</v>
      </c>
      <c r="I85" s="8">
        <v>0</v>
      </c>
      <c r="J85" t="str">
        <f>IF(I85&lt;3,"Poor",IF(AND(I85&gt;=3,I85&lt;=4.5),"Average",IF(I85&gt;4.5,"Excellent")))</f>
        <v>Poor</v>
      </c>
    </row>
    <row r="86" spans="1:10" x14ac:dyDescent="0.35">
      <c r="A86" t="s">
        <v>135</v>
      </c>
      <c r="B86" s="6">
        <v>610</v>
      </c>
      <c r="C86" s="6">
        <v>1060</v>
      </c>
      <c r="D86" s="4">
        <f>C86-B86</f>
        <v>450</v>
      </c>
      <c r="E86" s="1" t="str">
        <f>IF(F86&lt;20%,"Low Discount",IF(AND(F86&gt;=20%,F86&lt;=40%),"Medium Discount",IF(F86&gt;40%,"High Discount")))</f>
        <v>High Discount</v>
      </c>
      <c r="F86" s="1">
        <v>0.42</v>
      </c>
      <c r="G86" s="5">
        <v>0</v>
      </c>
      <c r="H86" s="5">
        <f>ABS(G86)</f>
        <v>0</v>
      </c>
      <c r="I86" s="8">
        <v>0</v>
      </c>
      <c r="J86" t="str">
        <f>IF(I86&lt;3,"Poor",IF(AND(I86&gt;=3,I86&lt;=4.5),"Average",IF(I86&gt;4.5,"Excellent")))</f>
        <v>Poor</v>
      </c>
    </row>
    <row r="87" spans="1:10" x14ac:dyDescent="0.35">
      <c r="A87" t="s">
        <v>290</v>
      </c>
      <c r="B87" s="6">
        <v>1080</v>
      </c>
      <c r="C87" s="6">
        <v>1874</v>
      </c>
      <c r="D87" s="4">
        <f>C87-B87</f>
        <v>794</v>
      </c>
      <c r="E87" s="1" t="str">
        <f>IF(F87&lt;20%,"Low Discount",IF(AND(F87&gt;=20%,F87&lt;=40%),"Medium Discount",IF(F87&gt;40%,"High Discount")))</f>
        <v>High Discount</v>
      </c>
      <c r="F87" s="1">
        <v>0.42</v>
      </c>
      <c r="G87" s="5">
        <v>0</v>
      </c>
      <c r="H87" s="5">
        <f>ABS(G87)</f>
        <v>0</v>
      </c>
      <c r="I87" s="8">
        <v>0</v>
      </c>
      <c r="J87" t="str">
        <f>IF(I87&lt;3,"Poor",IF(AND(I87&gt;=3,I87&lt;=4.5),"Average",IF(I87&gt;4.5,"Excellent")))</f>
        <v>Poor</v>
      </c>
    </row>
    <row r="88" spans="1:10" x14ac:dyDescent="0.35">
      <c r="A88" t="s">
        <v>73</v>
      </c>
      <c r="B88" s="6">
        <v>1860</v>
      </c>
      <c r="C88" s="6">
        <v>3220</v>
      </c>
      <c r="D88" s="4">
        <f>C88-B88</f>
        <v>1360</v>
      </c>
      <c r="E88" s="1" t="str">
        <f>IF(F88&lt;20%,"Low Discount",IF(AND(F88&gt;=20%,F88&lt;=40%),"Medium Discount",IF(F88&gt;40%,"High Discount")))</f>
        <v>High Discount</v>
      </c>
      <c r="F88" s="1">
        <v>0.42</v>
      </c>
      <c r="G88" s="5">
        <v>0</v>
      </c>
      <c r="H88" s="5">
        <f>ABS(G88)</f>
        <v>0</v>
      </c>
      <c r="I88" s="8">
        <v>0</v>
      </c>
      <c r="J88" t="str">
        <f>IF(I88&lt;3,"Poor",IF(AND(I88&gt;=3,I88&lt;=4.5),"Average",IF(I88&gt;4.5,"Excellent")))</f>
        <v>Poor</v>
      </c>
    </row>
    <row r="89" spans="1:10" x14ac:dyDescent="0.35">
      <c r="A89" t="s">
        <v>296</v>
      </c>
      <c r="B89" s="6">
        <v>1420</v>
      </c>
      <c r="C89" s="6">
        <v>2420</v>
      </c>
      <c r="D89" s="4">
        <f>C89-B89</f>
        <v>1000</v>
      </c>
      <c r="E89" s="1" t="str">
        <f>IF(F89&lt;20%,"Low Discount",IF(AND(F89&gt;=20%,F89&lt;=40%),"Medium Discount",IF(F89&gt;40%,"High Discount")))</f>
        <v>High Discount</v>
      </c>
      <c r="F89" s="1">
        <v>0.41</v>
      </c>
      <c r="G89" s="5">
        <v>0</v>
      </c>
      <c r="H89" s="5">
        <f>ABS(G89)</f>
        <v>0</v>
      </c>
      <c r="I89" s="8">
        <v>0</v>
      </c>
      <c r="J89" t="str">
        <f>IF(I89&lt;3,"Poor",IF(AND(I89&gt;=3,I89&lt;=4.5),"Average",IF(I89&gt;4.5,"Excellent")))</f>
        <v>Poor</v>
      </c>
    </row>
    <row r="90" spans="1:10" x14ac:dyDescent="0.35">
      <c r="A90" t="s">
        <v>166</v>
      </c>
      <c r="B90" s="6">
        <v>799</v>
      </c>
      <c r="C90" s="6">
        <v>1343</v>
      </c>
      <c r="D90" s="4">
        <f>C90-B90</f>
        <v>544</v>
      </c>
      <c r="E90" s="1" t="str">
        <f>IF(F90&lt;20%,"Low Discount",IF(AND(F90&gt;=20%,F90&lt;=40%),"Medium Discount",IF(F90&gt;40%,"High Discount")))</f>
        <v>High Discount</v>
      </c>
      <c r="F90" s="1">
        <v>0.41</v>
      </c>
      <c r="G90" s="5">
        <v>0</v>
      </c>
      <c r="H90" s="5">
        <f>ABS(G90)</f>
        <v>0</v>
      </c>
      <c r="I90" s="8">
        <v>0</v>
      </c>
      <c r="J90" t="str">
        <f>IF(I90&lt;3,"Poor",IF(AND(I90&gt;=3,I90&lt;=4.5),"Average",IF(I90&gt;4.5,"Excellent")))</f>
        <v>Poor</v>
      </c>
    </row>
    <row r="91" spans="1:10" x14ac:dyDescent="0.35">
      <c r="A91" t="s">
        <v>126</v>
      </c>
      <c r="B91" s="6">
        <v>2750</v>
      </c>
      <c r="C91" s="6">
        <v>4471</v>
      </c>
      <c r="D91" s="4">
        <f>C91-B91</f>
        <v>1721</v>
      </c>
      <c r="E91" s="1" t="str">
        <f>IF(F91&lt;20%,"Low Discount",IF(AND(F91&gt;=20%,F91&lt;=40%),"Medium Discount",IF(F91&gt;40%,"High Discount")))</f>
        <v>Medium Discount</v>
      </c>
      <c r="F91" s="1">
        <v>0.38</v>
      </c>
      <c r="G91" s="5">
        <v>0</v>
      </c>
      <c r="H91" s="5">
        <f>ABS(G91)</f>
        <v>0</v>
      </c>
      <c r="I91" s="8">
        <v>0</v>
      </c>
      <c r="J91" t="str">
        <f>IF(I91&lt;3,"Poor",IF(AND(I91&gt;=3,I91&lt;=4.5),"Average",IF(I91&gt;4.5,"Excellent")))</f>
        <v>Poor</v>
      </c>
    </row>
    <row r="92" spans="1:10" x14ac:dyDescent="0.35">
      <c r="A92" t="s">
        <v>149</v>
      </c>
      <c r="B92" s="6">
        <v>1200</v>
      </c>
      <c r="C92" s="6">
        <v>1950</v>
      </c>
      <c r="D92" s="4">
        <f>C92-B92</f>
        <v>750</v>
      </c>
      <c r="E92" s="1" t="str">
        <f>IF(F92&lt;20%,"Low Discount",IF(AND(F92&gt;=20%,F92&lt;=40%),"Medium Discount",IF(F92&gt;40%,"High Discount")))</f>
        <v>Medium Discount</v>
      </c>
      <c r="F92" s="1">
        <v>0.38</v>
      </c>
      <c r="G92" s="5">
        <v>0</v>
      </c>
      <c r="H92" s="5">
        <f>ABS(G92)</f>
        <v>0</v>
      </c>
      <c r="I92" s="8">
        <v>0</v>
      </c>
      <c r="J92" t="str">
        <f>IF(I92&lt;3,"Poor",IF(AND(I92&gt;=3,I92&lt;=4.5),"Average",IF(I92&gt;4.5,"Excellent")))</f>
        <v>Poor</v>
      </c>
    </row>
    <row r="93" spans="1:10" x14ac:dyDescent="0.35">
      <c r="A93" t="s">
        <v>246</v>
      </c>
      <c r="B93" s="6">
        <v>1460</v>
      </c>
      <c r="C93" s="6">
        <v>2290</v>
      </c>
      <c r="D93" s="4">
        <f>C93-B93</f>
        <v>830</v>
      </c>
      <c r="E93" s="1" t="str">
        <f>IF(F93&lt;20%,"Low Discount",IF(AND(F93&gt;=20%,F93&lt;=40%),"Medium Discount",IF(F93&gt;40%,"High Discount")))</f>
        <v>Medium Discount</v>
      </c>
      <c r="F93" s="1">
        <v>0.36</v>
      </c>
      <c r="G93" s="5">
        <v>0</v>
      </c>
      <c r="H93" s="5">
        <f>ABS(G93)</f>
        <v>0</v>
      </c>
      <c r="I93" s="8">
        <v>0</v>
      </c>
      <c r="J93" t="str">
        <f>IF(I93&lt;3,"Poor",IF(AND(I93&gt;=3,I93&lt;=4.5),"Average",IF(I93&gt;4.5,"Excellent")))</f>
        <v>Poor</v>
      </c>
    </row>
    <row r="94" spans="1:10" x14ac:dyDescent="0.35">
      <c r="A94" t="s">
        <v>308</v>
      </c>
      <c r="B94" s="6">
        <v>1190</v>
      </c>
      <c r="C94" s="6">
        <v>1810</v>
      </c>
      <c r="D94" s="4">
        <f>C94-B94</f>
        <v>620</v>
      </c>
      <c r="E94" s="1" t="str">
        <f>IF(F94&lt;20%,"Low Discount",IF(AND(F94&gt;=20%,F94&lt;=40%),"Medium Discount",IF(F94&gt;40%,"High Discount")))</f>
        <v>Medium Discount</v>
      </c>
      <c r="F94" s="1">
        <v>0.34</v>
      </c>
      <c r="G94" s="5">
        <v>0</v>
      </c>
      <c r="H94" s="5">
        <f>ABS(G94)</f>
        <v>0</v>
      </c>
      <c r="I94" s="8">
        <v>0</v>
      </c>
      <c r="J94" t="str">
        <f>IF(I94&lt;3,"Poor",IF(AND(I94&gt;=3,I94&lt;=4.5),"Average",IF(I94&gt;4.5,"Excellent")))</f>
        <v>Poor</v>
      </c>
    </row>
    <row r="95" spans="1:10" x14ac:dyDescent="0.35">
      <c r="A95" t="s">
        <v>305</v>
      </c>
      <c r="B95" s="6">
        <v>1150</v>
      </c>
      <c r="C95" s="6">
        <v>1737</v>
      </c>
      <c r="D95" s="4">
        <f>C95-B95</f>
        <v>587</v>
      </c>
      <c r="E95" s="1" t="str">
        <f>IF(F95&lt;20%,"Low Discount",IF(AND(F95&gt;=20%,F95&lt;=40%),"Medium Discount",IF(F95&gt;40%,"High Discount")))</f>
        <v>Medium Discount</v>
      </c>
      <c r="F95" s="1">
        <v>0.34</v>
      </c>
      <c r="G95" s="5">
        <v>0</v>
      </c>
      <c r="H95" s="5">
        <f>ABS(G95)</f>
        <v>0</v>
      </c>
      <c r="I95" s="8">
        <v>0</v>
      </c>
      <c r="J95" t="str">
        <f>IF(I95&lt;3,"Poor",IF(AND(I95&gt;=3,I95&lt;=4.5),"Average",IF(I95&gt;4.5,"Excellent")))</f>
        <v>Poor</v>
      </c>
    </row>
    <row r="96" spans="1:10" x14ac:dyDescent="0.35">
      <c r="A96" t="s">
        <v>143</v>
      </c>
      <c r="B96" s="6">
        <v>1190</v>
      </c>
      <c r="C96" s="6">
        <v>1785</v>
      </c>
      <c r="D96" s="4">
        <f>C96-B96</f>
        <v>595</v>
      </c>
      <c r="E96" s="1" t="str">
        <f>IF(F96&lt;20%,"Low Discount",IF(AND(F96&gt;=20%,F96&lt;=40%),"Medium Discount",IF(F96&gt;40%,"High Discount")))</f>
        <v>Medium Discount</v>
      </c>
      <c r="F96" s="1">
        <v>0.33</v>
      </c>
      <c r="G96" s="5">
        <v>0</v>
      </c>
      <c r="H96" s="5">
        <f>ABS(G96)</f>
        <v>0</v>
      </c>
      <c r="I96" s="8">
        <v>0</v>
      </c>
      <c r="J96" t="str">
        <f>IF(I96&lt;3,"Poor",IF(AND(I96&gt;=3,I96&lt;=4.5),"Average",IF(I96&gt;4.5,"Excellent")))</f>
        <v>Poor</v>
      </c>
    </row>
    <row r="97" spans="1:10" x14ac:dyDescent="0.35">
      <c r="A97" t="s">
        <v>175</v>
      </c>
      <c r="B97" s="6">
        <v>2799</v>
      </c>
      <c r="C97" s="6">
        <v>3810</v>
      </c>
      <c r="D97" s="4">
        <f>C97-B97</f>
        <v>1011</v>
      </c>
      <c r="E97" s="1" t="str">
        <f>IF(F97&lt;20%,"Low Discount",IF(AND(F97&gt;=20%,F97&lt;=40%),"Medium Discount",IF(F97&gt;40%,"High Discount")))</f>
        <v>Medium Discount</v>
      </c>
      <c r="F97" s="1">
        <v>0.27</v>
      </c>
      <c r="G97" s="5">
        <v>0</v>
      </c>
      <c r="H97" s="5">
        <f>ABS(G97)</f>
        <v>0</v>
      </c>
      <c r="I97" s="8">
        <v>0</v>
      </c>
      <c r="J97" t="str">
        <f>IF(I97&lt;3,"Poor",IF(AND(I97&gt;=3,I97&lt;=4.5),"Average",IF(I97&gt;4.5,"Excellent")))</f>
        <v>Poor</v>
      </c>
    </row>
    <row r="98" spans="1:10" x14ac:dyDescent="0.35">
      <c r="A98" t="s">
        <v>302</v>
      </c>
      <c r="B98" s="6">
        <v>198</v>
      </c>
      <c r="C98" s="6">
        <v>260</v>
      </c>
      <c r="D98" s="4">
        <f>C98-B98</f>
        <v>62</v>
      </c>
      <c r="E98" s="1" t="str">
        <f>IF(F98&lt;20%,"Low Discount",IF(AND(F98&gt;=20%,F98&lt;=40%),"Medium Discount",IF(F98&gt;40%,"High Discount")))</f>
        <v>Medium Discount</v>
      </c>
      <c r="F98" s="1">
        <v>0.24</v>
      </c>
      <c r="G98" s="5">
        <v>0</v>
      </c>
      <c r="H98" s="5">
        <f>ABS(G98)</f>
        <v>0</v>
      </c>
      <c r="I98" s="8">
        <v>0</v>
      </c>
      <c r="J98" t="str">
        <f>IF(I98&lt;3,"Poor",IF(AND(I98&gt;=3,I98&lt;=4.5),"Average",IF(I98&gt;4.5,"Excellent")))</f>
        <v>Poor</v>
      </c>
    </row>
    <row r="99" spans="1:10" x14ac:dyDescent="0.35">
      <c r="A99" t="s">
        <v>161</v>
      </c>
      <c r="B99" s="6">
        <v>299</v>
      </c>
      <c r="C99" s="6">
        <v>384</v>
      </c>
      <c r="D99" s="4">
        <f>C99-B99</f>
        <v>85</v>
      </c>
      <c r="E99" s="1" t="str">
        <f>IF(F99&lt;20%,"Low Discount",IF(AND(F99&gt;=20%,F99&lt;=40%),"Medium Discount",IF(F99&gt;40%,"High Discount")))</f>
        <v>Medium Discount</v>
      </c>
      <c r="F99" s="1">
        <v>0.22</v>
      </c>
      <c r="G99" s="5">
        <v>0</v>
      </c>
      <c r="H99" s="5">
        <f>ABS(G99)</f>
        <v>0</v>
      </c>
      <c r="I99" s="8">
        <v>0</v>
      </c>
      <c r="J99" t="str">
        <f>IF(I99&lt;3,"Poor",IF(AND(I99&gt;=3,I99&lt;=4.5),"Average",IF(I99&gt;4.5,"Excellent")))</f>
        <v>Poor</v>
      </c>
    </row>
    <row r="100" spans="1:10" x14ac:dyDescent="0.35">
      <c r="A100" t="s">
        <v>254</v>
      </c>
      <c r="B100" s="6">
        <v>1466</v>
      </c>
      <c r="C100" s="6">
        <v>1699</v>
      </c>
      <c r="D100" s="4">
        <f>C100-B100</f>
        <v>233</v>
      </c>
      <c r="E100" s="1" t="str">
        <f>IF(F100&lt;20%,"Low Discount",IF(AND(F100&gt;=20%,F100&lt;=40%),"Medium Discount",IF(F100&gt;40%,"High Discount")))</f>
        <v>Low Discount</v>
      </c>
      <c r="F100" s="1">
        <v>0.14000000000000001</v>
      </c>
      <c r="G100" s="5">
        <v>0</v>
      </c>
      <c r="H100" s="5">
        <f>ABS(G100)</f>
        <v>0</v>
      </c>
      <c r="I100" s="8">
        <v>0</v>
      </c>
      <c r="J100" t="str">
        <f>IF(I100&lt;3,"Poor",IF(AND(I100&gt;=3,I100&lt;=4.5),"Average",IF(I100&gt;4.5,"Excellent")))</f>
        <v>Poor</v>
      </c>
    </row>
    <row r="101" spans="1:10" x14ac:dyDescent="0.35">
      <c r="A101" t="s">
        <v>262</v>
      </c>
      <c r="B101" s="6">
        <v>1468</v>
      </c>
      <c r="C101" s="6">
        <v>1699</v>
      </c>
      <c r="D101" s="4">
        <f>C101-B101</f>
        <v>231</v>
      </c>
      <c r="E101" s="1" t="str">
        <f>IF(F101&lt;20%,"Low Discount",IF(AND(F101&gt;=20%,F101&lt;=40%),"Medium Discount",IF(F101&gt;40%,"High Discount")))</f>
        <v>Low Discount</v>
      </c>
      <c r="F101" s="1">
        <v>0.14000000000000001</v>
      </c>
      <c r="G101" s="5">
        <v>0</v>
      </c>
      <c r="H101" s="5">
        <f>ABS(G101)</f>
        <v>0</v>
      </c>
      <c r="I101" s="8">
        <v>0</v>
      </c>
      <c r="J101" t="str">
        <f>IF(I101&lt;3,"Poor",IF(AND(I101&gt;=3,I101&lt;=4.5),"Average",IF(I101&gt;4.5,"Excellent")))</f>
        <v>Poor</v>
      </c>
    </row>
    <row r="102" spans="1:10" x14ac:dyDescent="0.35">
      <c r="A102" t="s">
        <v>259</v>
      </c>
      <c r="B102" s="6">
        <v>799</v>
      </c>
      <c r="C102" s="6">
        <v>900</v>
      </c>
      <c r="D102" s="4">
        <f>C102-B102</f>
        <v>101</v>
      </c>
      <c r="E102" s="1" t="str">
        <f>IF(F102&lt;20%,"Low Discount",IF(AND(F102&gt;=20%,F102&lt;=40%),"Medium Discount",IF(F102&gt;40%,"High Discount")))</f>
        <v>Low Discount</v>
      </c>
      <c r="F102" s="1">
        <v>0.11</v>
      </c>
      <c r="G102" s="5">
        <v>0</v>
      </c>
      <c r="H102" s="5">
        <f>ABS(G102)</f>
        <v>0</v>
      </c>
      <c r="I102" s="8">
        <v>0</v>
      </c>
      <c r="J102" t="str">
        <f>IF(I102&lt;3,"Poor",IF(AND(I102&gt;=3,I102&lt;=4.5),"Average",IF(I102&gt;4.5,"Excellent")))</f>
        <v>Poor</v>
      </c>
    </row>
    <row r="103" spans="1:10" x14ac:dyDescent="0.35">
      <c r="A103" t="s">
        <v>278</v>
      </c>
      <c r="B103" s="6">
        <v>1526</v>
      </c>
      <c r="C103" s="6">
        <v>1660</v>
      </c>
      <c r="D103" s="4">
        <f>C103-B103</f>
        <v>134</v>
      </c>
      <c r="E103" s="1" t="str">
        <f>IF(F103&lt;20%,"Low Discount",IF(AND(F103&gt;=20%,F103&lt;=40%),"Medium Discount",IF(F103&gt;40%,"High Discount")))</f>
        <v>Low Discount</v>
      </c>
      <c r="F103" s="1">
        <v>0.08</v>
      </c>
      <c r="G103" s="5">
        <v>0</v>
      </c>
      <c r="H103" s="5">
        <f>ABS(G103)</f>
        <v>0</v>
      </c>
      <c r="I103" s="8">
        <v>0</v>
      </c>
      <c r="J103" t="str">
        <f>IF(I103&lt;3,"Poor",IF(AND(I103&gt;=3,I103&lt;=4.5),"Average",IF(I103&gt;4.5,"Excellent")))</f>
        <v>Poor</v>
      </c>
    </row>
    <row r="104" spans="1:10" x14ac:dyDescent="0.35">
      <c r="A104" t="s">
        <v>285</v>
      </c>
      <c r="B104" s="6">
        <v>3546</v>
      </c>
      <c r="C104" s="6">
        <v>3699</v>
      </c>
      <c r="D104" s="4">
        <f>C104-B104</f>
        <v>153</v>
      </c>
      <c r="E104" s="1" t="str">
        <f>IF(F104&lt;20%,"Low Discount",IF(AND(F104&gt;=20%,F104&lt;=40%),"Medium Discount",IF(F104&gt;40%,"High Discount")))</f>
        <v>Low Discount</v>
      </c>
      <c r="F104" s="1">
        <v>0.04</v>
      </c>
      <c r="G104" s="5">
        <v>0</v>
      </c>
      <c r="H104" s="5">
        <f>ABS(G104)</f>
        <v>0</v>
      </c>
      <c r="I104" s="8">
        <v>0</v>
      </c>
      <c r="J104" t="str">
        <f>IF(I104&lt;3,"Poor",IF(AND(I104&gt;=3,I104&lt;=4.5),"Average",IF(I104&gt;4.5,"Excellent")))</f>
        <v>Poor</v>
      </c>
    </row>
    <row r="105" spans="1:10" x14ac:dyDescent="0.35">
      <c r="A105" t="s">
        <v>235</v>
      </c>
      <c r="B105" s="6">
        <v>1732</v>
      </c>
      <c r="C105" s="6">
        <v>1799</v>
      </c>
      <c r="D105" s="4">
        <f>C105-B105</f>
        <v>67</v>
      </c>
      <c r="E105" s="1" t="str">
        <f>IF(F105&lt;20%,"Low Discount",IF(AND(F105&gt;=20%,F105&lt;=40%),"Medium Discount",IF(F105&gt;40%,"High Discount")))</f>
        <v>Low Discount</v>
      </c>
      <c r="F105" s="1">
        <v>0.04</v>
      </c>
      <c r="G105" s="5">
        <v>0</v>
      </c>
      <c r="H105" s="5">
        <f>ABS(G105)</f>
        <v>0</v>
      </c>
      <c r="I105" s="8">
        <v>0</v>
      </c>
      <c r="J105" t="str">
        <f>IF(I105&lt;3,"Poor",IF(AND(I105&gt;=3,I105&lt;=4.5),"Average",IF(I105&gt;4.5,"Excellent")))</f>
        <v>Poor</v>
      </c>
    </row>
    <row r="106" spans="1:10" x14ac:dyDescent="0.35">
      <c r="A106" t="s">
        <v>163</v>
      </c>
      <c r="B106" s="6">
        <v>1459</v>
      </c>
      <c r="C106" s="6">
        <v>1499</v>
      </c>
      <c r="D106" s="4">
        <f>C106-B106</f>
        <v>40</v>
      </c>
      <c r="E106" s="1" t="str">
        <f>IF(F106&lt;20%,"Low Discount",IF(AND(F106&gt;=20%,F106&lt;=40%),"Medium Discount",IF(F106&gt;40%,"High Discount")))</f>
        <v>Low Discount</v>
      </c>
      <c r="F106" s="1">
        <v>0.03</v>
      </c>
      <c r="G106" s="5">
        <v>0</v>
      </c>
      <c r="H106" s="5">
        <f>ABS(G106)</f>
        <v>0</v>
      </c>
      <c r="I106" s="8">
        <v>0</v>
      </c>
      <c r="J106" t="str">
        <f>IF(I106&lt;3,"Poor",IF(AND(I106&gt;=3,I106&lt;=4.5),"Average",IF(I106&gt;4.5,"Excellent")))</f>
        <v>Poor</v>
      </c>
    </row>
    <row r="107" spans="1:10" x14ac:dyDescent="0.35">
      <c r="A107" t="s">
        <v>280</v>
      </c>
      <c r="B107" s="6">
        <v>1462</v>
      </c>
      <c r="C107" s="6">
        <v>1499</v>
      </c>
      <c r="D107" s="4">
        <f>C107-B107</f>
        <v>37</v>
      </c>
      <c r="E107" s="1" t="str">
        <f>IF(F107&lt;20%,"Low Discount",IF(AND(F107&gt;=20%,F107&lt;=40%),"Medium Discount",IF(F107&gt;40%,"High Discount")))</f>
        <v>Low Discount</v>
      </c>
      <c r="F107" s="1">
        <v>0.02</v>
      </c>
      <c r="G107" s="5">
        <v>0</v>
      </c>
      <c r="H107" s="5">
        <f>ABS(G107)</f>
        <v>0</v>
      </c>
      <c r="I107" s="8">
        <v>0</v>
      </c>
      <c r="J107" t="str">
        <f>IF(I107&lt;3,"Poor",IF(AND(I107&gt;=3,I107&lt;=4.5),"Average",IF(I107&gt;4.5,"Excellent")))</f>
        <v>Poor</v>
      </c>
    </row>
    <row r="108" spans="1:10" x14ac:dyDescent="0.35">
      <c r="A108" t="s">
        <v>310</v>
      </c>
      <c r="B108" s="6">
        <v>1658</v>
      </c>
      <c r="C108" s="6">
        <v>1699</v>
      </c>
      <c r="D108" s="4">
        <f>C108-B108</f>
        <v>41</v>
      </c>
      <c r="E108" s="1" t="str">
        <f>IF(F108&lt;20%,"Low Discount",IF(AND(F108&gt;=20%,F108&lt;=40%),"Medium Discount",IF(F108&gt;40%,"High Discount")))</f>
        <v>Low Discount</v>
      </c>
      <c r="F108" s="1">
        <v>0.02</v>
      </c>
      <c r="G108" s="5">
        <v>0</v>
      </c>
      <c r="H108" s="5">
        <f>ABS(G108)</f>
        <v>0</v>
      </c>
      <c r="I108" s="8">
        <v>0</v>
      </c>
      <c r="J108" t="str">
        <f>IF(I108&lt;3,"Poor",IF(AND(I108&gt;=3,I108&lt;=4.5),"Average",IF(I108&gt;4.5,"Excellent")))</f>
        <v>Poor</v>
      </c>
    </row>
    <row r="109" spans="1:10" x14ac:dyDescent="0.35">
      <c r="A109" t="s">
        <v>158</v>
      </c>
      <c r="B109" s="6">
        <v>1660</v>
      </c>
      <c r="C109" s="6">
        <v>1699</v>
      </c>
      <c r="D109" s="4">
        <f>C109-B109</f>
        <v>39</v>
      </c>
      <c r="E109" s="1" t="str">
        <f>IF(F109&lt;20%,"Low Discount",IF(AND(F109&gt;=20%,F109&lt;=40%),"Medium Discount",IF(F109&gt;40%,"High Discount")))</f>
        <v>Low Discount</v>
      </c>
      <c r="F109" s="1">
        <v>0.02</v>
      </c>
      <c r="G109" s="5">
        <v>0</v>
      </c>
      <c r="H109" s="5">
        <f>ABS(G109)</f>
        <v>0</v>
      </c>
      <c r="I109" s="17">
        <v>0</v>
      </c>
      <c r="J109" t="str">
        <f>IF(I109&lt;3,"Poor",IF(AND(I109&gt;=3,I109&lt;=4.5),"Average",IF(I109&gt;4.5,"Excellent")))</f>
        <v>Poor</v>
      </c>
    </row>
    <row r="110" spans="1:10" x14ac:dyDescent="0.35">
      <c r="A110" t="s">
        <v>249</v>
      </c>
      <c r="B110" s="6">
        <v>1666</v>
      </c>
      <c r="C110" s="6">
        <v>1699</v>
      </c>
      <c r="D110" s="4">
        <f>C110-B110</f>
        <v>33</v>
      </c>
      <c r="E110" s="1" t="str">
        <f>IF(F110&lt;20%,"Low Discount",IF(AND(F110&gt;=20%,F110&lt;=40%),"Medium Discount",IF(F110&gt;40%,"High Discount")))</f>
        <v>Low Discount</v>
      </c>
      <c r="F110" s="1">
        <v>0.02</v>
      </c>
      <c r="G110" s="5">
        <v>0</v>
      </c>
      <c r="H110" s="5">
        <f>ABS(G110)</f>
        <v>0</v>
      </c>
      <c r="I110" s="17">
        <v>0</v>
      </c>
      <c r="J110" t="str">
        <f>IF(I110&lt;3,"Poor",IF(AND(I110&gt;=3,I110&lt;=4.5),"Average",IF(I110&gt;4.5,"Excellent")))</f>
        <v>Poor</v>
      </c>
    </row>
    <row r="111" spans="1:10" x14ac:dyDescent="0.35">
      <c r="A111" t="s">
        <v>312</v>
      </c>
      <c r="B111" s="6">
        <v>1768</v>
      </c>
      <c r="C111" s="6">
        <v>1799</v>
      </c>
      <c r="D111" s="4">
        <f>C111-B111</f>
        <v>31</v>
      </c>
      <c r="E111" s="1" t="str">
        <f>IF(F111&lt;20%,"Low Discount",IF(AND(F111&gt;=20%,F111&lt;=40%),"Medium Discount",IF(F111&gt;40%,"High Discount")))</f>
        <v>Low Discount</v>
      </c>
      <c r="F111" s="1">
        <v>0.02</v>
      </c>
      <c r="G111" s="5">
        <v>0</v>
      </c>
      <c r="H111" s="5">
        <f>ABS(G111)</f>
        <v>0</v>
      </c>
      <c r="I111" s="17">
        <v>0</v>
      </c>
      <c r="J111" t="str">
        <f>IF(I111&lt;3,"Poor",IF(AND(I111&gt;=3,I111&lt;=4.5),"Average",IF(I111&gt;4.5,"Excellent")))</f>
        <v>Poor</v>
      </c>
    </row>
    <row r="112" spans="1:10" x14ac:dyDescent="0.35">
      <c r="A112" t="s">
        <v>138</v>
      </c>
      <c r="B112" s="6">
        <v>2132</v>
      </c>
      <c r="C112" s="6">
        <v>2169</v>
      </c>
      <c r="D112" s="4">
        <f>C112-B112</f>
        <v>37</v>
      </c>
      <c r="E112" s="1" t="str">
        <f>IF(F112&lt;20%,"Low Discount",IF(AND(F112&gt;=20%,F112&lt;=40%),"Medium Discount",IF(F112&gt;40%,"High Discount")))</f>
        <v>Low Discount</v>
      </c>
      <c r="F112" s="1">
        <v>0.02</v>
      </c>
      <c r="G112" s="5">
        <v>0</v>
      </c>
      <c r="H112" s="5">
        <f>ABS(G112)</f>
        <v>0</v>
      </c>
      <c r="I112" s="17">
        <v>0</v>
      </c>
      <c r="J112" t="str">
        <f>IF(I112&lt;3,"Poor",IF(AND(I112&gt;=3,I112&lt;=4.5),"Average",IF(I112&gt;4.5,"Excellent")))</f>
        <v>Poor</v>
      </c>
    </row>
    <row r="113" spans="1:10" x14ac:dyDescent="0.35">
      <c r="A113" t="s">
        <v>299</v>
      </c>
      <c r="B113" s="6">
        <v>1875</v>
      </c>
      <c r="C113" s="6">
        <v>1899</v>
      </c>
      <c r="D113" s="4">
        <f>C113-B113</f>
        <v>24</v>
      </c>
      <c r="E113" s="1" t="str">
        <f>IF(F113&lt;20%,"Low Discount",IF(AND(F113&gt;=20%,F113&lt;=40%),"Medium Discount",IF(F113&gt;40%,"High Discount")))</f>
        <v>Low Discount</v>
      </c>
      <c r="F113" s="1">
        <v>0.01</v>
      </c>
      <c r="G113" s="5">
        <v>0</v>
      </c>
      <c r="H113" s="5">
        <f>ABS(G113)</f>
        <v>0</v>
      </c>
      <c r="I113" s="17">
        <v>0</v>
      </c>
      <c r="J113" t="str">
        <f>IF(I113&lt;3,"Poor",IF(AND(I113&gt;=3,I113&lt;=4.5),"Average",IF(I113&gt;4.5,"Excellent")))</f>
        <v>Poor</v>
      </c>
    </row>
  </sheetData>
  <sortState xmlns:xlrd2="http://schemas.microsoft.com/office/spreadsheetml/2017/richdata2" ref="A2:J113">
    <sortCondition descending="1" ref="I1:I113"/>
  </sortState>
  <conditionalFormatting sqref="I2:I6">
    <cfRule type="containsText" dxfId="196" priority="1" operator="containsText" text="5">
      <formula>NOT(ISERROR(SEARCH("5",I2)))</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864E7-1E94-4A19-9137-D982EBC111C5}">
  <dimension ref="A1:K114"/>
  <sheetViews>
    <sheetView topLeftCell="B1" workbookViewId="0">
      <selection activeCell="J18" sqref="J18"/>
    </sheetView>
  </sheetViews>
  <sheetFormatPr defaultRowHeight="14.5" x14ac:dyDescent="0.35"/>
  <cols>
    <col min="1" max="1" width="89.1796875" bestFit="1" customWidth="1"/>
    <col min="2" max="3" width="18.36328125" bestFit="1" customWidth="1"/>
    <col min="4" max="4" width="18.36328125" customWidth="1"/>
    <col min="5" max="5" width="27.6328125" customWidth="1"/>
    <col min="6" max="6" width="10.1796875" customWidth="1"/>
    <col min="7" max="7" width="8.7265625" customWidth="1"/>
    <col min="8" max="8" width="10.26953125" style="8" bestFit="1" customWidth="1"/>
    <col min="9" max="9" width="24.08984375" customWidth="1"/>
    <col min="11" max="11" width="19" bestFit="1" customWidth="1"/>
  </cols>
  <sheetData>
    <row r="1" spans="1:11" x14ac:dyDescent="0.35">
      <c r="A1" s="2" t="s">
        <v>0</v>
      </c>
      <c r="B1" s="2" t="s">
        <v>1</v>
      </c>
      <c r="C1" s="2" t="s">
        <v>322</v>
      </c>
      <c r="D1" s="2" t="s">
        <v>323</v>
      </c>
      <c r="E1" s="2" t="s">
        <v>324</v>
      </c>
      <c r="F1" s="2" t="s">
        <v>2</v>
      </c>
      <c r="G1" s="2" t="s">
        <v>3</v>
      </c>
      <c r="H1" s="7" t="s">
        <v>321</v>
      </c>
      <c r="I1" s="2" t="s">
        <v>325</v>
      </c>
      <c r="K1" s="15"/>
    </row>
    <row r="2" spans="1:11" x14ac:dyDescent="0.35">
      <c r="A2" t="s">
        <v>293</v>
      </c>
      <c r="B2" s="6">
        <v>3640</v>
      </c>
      <c r="C2" s="6">
        <v>4588</v>
      </c>
      <c r="D2" s="1">
        <f>(C2-B2)/C2</f>
        <v>0.20662598081952921</v>
      </c>
      <c r="E2" s="1" t="str">
        <f>IF(D2&lt;20%,"Low Discount",IF(D2&lt;40%,"Medium Discount","High Discount"))</f>
        <v>Medium Discount</v>
      </c>
      <c r="F2" s="1">
        <v>0.21</v>
      </c>
      <c r="G2">
        <v>-1</v>
      </c>
      <c r="H2" s="8">
        <v>5</v>
      </c>
      <c r="I2" t="str">
        <f>IF(H2&lt;3, "Poor", IF(H2&lt;4.5,"Average","Excellent"))</f>
        <v>Excellent</v>
      </c>
      <c r="K2" s="15"/>
    </row>
    <row r="3" spans="1:11" x14ac:dyDescent="0.35">
      <c r="A3" t="s">
        <v>115</v>
      </c>
      <c r="B3" s="6">
        <v>1620</v>
      </c>
      <c r="C3" s="6">
        <v>2690</v>
      </c>
      <c r="D3" s="1">
        <f>(C3-B3)/C3</f>
        <v>0.39776951672862454</v>
      </c>
      <c r="E3" s="1" t="str">
        <f>IF(D3&lt;20%,"Low Discount",IF(D3&lt;40%,"Medium Discount","High Discount"))</f>
        <v>Medium Discount</v>
      </c>
      <c r="F3" s="1">
        <v>0.4</v>
      </c>
      <c r="G3">
        <v>-1</v>
      </c>
      <c r="H3" s="8">
        <v>5</v>
      </c>
      <c r="I3" t="str">
        <f>IF(H3&lt;3, "Poor", IF(H3&lt;4.5,"Average","Excellent"))</f>
        <v>Excellent</v>
      </c>
      <c r="K3" s="18"/>
    </row>
    <row r="4" spans="1:11" x14ac:dyDescent="0.35">
      <c r="A4" t="s">
        <v>241</v>
      </c>
      <c r="B4" s="6">
        <v>1189</v>
      </c>
      <c r="C4" s="6">
        <v>2199</v>
      </c>
      <c r="D4" s="1">
        <f>(C4-B4)/C4</f>
        <v>0.45929968167348795</v>
      </c>
      <c r="E4" s="1" t="str">
        <f>IF(D4&lt;20%,"Low Discount",IF(D4&lt;40%,"Medium Discount","High Discount"))</f>
        <v>High Discount</v>
      </c>
      <c r="F4" s="1">
        <v>0.46</v>
      </c>
      <c r="G4">
        <v>-1</v>
      </c>
      <c r="H4" s="8">
        <v>3</v>
      </c>
      <c r="I4" t="str">
        <f>IF(H4&lt;3, "Poor", IF(H4&lt;4.5,"Average","Excellent"))</f>
        <v>Average</v>
      </c>
      <c r="K4" s="15"/>
    </row>
    <row r="5" spans="1:11" x14ac:dyDescent="0.35">
      <c r="A5" t="s">
        <v>243</v>
      </c>
      <c r="B5" s="6">
        <v>979</v>
      </c>
      <c r="C5" s="6">
        <v>1920</v>
      </c>
      <c r="D5" s="1">
        <f>(C5-B5)/C5</f>
        <v>0.49010416666666667</v>
      </c>
      <c r="E5" s="1" t="str">
        <f>IF(D5&lt;20%,"Low Discount",IF(D5&lt;40%,"Medium Discount","High Discount"))</f>
        <v>High Discount</v>
      </c>
      <c r="F5" s="1">
        <v>0.49</v>
      </c>
      <c r="G5">
        <v>-1</v>
      </c>
      <c r="H5" s="8">
        <v>5</v>
      </c>
      <c r="I5" t="str">
        <f>IF(H5&lt;3, "Poor", IF(H5&lt;4.5,"Average","Excellent"))</f>
        <v>Excellent</v>
      </c>
      <c r="K5" s="15"/>
    </row>
    <row r="6" spans="1:11" x14ac:dyDescent="0.35">
      <c r="A6" t="s">
        <v>316</v>
      </c>
      <c r="B6" s="6">
        <v>450</v>
      </c>
      <c r="C6" s="6">
        <v>900</v>
      </c>
      <c r="D6" s="1">
        <f>(C6-B6)/C6</f>
        <v>0.5</v>
      </c>
      <c r="E6" s="1" t="str">
        <f>IF(D6&lt;20%,"Low Discount",IF(D6&lt;40%,"Medium Discount","High Discount"))</f>
        <v>High Discount</v>
      </c>
      <c r="F6" s="1">
        <v>0.5</v>
      </c>
      <c r="G6">
        <v>-1</v>
      </c>
      <c r="H6" s="8">
        <v>2</v>
      </c>
      <c r="I6" t="str">
        <f>IF(H6&lt;3, "Poor", IF(H6&lt;4.5,"Average","Excellent"))</f>
        <v>Poor</v>
      </c>
      <c r="K6" s="18"/>
    </row>
    <row r="7" spans="1:11" x14ac:dyDescent="0.35">
      <c r="A7" t="s">
        <v>251</v>
      </c>
      <c r="B7" s="6">
        <v>330</v>
      </c>
      <c r="C7" s="6">
        <v>647</v>
      </c>
      <c r="D7" s="1">
        <f>(C7-B7)/C7</f>
        <v>0.48995363214837712</v>
      </c>
      <c r="E7" s="1" t="str">
        <f>IF(D7&lt;20%,"Low Discount",IF(D7&lt;40%,"Medium Discount","High Discount"))</f>
        <v>High Discount</v>
      </c>
      <c r="F7" s="1">
        <v>0.49</v>
      </c>
      <c r="G7">
        <v>-1</v>
      </c>
      <c r="H7" s="8">
        <v>4</v>
      </c>
      <c r="I7" t="str">
        <f>IF(H7&lt;3, "Poor", IF(H7&lt;4.5,"Average","Excellent"))</f>
        <v>Average</v>
      </c>
      <c r="K7" s="15"/>
    </row>
    <row r="8" spans="1:11" x14ac:dyDescent="0.35">
      <c r="A8" t="s">
        <v>123</v>
      </c>
      <c r="B8" s="6">
        <v>1980</v>
      </c>
      <c r="C8" s="6">
        <v>3200</v>
      </c>
      <c r="D8" s="1">
        <f>(C8-B8)/C8</f>
        <v>0.38124999999999998</v>
      </c>
      <c r="E8" s="1" t="str">
        <f>IF(D8&lt;20%,"Low Discount",IF(D8&lt;40%,"Medium Discount","High Discount"))</f>
        <v>Medium Discount</v>
      </c>
      <c r="F8" s="1">
        <v>0.38</v>
      </c>
      <c r="G8">
        <v>-2</v>
      </c>
      <c r="H8" s="8">
        <v>4.5</v>
      </c>
      <c r="I8" t="str">
        <f>IF(H8&lt;3, "Poor", IF(H8&lt;4.5,"Average","Excellent"))</f>
        <v>Excellent</v>
      </c>
      <c r="K8" s="15"/>
    </row>
    <row r="9" spans="1:11" x14ac:dyDescent="0.35">
      <c r="A9" t="s">
        <v>31</v>
      </c>
      <c r="B9" s="6">
        <v>988</v>
      </c>
      <c r="C9" s="6">
        <v>1580</v>
      </c>
      <c r="D9" s="1">
        <f>(C9-B9)/C9</f>
        <v>0.37468354430379747</v>
      </c>
      <c r="E9" s="1" t="str">
        <f>IF(D9&lt;20%,"Low Discount",IF(D9&lt;40%,"Medium Discount","High Discount"))</f>
        <v>Medium Discount</v>
      </c>
      <c r="F9" s="1">
        <v>0.37</v>
      </c>
      <c r="G9">
        <v>-2</v>
      </c>
      <c r="H9" s="8">
        <v>4</v>
      </c>
      <c r="I9" t="str">
        <f>IF(H9&lt;3, "Poor", IF(H9&lt;4.5,"Average","Excellent"))</f>
        <v>Average</v>
      </c>
      <c r="K9" s="18"/>
    </row>
    <row r="10" spans="1:11" x14ac:dyDescent="0.35">
      <c r="A10" t="s">
        <v>4</v>
      </c>
      <c r="B10" s="6">
        <v>950</v>
      </c>
      <c r="C10" s="6">
        <v>1525</v>
      </c>
      <c r="D10" s="1">
        <f>(C10-B10)/C10</f>
        <v>0.37704918032786883</v>
      </c>
      <c r="E10" s="1" t="str">
        <f>IF(D10&lt;20%,"Low Discount",IF(D10&lt;40%,"Medium Discount","High Discount"))</f>
        <v>Medium Discount</v>
      </c>
      <c r="F10" s="1">
        <v>0.38</v>
      </c>
      <c r="G10">
        <v>-2</v>
      </c>
      <c r="H10" s="8">
        <v>4.5</v>
      </c>
      <c r="I10" t="str">
        <f>IF(H10&lt;3, "Poor", IF(H10&lt;4.5,"Average","Excellent"))</f>
        <v>Excellent</v>
      </c>
      <c r="K10" s="19"/>
    </row>
    <row r="11" spans="1:11" x14ac:dyDescent="0.35">
      <c r="A11" t="s">
        <v>54</v>
      </c>
      <c r="B11" s="6">
        <v>332</v>
      </c>
      <c r="C11" s="6">
        <v>684</v>
      </c>
      <c r="D11" s="1">
        <f>(C11-B11)/C11</f>
        <v>0.51461988304093564</v>
      </c>
      <c r="E11" s="1" t="str">
        <f>IF(D11&lt;20%,"Low Discount",IF(D11&lt;40%,"Medium Discount","High Discount"))</f>
        <v>High Discount</v>
      </c>
      <c r="F11" s="1">
        <v>0.51</v>
      </c>
      <c r="G11">
        <v>-2</v>
      </c>
      <c r="H11" s="8">
        <v>5</v>
      </c>
      <c r="I11" t="str">
        <f>IF(H11&lt;3, "Poor", IF(H11&lt;4.5,"Average","Excellent"))</f>
        <v>Excellent</v>
      </c>
      <c r="K11" s="15"/>
    </row>
    <row r="12" spans="1:11" x14ac:dyDescent="0.35">
      <c r="A12" t="s">
        <v>58</v>
      </c>
      <c r="B12" s="6">
        <v>195</v>
      </c>
      <c r="C12" s="6">
        <v>360</v>
      </c>
      <c r="D12" s="1">
        <f>(C12-B12)/C12</f>
        <v>0.45833333333333331</v>
      </c>
      <c r="E12" s="1" t="str">
        <f>IF(D12&lt;20%,"Low Discount",IF(D12&lt;40%,"Medium Discount","High Discount"))</f>
        <v>High Discount</v>
      </c>
      <c r="F12" s="1">
        <v>0.46</v>
      </c>
      <c r="G12">
        <v>-2</v>
      </c>
      <c r="H12" s="8">
        <v>5</v>
      </c>
      <c r="I12" t="str">
        <f>IF(H12&lt;3, "Poor", IF(H12&lt;4.5,"Average","Excellent"))</f>
        <v>Excellent</v>
      </c>
      <c r="K12" s="18"/>
    </row>
    <row r="13" spans="1:11" x14ac:dyDescent="0.35">
      <c r="A13" t="s">
        <v>118</v>
      </c>
      <c r="B13" s="6">
        <v>171</v>
      </c>
      <c r="C13" s="6">
        <v>360</v>
      </c>
      <c r="D13" s="1">
        <f>(C13-B13)/C13</f>
        <v>0.52500000000000002</v>
      </c>
      <c r="E13" s="1" t="str">
        <f>IF(D13&lt;20%,"Low Discount",IF(D13&lt;40%,"Medium Discount","High Discount"))</f>
        <v>High Discount</v>
      </c>
      <c r="F13" s="1">
        <v>0.53</v>
      </c>
      <c r="G13">
        <v>-2</v>
      </c>
      <c r="H13" s="8">
        <v>5</v>
      </c>
      <c r="I13" t="str">
        <f>IF(H13&lt;3, "Poor", IF(H13&lt;4.5,"Average","Excellent"))</f>
        <v>Excellent</v>
      </c>
      <c r="K13" s="20"/>
    </row>
    <row r="14" spans="1:11" x14ac:dyDescent="0.35">
      <c r="A14" t="s">
        <v>61</v>
      </c>
      <c r="B14" s="6">
        <v>2025</v>
      </c>
      <c r="C14" s="6">
        <v>3971</v>
      </c>
      <c r="D14" s="1">
        <f>(C14-B14)/C14</f>
        <v>0.49005288340468395</v>
      </c>
      <c r="E14" s="1" t="str">
        <f>IF(D14&lt;20%,"Low Discount",IF(D14&lt;40%,"Medium Discount","High Discount"))</f>
        <v>High Discount</v>
      </c>
      <c r="F14" s="1">
        <v>0.49</v>
      </c>
      <c r="G14">
        <v>-3</v>
      </c>
      <c r="H14" s="8">
        <v>5</v>
      </c>
      <c r="I14" t="str">
        <f>IF(H14&lt;3, "Poor", IF(H14&lt;4.5,"Average","Excellent"))</f>
        <v>Excellent</v>
      </c>
    </row>
    <row r="15" spans="1:11" x14ac:dyDescent="0.35">
      <c r="A15" t="s">
        <v>210</v>
      </c>
      <c r="B15" s="6">
        <v>3750</v>
      </c>
      <c r="C15" s="6">
        <v>6143</v>
      </c>
      <c r="D15" s="1">
        <f>(C15-B15)/C15</f>
        <v>0.38954908025394758</v>
      </c>
      <c r="E15" s="1" t="str">
        <f>IF(D15&lt;20%,"Low Discount",IF(D15&lt;40%,"Medium Discount","High Discount"))</f>
        <v>Medium Discount</v>
      </c>
      <c r="F15" s="1">
        <v>0.39</v>
      </c>
      <c r="G15">
        <v>-5</v>
      </c>
      <c r="H15" s="8">
        <v>3</v>
      </c>
      <c r="I15" t="str">
        <f>IF(H15&lt;3, "Poor", IF(H15&lt;4.5,"Average","Excellent"))</f>
        <v>Average</v>
      </c>
    </row>
    <row r="16" spans="1:11" x14ac:dyDescent="0.35">
      <c r="A16" t="s">
        <v>64</v>
      </c>
      <c r="B16" s="6">
        <v>2999</v>
      </c>
      <c r="C16" s="6">
        <v>3699</v>
      </c>
      <c r="D16" s="1">
        <f>(C16-B16)/C16</f>
        <v>0.18924033522573669</v>
      </c>
      <c r="E16" s="1" t="str">
        <f>IF(D16&lt;20%,"Low Discount",IF(D16&lt;40%,"Medium Discount","High Discount"))</f>
        <v>Low Discount</v>
      </c>
      <c r="F16" s="1">
        <v>0.19</v>
      </c>
      <c r="G16">
        <v>-5</v>
      </c>
      <c r="H16" s="8">
        <v>4.5999999999999996</v>
      </c>
      <c r="I16" t="str">
        <f>IF(H16&lt;3, "Poor", IF(H16&lt;4.5,"Average","Excellent"))</f>
        <v>Excellent</v>
      </c>
    </row>
    <row r="17" spans="1:9" x14ac:dyDescent="0.35">
      <c r="A17" t="s">
        <v>216</v>
      </c>
      <c r="B17" s="6">
        <v>2300</v>
      </c>
      <c r="C17" s="6">
        <v>3240</v>
      </c>
      <c r="D17" s="1">
        <f>(C17-B17)/C17</f>
        <v>0.29012345679012347</v>
      </c>
      <c r="E17" s="1" t="str">
        <f>IF(D17&lt;20%,"Low Discount",IF(D17&lt;40%,"Medium Discount","High Discount"))</f>
        <v>Medium Discount</v>
      </c>
      <c r="F17" s="1">
        <v>0.28999999999999998</v>
      </c>
      <c r="G17">
        <v>-5</v>
      </c>
      <c r="H17" s="8">
        <v>3</v>
      </c>
      <c r="I17" t="str">
        <f>IF(H17&lt;3, "Poor", IF(H17&lt;4.5,"Average","Excellent"))</f>
        <v>Average</v>
      </c>
    </row>
    <row r="18" spans="1:9" x14ac:dyDescent="0.35">
      <c r="A18" t="s">
        <v>20</v>
      </c>
      <c r="B18" s="6">
        <v>1740</v>
      </c>
      <c r="C18" s="6">
        <v>2356</v>
      </c>
      <c r="D18" s="1">
        <f>(C18-B18)/C18</f>
        <v>0.26146010186757218</v>
      </c>
      <c r="E18" s="1" t="str">
        <f>IF(D18&lt;20%,"Low Discount",IF(D18&lt;40%,"Medium Discount","High Discount"))</f>
        <v>Medium Discount</v>
      </c>
      <c r="F18" s="1">
        <v>0.26</v>
      </c>
      <c r="G18">
        <v>-5</v>
      </c>
      <c r="H18" s="8">
        <v>4.8</v>
      </c>
      <c r="I18" t="str">
        <f>IF(H18&lt;3, "Poor", IF(H18&lt;4.5,"Average","Excellent"))</f>
        <v>Excellent</v>
      </c>
    </row>
    <row r="19" spans="1:9" x14ac:dyDescent="0.35">
      <c r="A19" t="s">
        <v>36</v>
      </c>
      <c r="B19" s="6">
        <v>1600</v>
      </c>
      <c r="C19" s="6">
        <v>2929</v>
      </c>
      <c r="D19" s="1">
        <f>(C19-B19)/C19</f>
        <v>0.45373847729600547</v>
      </c>
      <c r="E19" s="1" t="str">
        <f>IF(D19&lt;20%,"Low Discount",IF(D19&lt;40%,"Medium Discount","High Discount"))</f>
        <v>High Discount</v>
      </c>
      <c r="F19" s="1">
        <v>0.45</v>
      </c>
      <c r="G19">
        <v>-5</v>
      </c>
      <c r="H19" s="8">
        <v>3.8</v>
      </c>
      <c r="I19" t="str">
        <f>IF(H19&lt;3, "Poor", IF(H19&lt;4.5,"Average","Excellent"))</f>
        <v>Average</v>
      </c>
    </row>
    <row r="20" spans="1:9" x14ac:dyDescent="0.35">
      <c r="A20" t="s">
        <v>33</v>
      </c>
      <c r="B20" s="6">
        <v>1274</v>
      </c>
      <c r="C20" s="6">
        <v>2800</v>
      </c>
      <c r="D20" s="1">
        <f>(C20-B20)/C20</f>
        <v>0.54500000000000004</v>
      </c>
      <c r="E20" s="1" t="str">
        <f>IF(D20&lt;20%,"Low Discount",IF(D20&lt;40%,"Medium Discount","High Discount"))</f>
        <v>High Discount</v>
      </c>
      <c r="F20" s="1">
        <v>0.55000000000000004</v>
      </c>
      <c r="G20">
        <v>-5</v>
      </c>
      <c r="H20" s="8">
        <v>4.8</v>
      </c>
      <c r="I20" t="str">
        <f>IF(H20&lt;3, "Poor", IF(H20&lt;4.5,"Average","Excellent"))</f>
        <v>Excellent</v>
      </c>
    </row>
    <row r="21" spans="1:9" x14ac:dyDescent="0.35">
      <c r="A21" t="s">
        <v>222</v>
      </c>
      <c r="B21" s="6">
        <v>509</v>
      </c>
      <c r="C21" s="6">
        <v>899</v>
      </c>
      <c r="D21" s="1">
        <f>(C21-B21)/C21</f>
        <v>0.43381535038932145</v>
      </c>
      <c r="E21" s="1" t="str">
        <f>IF(D21&lt;20%,"Low Discount",IF(D21&lt;40%,"Medium Discount","High Discount"))</f>
        <v>High Discount</v>
      </c>
      <c r="F21" s="1">
        <v>0.43</v>
      </c>
      <c r="G21">
        <v>-5</v>
      </c>
      <c r="H21" s="8">
        <v>3</v>
      </c>
      <c r="I21" t="str">
        <f>IF(H21&lt;3, "Poor", IF(H21&lt;4.5,"Average","Excellent"))</f>
        <v>Average</v>
      </c>
    </row>
    <row r="22" spans="1:9" x14ac:dyDescent="0.35">
      <c r="A22" t="s">
        <v>180</v>
      </c>
      <c r="B22" s="6">
        <v>2170</v>
      </c>
      <c r="C22" s="6">
        <v>2500</v>
      </c>
      <c r="D22" s="1">
        <f>(C22-B22)/C22</f>
        <v>0.13200000000000001</v>
      </c>
      <c r="E22" s="1" t="str">
        <f>IF(D22&lt;20%,"Low Discount",IF(D22&lt;40%,"Medium Discount","High Discount"))</f>
        <v>Low Discount</v>
      </c>
      <c r="F22" s="1">
        <v>0.13</v>
      </c>
      <c r="G22">
        <v>-6</v>
      </c>
      <c r="H22" s="8">
        <v>2.5</v>
      </c>
      <c r="I22" t="str">
        <f>IF(H22&lt;3, "Poor", IF(H22&lt;4.5,"Average","Excellent"))</f>
        <v>Poor</v>
      </c>
    </row>
    <row r="23" spans="1:9" x14ac:dyDescent="0.35">
      <c r="A23" t="s">
        <v>204</v>
      </c>
      <c r="B23" s="6">
        <v>990</v>
      </c>
      <c r="C23" s="6">
        <v>1814</v>
      </c>
      <c r="D23" s="1">
        <f>(C23-B23)/C23</f>
        <v>0.45424476295479604</v>
      </c>
      <c r="E23" s="1" t="str">
        <f>IF(D23&lt;20%,"Low Discount",IF(D23&lt;40%,"Medium Discount","High Discount"))</f>
        <v>High Discount</v>
      </c>
      <c r="F23" s="1">
        <v>0.45</v>
      </c>
      <c r="G23">
        <v>-6</v>
      </c>
      <c r="H23" s="8">
        <v>2.2000000000000002</v>
      </c>
      <c r="I23" t="str">
        <f>IF(H23&lt;3, "Poor", IF(H23&lt;4.5,"Average","Excellent"))</f>
        <v>Poor</v>
      </c>
    </row>
    <row r="24" spans="1:9" x14ac:dyDescent="0.35">
      <c r="A24" t="s">
        <v>225</v>
      </c>
      <c r="B24" s="6">
        <v>968</v>
      </c>
      <c r="C24" s="6">
        <v>1814</v>
      </c>
      <c r="D24" s="1">
        <f>(C24-B24)/C24</f>
        <v>0.46637265711135611</v>
      </c>
      <c r="E24" s="1" t="str">
        <f>IF(D24&lt;20%,"Low Discount",IF(D24&lt;40%,"Medium Discount","High Discount"))</f>
        <v>High Discount</v>
      </c>
      <c r="F24" s="1">
        <v>0.47</v>
      </c>
      <c r="G24">
        <v>-6</v>
      </c>
      <c r="H24" s="8">
        <v>2.2000000000000002</v>
      </c>
      <c r="I24" t="str">
        <f>IF(H24&lt;3, "Poor", IF(H24&lt;4.5,"Average","Excellent"))</f>
        <v>Poor</v>
      </c>
    </row>
    <row r="25" spans="1:9" x14ac:dyDescent="0.35">
      <c r="A25" t="s">
        <v>76</v>
      </c>
      <c r="B25" s="6">
        <v>880</v>
      </c>
      <c r="C25" s="6">
        <v>1350</v>
      </c>
      <c r="D25" s="1">
        <f>(C25-B25)/C25</f>
        <v>0.34814814814814815</v>
      </c>
      <c r="E25" s="1" t="str">
        <f>IF(D25&lt;20%,"Low Discount",IF(D25&lt;40%,"Medium Discount","High Discount"))</f>
        <v>Medium Discount</v>
      </c>
      <c r="F25" s="1">
        <v>0.35</v>
      </c>
      <c r="G25">
        <v>-6</v>
      </c>
      <c r="H25" s="8">
        <v>4</v>
      </c>
      <c r="I25" t="str">
        <f>IF(H25&lt;3, "Poor", IF(H25&lt;4.5,"Average","Excellent"))</f>
        <v>Average</v>
      </c>
    </row>
    <row r="26" spans="1:9" x14ac:dyDescent="0.35">
      <c r="A26" t="s">
        <v>48</v>
      </c>
      <c r="B26" s="6">
        <v>501</v>
      </c>
      <c r="C26" s="6">
        <v>860</v>
      </c>
      <c r="D26" s="1">
        <f>(C26-B26)/C26</f>
        <v>0.41744186046511628</v>
      </c>
      <c r="E26" s="1" t="str">
        <f>IF(D26&lt;20%,"Low Discount",IF(D26&lt;40%,"Medium Discount","High Discount"))</f>
        <v>High Discount</v>
      </c>
      <c r="F26" s="1">
        <v>0.42</v>
      </c>
      <c r="G26">
        <v>-6</v>
      </c>
      <c r="H26" s="8">
        <v>4.5</v>
      </c>
      <c r="I26" t="str">
        <f>IF(H26&lt;3, "Poor", IF(H26&lt;4.5,"Average","Excellent"))</f>
        <v>Excellent</v>
      </c>
    </row>
    <row r="27" spans="1:9" x14ac:dyDescent="0.35">
      <c r="A27" t="s">
        <v>219</v>
      </c>
      <c r="B27" s="6">
        <v>345</v>
      </c>
      <c r="C27" s="6">
        <v>602</v>
      </c>
      <c r="D27" s="1">
        <f>(C27-B27)/C27</f>
        <v>0.42691029900332228</v>
      </c>
      <c r="E27" s="1" t="str">
        <f>IF(D27&lt;20%,"Low Discount",IF(D27&lt;40%,"Medium Discount","High Discount"))</f>
        <v>High Discount</v>
      </c>
      <c r="F27" s="1">
        <v>0.43</v>
      </c>
      <c r="G27">
        <v>-6</v>
      </c>
      <c r="H27" s="8">
        <v>2.2999999999999998</v>
      </c>
      <c r="I27" t="str">
        <f>IF(H27&lt;3, "Poor", IF(H27&lt;4.5,"Average","Excellent"))</f>
        <v>Poor</v>
      </c>
    </row>
    <row r="28" spans="1:9" x14ac:dyDescent="0.35">
      <c r="A28" t="s">
        <v>83</v>
      </c>
      <c r="B28" s="6">
        <v>2048</v>
      </c>
      <c r="C28" s="6">
        <v>4500</v>
      </c>
      <c r="D28" s="1">
        <f>(C28-B28)/C28</f>
        <v>0.54488888888888887</v>
      </c>
      <c r="E28" s="1" t="str">
        <f>IF(D28&lt;20%,"Low Discount",IF(D28&lt;40%,"Medium Discount","High Discount"))</f>
        <v>High Discount</v>
      </c>
      <c r="F28" s="1">
        <v>0.54</v>
      </c>
      <c r="G28">
        <v>-7</v>
      </c>
      <c r="H28" s="8">
        <v>4.3</v>
      </c>
      <c r="I28" t="str">
        <f>IF(H28&lt;3, "Poor", IF(H28&lt;4.5,"Average","Excellent"))</f>
        <v>Average</v>
      </c>
    </row>
    <row r="29" spans="1:9" x14ac:dyDescent="0.35">
      <c r="A29" t="s">
        <v>16</v>
      </c>
      <c r="B29" s="6">
        <v>1580</v>
      </c>
      <c r="C29" s="6">
        <v>2499</v>
      </c>
      <c r="D29" s="1">
        <f>(C29-B29)/C29</f>
        <v>0.36774709883953582</v>
      </c>
      <c r="E29" s="1" t="str">
        <f>IF(D29&lt;20%,"Low Discount",IF(D29&lt;40%,"Medium Discount","High Discount"))</f>
        <v>Medium Discount</v>
      </c>
      <c r="F29" s="1">
        <v>0.37</v>
      </c>
      <c r="G29">
        <v>-7</v>
      </c>
      <c r="H29" s="8">
        <v>4.7</v>
      </c>
      <c r="I29" t="str">
        <f>IF(H29&lt;3, "Poor", IF(H29&lt;4.5,"Average","Excellent"))</f>
        <v>Excellent</v>
      </c>
    </row>
    <row r="30" spans="1:9" x14ac:dyDescent="0.35">
      <c r="A30" t="s">
        <v>227</v>
      </c>
      <c r="B30" s="6">
        <v>1570</v>
      </c>
      <c r="C30" s="6">
        <v>2988</v>
      </c>
      <c r="D30" s="1">
        <f>(C30-B30)/C30</f>
        <v>0.4745649263721553</v>
      </c>
      <c r="E30" s="1" t="str">
        <f>IF(D30&lt;20%,"Low Discount",IF(D30&lt;40%,"Medium Discount","High Discount"))</f>
        <v>High Discount</v>
      </c>
      <c r="F30" s="1">
        <v>0.47</v>
      </c>
      <c r="G30">
        <v>-7</v>
      </c>
      <c r="H30" s="8">
        <v>2.1</v>
      </c>
      <c r="I30" t="str">
        <f>IF(H30&lt;3, "Poor", IF(H30&lt;4.5,"Average","Excellent"))</f>
        <v>Poor</v>
      </c>
    </row>
    <row r="31" spans="1:9" x14ac:dyDescent="0.35">
      <c r="A31" t="s">
        <v>207</v>
      </c>
      <c r="B31" s="6">
        <v>1000</v>
      </c>
      <c r="C31" s="6">
        <v>2000</v>
      </c>
      <c r="D31" s="1">
        <f>(C31-B31)/C31</f>
        <v>0.5</v>
      </c>
      <c r="E31" s="1" t="str">
        <f>IF(D31&lt;20%,"Low Discount",IF(D31&lt;40%,"Medium Discount","High Discount"))</f>
        <v>High Discount</v>
      </c>
      <c r="F31" s="1">
        <v>0.5</v>
      </c>
      <c r="G31">
        <v>-7</v>
      </c>
      <c r="H31" s="8">
        <v>2.2999999999999998</v>
      </c>
      <c r="I31" t="str">
        <f>IF(H31&lt;3, "Poor", IF(H31&lt;4.5,"Average","Excellent"))</f>
        <v>Poor</v>
      </c>
    </row>
    <row r="32" spans="1:9" x14ac:dyDescent="0.35">
      <c r="A32" t="s">
        <v>106</v>
      </c>
      <c r="B32" s="6">
        <v>1820</v>
      </c>
      <c r="C32" s="6">
        <v>3490</v>
      </c>
      <c r="D32" s="1">
        <f>(C32-B32)/C32</f>
        <v>0.47851002865329512</v>
      </c>
      <c r="E32" s="1" t="str">
        <f>IF(D32&lt;20%,"Low Discount",IF(D32&lt;40%,"Medium Discount","High Discount"))</f>
        <v>High Discount</v>
      </c>
      <c r="F32" s="1">
        <v>0.48</v>
      </c>
      <c r="G32">
        <v>-9</v>
      </c>
      <c r="H32" s="8">
        <v>4.3</v>
      </c>
      <c r="I32" t="str">
        <f>IF(H32&lt;3, "Poor", IF(H32&lt;4.5,"Average","Excellent"))</f>
        <v>Average</v>
      </c>
    </row>
    <row r="33" spans="1:9" x14ac:dyDescent="0.35">
      <c r="A33" t="s">
        <v>51</v>
      </c>
      <c r="B33" s="6">
        <v>1680</v>
      </c>
      <c r="C33" s="6">
        <v>2499</v>
      </c>
      <c r="D33" s="1">
        <f>(C33-B33)/C33</f>
        <v>0.32773109243697479</v>
      </c>
      <c r="E33" s="1" t="str">
        <f>IF(D33&lt;20%,"Low Discount",IF(D33&lt;40%,"Medium Discount","High Discount"))</f>
        <v>Medium Discount</v>
      </c>
      <c r="F33" s="1">
        <v>0.33</v>
      </c>
      <c r="G33">
        <v>-9</v>
      </c>
      <c r="H33" s="8">
        <v>4.2</v>
      </c>
      <c r="I33" t="str">
        <f>IF(H33&lt;3, "Poor", IF(H33&lt;4.5,"Average","Excellent"))</f>
        <v>Average</v>
      </c>
    </row>
    <row r="34" spans="1:9" x14ac:dyDescent="0.35">
      <c r="A34" t="s">
        <v>100</v>
      </c>
      <c r="B34" s="6">
        <v>185</v>
      </c>
      <c r="C34" s="6">
        <v>382</v>
      </c>
      <c r="D34" s="1">
        <f>(C34-B34)/C34</f>
        <v>0.51570680628272247</v>
      </c>
      <c r="E34" s="1" t="str">
        <f>IF(D34&lt;20%,"Low Discount",IF(D34&lt;40%,"Medium Discount","High Discount"))</f>
        <v>High Discount</v>
      </c>
      <c r="F34" s="1">
        <v>0.52</v>
      </c>
      <c r="G34">
        <v>-9</v>
      </c>
      <c r="H34" s="8">
        <v>4.3</v>
      </c>
      <c r="I34" t="str">
        <f>IF(H34&lt;3, "Poor", IF(H34&lt;4.5,"Average","Excellent"))</f>
        <v>Average</v>
      </c>
    </row>
    <row r="35" spans="1:9" x14ac:dyDescent="0.35">
      <c r="A35" t="s">
        <v>184</v>
      </c>
      <c r="B35" s="6">
        <v>458</v>
      </c>
      <c r="C35" s="6">
        <v>986</v>
      </c>
      <c r="D35" s="1">
        <f>(C35-B35)/C35</f>
        <v>0.53549695740365111</v>
      </c>
      <c r="E35" s="1" t="str">
        <f>IF(D35&lt;20%,"Low Discount",IF(D35&lt;40%,"Medium Discount","High Discount"))</f>
        <v>High Discount</v>
      </c>
      <c r="F35" s="1">
        <v>0.54</v>
      </c>
      <c r="G35">
        <v>-10</v>
      </c>
      <c r="H35" s="8">
        <v>3</v>
      </c>
      <c r="I35" t="str">
        <f>IF(H35&lt;3, "Poor", IF(H35&lt;4.5,"Average","Excellent"))</f>
        <v>Average</v>
      </c>
    </row>
    <row r="36" spans="1:9" x14ac:dyDescent="0.35">
      <c r="A36" t="s">
        <v>90</v>
      </c>
      <c r="B36" s="6">
        <v>2880</v>
      </c>
      <c r="C36" s="6">
        <v>3520</v>
      </c>
      <c r="D36" s="1">
        <f>(C36-B36)/C36</f>
        <v>0.18181818181818182</v>
      </c>
      <c r="E36" s="1" t="str">
        <f>IF(D36&lt;20%,"Low Discount",IF(D36&lt;40%,"Medium Discount","High Discount"))</f>
        <v>Low Discount</v>
      </c>
      <c r="F36" s="1">
        <v>0.18</v>
      </c>
      <c r="G36">
        <v>-12</v>
      </c>
      <c r="H36" s="8">
        <v>3.8</v>
      </c>
      <c r="I36" t="str">
        <f>IF(H36&lt;3, "Poor", IF(H36&lt;4.5,"Average","Excellent"))</f>
        <v>Average</v>
      </c>
    </row>
    <row r="37" spans="1:9" x14ac:dyDescent="0.35">
      <c r="A37" t="s">
        <v>103</v>
      </c>
      <c r="B37" s="6">
        <v>980</v>
      </c>
      <c r="C37" s="6">
        <v>1490</v>
      </c>
      <c r="D37" s="1">
        <f>(C37-B37)/C37</f>
        <v>0.34228187919463088</v>
      </c>
      <c r="E37" s="1" t="str">
        <f>IF(D37&lt;20%,"Low Discount",IF(D37&lt;40%,"Medium Discount","High Discount"))</f>
        <v>Medium Discount</v>
      </c>
      <c r="F37" s="1">
        <v>0.34</v>
      </c>
      <c r="G37">
        <v>-12</v>
      </c>
      <c r="H37" s="8">
        <v>4.7</v>
      </c>
      <c r="I37" t="str">
        <f>IF(H37&lt;3, "Poor", IF(H37&lt;4.5,"Average","Excellent"))</f>
        <v>Excellent</v>
      </c>
    </row>
    <row r="38" spans="1:9" x14ac:dyDescent="0.35">
      <c r="A38" t="s">
        <v>40</v>
      </c>
      <c r="B38" s="6">
        <v>799</v>
      </c>
      <c r="C38" s="6">
        <v>999</v>
      </c>
      <c r="D38" s="1">
        <f>(C38-B38)/C38</f>
        <v>0.20020020020020021</v>
      </c>
      <c r="E38" s="1" t="str">
        <f>IF(D38&lt;20%,"Low Discount",IF(D38&lt;40%,"Medium Discount","High Discount"))</f>
        <v>Medium Discount</v>
      </c>
      <c r="F38" s="1">
        <v>0.2</v>
      </c>
      <c r="G38">
        <v>-12</v>
      </c>
      <c r="H38" s="8">
        <v>4.0999999999999996</v>
      </c>
      <c r="I38" t="str">
        <f>IF(H38&lt;3, "Poor", IF(H38&lt;4.5,"Average","Excellent"))</f>
        <v>Average</v>
      </c>
    </row>
    <row r="39" spans="1:9" x14ac:dyDescent="0.35">
      <c r="A39" t="s">
        <v>45</v>
      </c>
      <c r="B39" s="6">
        <v>552</v>
      </c>
      <c r="C39" s="6">
        <v>1035</v>
      </c>
      <c r="D39" s="1">
        <f>(C39-B39)/C39</f>
        <v>0.46666666666666667</v>
      </c>
      <c r="E39" s="1" t="str">
        <f>IF(D39&lt;20%,"Low Discount",IF(D39&lt;40%,"Medium Discount","High Discount"))</f>
        <v>High Discount</v>
      </c>
      <c r="F39" s="1">
        <v>0.47</v>
      </c>
      <c r="G39">
        <v>-12</v>
      </c>
      <c r="H39" s="8">
        <v>4.8</v>
      </c>
      <c r="I39" t="str">
        <f>IF(H39&lt;3, "Poor", IF(H39&lt;4.5,"Average","Excellent"))</f>
        <v>Excellent</v>
      </c>
    </row>
    <row r="40" spans="1:9" x14ac:dyDescent="0.35">
      <c r="A40" t="s">
        <v>188</v>
      </c>
      <c r="B40" s="6">
        <v>2115</v>
      </c>
      <c r="C40" s="6">
        <v>4700</v>
      </c>
      <c r="D40" s="1">
        <f>(C40-B40)/C40</f>
        <v>0.55000000000000004</v>
      </c>
      <c r="E40" s="1" t="str">
        <f>IF(D40&lt;20%,"Low Discount",IF(D40&lt;40%,"Medium Discount","High Discount"))</f>
        <v>High Discount</v>
      </c>
      <c r="F40" s="1">
        <v>0.55000000000000004</v>
      </c>
      <c r="G40">
        <v>-13</v>
      </c>
      <c r="H40" s="8">
        <v>2.1</v>
      </c>
      <c r="I40" t="str">
        <f>IF(H40&lt;3, "Poor", IF(H40&lt;4.5,"Average","Excellent"))</f>
        <v>Poor</v>
      </c>
    </row>
    <row r="41" spans="1:9" x14ac:dyDescent="0.35">
      <c r="A41" t="s">
        <v>93</v>
      </c>
      <c r="B41" s="6">
        <v>1350</v>
      </c>
      <c r="C41" s="6">
        <v>1990</v>
      </c>
      <c r="D41" s="1">
        <f>(C41-B41)/C41</f>
        <v>0.32160804020100503</v>
      </c>
      <c r="E41" s="1" t="str">
        <f>IF(D41&lt;20%,"Low Discount",IF(D41&lt;40%,"Medium Discount","High Discount"))</f>
        <v>Medium Discount</v>
      </c>
      <c r="F41" s="1">
        <v>0.32</v>
      </c>
      <c r="G41">
        <v>-13</v>
      </c>
      <c r="H41" s="8">
        <v>3.8</v>
      </c>
      <c r="I41" t="str">
        <f>IF(H41&lt;3, "Poor", IF(H41&lt;4.5,"Average","Excellent"))</f>
        <v>Average</v>
      </c>
    </row>
    <row r="42" spans="1:9" x14ac:dyDescent="0.35">
      <c r="A42" t="s">
        <v>69</v>
      </c>
      <c r="B42" s="6">
        <v>38</v>
      </c>
      <c r="C42" s="6">
        <v>80</v>
      </c>
      <c r="D42" s="1">
        <f>(C42-B42)/C42</f>
        <v>0.52500000000000002</v>
      </c>
      <c r="E42" s="1" t="str">
        <f>IF(D42&lt;20%,"Low Discount",IF(D42&lt;40%,"Medium Discount","High Discount"))</f>
        <v>High Discount</v>
      </c>
      <c r="F42" s="1">
        <v>0.53</v>
      </c>
      <c r="G42">
        <v>-13</v>
      </c>
      <c r="H42" s="8">
        <v>3.3</v>
      </c>
      <c r="I42" t="str">
        <f>IF(H42&lt;3, "Poor", IF(H42&lt;4.5,"Average","Excellent"))</f>
        <v>Average</v>
      </c>
    </row>
    <row r="43" spans="1:9" x14ac:dyDescent="0.35">
      <c r="A43" t="s">
        <v>79</v>
      </c>
      <c r="B43" s="6">
        <v>1650</v>
      </c>
      <c r="C43" s="6">
        <v>2150</v>
      </c>
      <c r="D43" s="1">
        <f>(C43-B43)/C43</f>
        <v>0.23255813953488372</v>
      </c>
      <c r="E43" s="1" t="str">
        <f>IF(D43&lt;20%,"Low Discount",IF(D43&lt;40%,"Medium Discount","High Discount"))</f>
        <v>Medium Discount</v>
      </c>
      <c r="F43" s="1">
        <v>0.23</v>
      </c>
      <c r="G43">
        <v>-14</v>
      </c>
      <c r="H43" s="8">
        <v>4.4000000000000004</v>
      </c>
      <c r="I43" t="str">
        <f>IF(H43&lt;3, "Poor", IF(H43&lt;4.5,"Average","Excellent"))</f>
        <v>Average</v>
      </c>
    </row>
    <row r="44" spans="1:9" x14ac:dyDescent="0.35">
      <c r="A44" t="s">
        <v>8</v>
      </c>
      <c r="B44" s="6">
        <v>527</v>
      </c>
      <c r="C44" s="6">
        <v>999</v>
      </c>
      <c r="D44" s="1">
        <f>(C44-B44)/C44</f>
        <v>0.47247247247247248</v>
      </c>
      <c r="E44" s="1" t="str">
        <f>IF(D44&lt;20%,"Low Discount",IF(D44&lt;40%,"Medium Discount","High Discount"))</f>
        <v>High Discount</v>
      </c>
      <c r="F44" s="1">
        <v>0.47</v>
      </c>
      <c r="G44">
        <v>-14</v>
      </c>
      <c r="H44" s="8">
        <v>4.0999999999999996</v>
      </c>
      <c r="I44" t="str">
        <f>IF(H44&lt;3, "Poor", IF(H44&lt;4.5,"Average","Excellent"))</f>
        <v>Average</v>
      </c>
    </row>
    <row r="45" spans="1:9" x14ac:dyDescent="0.35">
      <c r="A45" t="s">
        <v>24</v>
      </c>
      <c r="B45" s="6">
        <v>2999</v>
      </c>
      <c r="C45" s="6">
        <v>3290</v>
      </c>
      <c r="D45" s="1">
        <f>(C45-B45)/C45</f>
        <v>8.8449848024316116E-2</v>
      </c>
      <c r="E45" s="1" t="str">
        <f>IF(D45&lt;20%,"Low Discount",IF(D45&lt;40%,"Medium Discount","High Discount"))</f>
        <v>Low Discount</v>
      </c>
      <c r="F45" s="1">
        <v>0.09</v>
      </c>
      <c r="G45">
        <v>-15</v>
      </c>
      <c r="H45" s="8">
        <v>4</v>
      </c>
      <c r="I45" t="str">
        <f>IF(H45&lt;3, "Poor", IF(H45&lt;4.5,"Average","Excellent"))</f>
        <v>Average</v>
      </c>
    </row>
    <row r="46" spans="1:9" x14ac:dyDescent="0.35">
      <c r="A46" t="s">
        <v>196</v>
      </c>
      <c r="B46" s="6">
        <v>325</v>
      </c>
      <c r="C46" s="6">
        <v>680</v>
      </c>
      <c r="D46" s="1">
        <f>(C46-B46)/C46</f>
        <v>0.5220588235294118</v>
      </c>
      <c r="E46" s="1" t="str">
        <f>IF(D46&lt;20%,"Low Discount",IF(D46&lt;40%,"Medium Discount","High Discount"))</f>
        <v>High Discount</v>
      </c>
      <c r="F46" s="1">
        <v>0.52</v>
      </c>
      <c r="G46">
        <v>-15</v>
      </c>
      <c r="H46" s="8">
        <v>2.7</v>
      </c>
      <c r="I46" t="str">
        <f>IF(H46&lt;3, "Poor", IF(H46&lt;4.5,"Average","Excellent"))</f>
        <v>Poor</v>
      </c>
    </row>
    <row r="47" spans="1:9" x14ac:dyDescent="0.35">
      <c r="A47" t="s">
        <v>200</v>
      </c>
      <c r="B47" s="6">
        <v>1220</v>
      </c>
      <c r="C47" s="6">
        <v>1555</v>
      </c>
      <c r="D47" s="1">
        <f>(C47-B47)/C47</f>
        <v>0.21543408360128619</v>
      </c>
      <c r="E47" s="1" t="str">
        <f>IF(D47&lt;20%,"Low Discount",IF(D47&lt;40%,"Medium Discount","High Discount"))</f>
        <v>Medium Discount</v>
      </c>
      <c r="F47" s="1">
        <v>0.22</v>
      </c>
      <c r="G47">
        <v>-16</v>
      </c>
      <c r="H47" s="8">
        <v>2.9</v>
      </c>
      <c r="I47" t="str">
        <f>IF(H47&lt;3, "Poor", IF(H47&lt;4.5,"Average","Excellent"))</f>
        <v>Poor</v>
      </c>
    </row>
    <row r="48" spans="1:9" x14ac:dyDescent="0.35">
      <c r="A48" t="s">
        <v>213</v>
      </c>
      <c r="B48" s="6">
        <v>382</v>
      </c>
      <c r="C48" s="6">
        <v>700</v>
      </c>
      <c r="D48" s="1">
        <f>(C48-B48)/C48</f>
        <v>0.45428571428571429</v>
      </c>
      <c r="E48" s="1" t="str">
        <f>IF(D48&lt;20%,"Low Discount",IF(D48&lt;40%,"Medium Discount","High Discount"))</f>
        <v>High Discount</v>
      </c>
      <c r="F48" s="1">
        <v>0.45</v>
      </c>
      <c r="G48">
        <v>-17</v>
      </c>
      <c r="H48" s="8">
        <v>2.6</v>
      </c>
      <c r="I48" t="str">
        <f>IF(H48&lt;3, "Poor", IF(H48&lt;4.5,"Average","Excellent"))</f>
        <v>Poor</v>
      </c>
    </row>
    <row r="49" spans="1:9" x14ac:dyDescent="0.35">
      <c r="A49" t="s">
        <v>109</v>
      </c>
      <c r="B49" s="6">
        <v>1940</v>
      </c>
      <c r="C49" s="6">
        <v>2650</v>
      </c>
      <c r="D49" s="1">
        <f>(C49-B49)/C49</f>
        <v>0.26792452830188679</v>
      </c>
      <c r="E49" s="1" t="str">
        <f>IF(D49&lt;20%,"Low Discount",IF(D49&lt;40%,"Medium Discount","High Discount"))</f>
        <v>Medium Discount</v>
      </c>
      <c r="F49" s="1">
        <v>0.27</v>
      </c>
      <c r="G49">
        <v>-20</v>
      </c>
      <c r="H49" s="8">
        <v>4.7</v>
      </c>
      <c r="I49" t="str">
        <f>IF(H49&lt;3, "Poor", IF(H49&lt;4.5,"Average","Excellent"))</f>
        <v>Excellent</v>
      </c>
    </row>
    <row r="50" spans="1:9" x14ac:dyDescent="0.35">
      <c r="A50" t="s">
        <v>95</v>
      </c>
      <c r="B50" s="6">
        <v>1758</v>
      </c>
      <c r="C50" s="6">
        <v>2499</v>
      </c>
      <c r="D50" s="1">
        <f>(C50-B50)/C50</f>
        <v>0.2965186074429772</v>
      </c>
      <c r="E50" s="1" t="str">
        <f>IF(D50&lt;20%,"Low Discount",IF(D50&lt;40%,"Medium Discount","High Discount"))</f>
        <v>Medium Discount</v>
      </c>
      <c r="F50" s="1">
        <v>0.3</v>
      </c>
      <c r="G50">
        <v>-20</v>
      </c>
      <c r="H50" s="8">
        <v>4.0999999999999996</v>
      </c>
      <c r="I50" t="str">
        <f>IF(H50&lt;3, "Poor", IF(H50&lt;4.5,"Average","Excellent"))</f>
        <v>Average</v>
      </c>
    </row>
    <row r="51" spans="1:9" x14ac:dyDescent="0.35">
      <c r="A51" t="s">
        <v>12</v>
      </c>
      <c r="B51" s="6">
        <v>2199</v>
      </c>
      <c r="C51" s="6">
        <v>2923</v>
      </c>
      <c r="D51" s="1">
        <f>(C51-B51)/C51</f>
        <v>0.24769072870338693</v>
      </c>
      <c r="E51" s="1" t="str">
        <f>IF(D51&lt;20%,"Low Discount",IF(D51&lt;40%,"Medium Discount","High Discount"))</f>
        <v>Medium Discount</v>
      </c>
      <c r="F51" s="1">
        <v>0.25</v>
      </c>
      <c r="G51">
        <v>-24</v>
      </c>
      <c r="H51" s="8">
        <v>4.5999999999999996</v>
      </c>
      <c r="I51" t="str">
        <f>IF(H51&lt;3, "Poor", IF(H51&lt;4.5,"Average","Excellent"))</f>
        <v>Excellent</v>
      </c>
    </row>
    <row r="52" spans="1:9" x14ac:dyDescent="0.35">
      <c r="A52" t="s">
        <v>112</v>
      </c>
      <c r="B52" s="6">
        <v>1980</v>
      </c>
      <c r="C52" s="6">
        <v>2699</v>
      </c>
      <c r="D52" s="1">
        <f>(C52-B52)/C52</f>
        <v>0.26639496109670247</v>
      </c>
      <c r="E52" s="1" t="str">
        <f>IF(D52&lt;20%,"Low Discount",IF(D52&lt;40%,"Medium Discount","High Discount"))</f>
        <v>Medium Discount</v>
      </c>
      <c r="F52" s="1">
        <v>0.27</v>
      </c>
      <c r="G52">
        <v>-32</v>
      </c>
      <c r="H52" s="8">
        <v>4.5</v>
      </c>
      <c r="I52" t="str">
        <f>IF(H52&lt;3, "Poor", IF(H52&lt;4.5,"Average","Excellent"))</f>
        <v>Excellent</v>
      </c>
    </row>
    <row r="53" spans="1:9" x14ac:dyDescent="0.35">
      <c r="A53" t="s">
        <v>120</v>
      </c>
      <c r="B53" s="6">
        <v>389</v>
      </c>
      <c r="C53" s="6">
        <v>656</v>
      </c>
      <c r="D53" s="1">
        <f>(C53-B53)/C53</f>
        <v>0.40701219512195119</v>
      </c>
      <c r="E53" s="1" t="str">
        <f>IF(D53&lt;20%,"Low Discount",IF(D53&lt;40%,"Medium Discount","High Discount"))</f>
        <v>High Discount</v>
      </c>
      <c r="F53" s="1">
        <v>0.41</v>
      </c>
      <c r="G53">
        <v>-36</v>
      </c>
      <c r="H53" s="8">
        <v>4.3</v>
      </c>
      <c r="I53" t="str">
        <f>IF(H53&lt;3, "Poor", IF(H53&lt;4.5,"Average","Excellent"))</f>
        <v>Average</v>
      </c>
    </row>
    <row r="54" spans="1:9" x14ac:dyDescent="0.35">
      <c r="A54" t="s">
        <v>42</v>
      </c>
      <c r="B54" s="6">
        <v>990</v>
      </c>
      <c r="C54" s="6">
        <v>1500</v>
      </c>
      <c r="D54" s="1">
        <f>(C54-B54)/C54</f>
        <v>0.34</v>
      </c>
      <c r="E54" s="1" t="str">
        <f>IF(D54&lt;20%,"Low Discount",IF(D54&lt;40%,"Medium Discount","High Discount"))</f>
        <v>Medium Discount</v>
      </c>
      <c r="F54" s="1">
        <v>0.34</v>
      </c>
      <c r="G54">
        <v>-39</v>
      </c>
      <c r="H54" s="8">
        <v>4.7</v>
      </c>
      <c r="I54" t="str">
        <f>IF(H54&lt;3, "Poor", IF(H54&lt;4.5,"Average","Excellent"))</f>
        <v>Excellent</v>
      </c>
    </row>
    <row r="55" spans="1:9" x14ac:dyDescent="0.35">
      <c r="A55" t="s">
        <v>66</v>
      </c>
      <c r="B55" s="6">
        <v>998</v>
      </c>
      <c r="C55" s="6">
        <v>1966</v>
      </c>
      <c r="D55" s="1">
        <f>(C55-B55)/C55</f>
        <v>0.49237029501525942</v>
      </c>
      <c r="E55" s="1" t="str">
        <f>IF(D55&lt;20%,"Low Discount",IF(D55&lt;40%,"Medium Discount","High Discount"))</f>
        <v>High Discount</v>
      </c>
      <c r="F55" s="1">
        <v>0.49</v>
      </c>
      <c r="G55">
        <v>-44</v>
      </c>
      <c r="H55" s="8">
        <v>4.5999999999999996</v>
      </c>
      <c r="I55" t="str">
        <f>IF(H55&lt;3, "Poor", IF(H55&lt;4.5,"Average","Excellent"))</f>
        <v>Excellent</v>
      </c>
    </row>
    <row r="56" spans="1:9" x14ac:dyDescent="0.35">
      <c r="A56" t="s">
        <v>87</v>
      </c>
      <c r="B56" s="6">
        <v>420</v>
      </c>
      <c r="C56" s="6">
        <v>647</v>
      </c>
      <c r="D56" s="1">
        <f>(C56-B56)/C56</f>
        <v>0.3508500772797527</v>
      </c>
      <c r="E56" s="1" t="str">
        <f>IF(D56&lt;20%,"Low Discount",IF(D56&lt;40%,"Medium Discount","High Discount"))</f>
        <v>Medium Discount</v>
      </c>
      <c r="F56" s="1">
        <v>0.35</v>
      </c>
      <c r="G56">
        <v>-49</v>
      </c>
      <c r="H56" s="8">
        <v>4.5999999999999996</v>
      </c>
      <c r="I56" t="str">
        <f>IF(H56&lt;3, "Poor", IF(H56&lt;4.5,"Average","Excellent"))</f>
        <v>Excellent</v>
      </c>
    </row>
    <row r="57" spans="1:9" x14ac:dyDescent="0.35">
      <c r="A57" t="s">
        <v>28</v>
      </c>
      <c r="B57" s="6">
        <v>2319</v>
      </c>
      <c r="C57" s="6">
        <v>3032</v>
      </c>
      <c r="D57" s="1">
        <f>(C57-B57)/C57</f>
        <v>0.23515831134564644</v>
      </c>
      <c r="E57" s="1" t="str">
        <f>IF(D57&lt;20%,"Low Discount",IF(D57&lt;40%,"Medium Discount","High Discount"))</f>
        <v>Medium Discount</v>
      </c>
      <c r="F57" s="1">
        <v>0.24</v>
      </c>
      <c r="G57">
        <v>-55</v>
      </c>
      <c r="H57" s="8">
        <v>4.5999999999999996</v>
      </c>
      <c r="I57" t="str">
        <f>IF(H57&lt;3, "Poor", IF(H57&lt;4.5,"Average","Excellent"))</f>
        <v>Excellent</v>
      </c>
    </row>
    <row r="58" spans="1:9" x14ac:dyDescent="0.35">
      <c r="A58" t="s">
        <v>192</v>
      </c>
      <c r="B58" s="6">
        <v>445</v>
      </c>
      <c r="C58" s="6">
        <v>873</v>
      </c>
      <c r="D58" s="1">
        <f>(C58-B58)/C58</f>
        <v>0.49026345933562426</v>
      </c>
      <c r="E58" s="1" t="str">
        <f>IF(D58&lt;20%,"Low Discount",IF(D58&lt;40%,"Medium Discount","High Discount"))</f>
        <v>High Discount</v>
      </c>
      <c r="F58" s="1">
        <v>0.49</v>
      </c>
      <c r="G58">
        <v>-69</v>
      </c>
      <c r="H58" s="8">
        <v>2.8</v>
      </c>
      <c r="I58" t="str">
        <f>IF(H58&lt;3, "Poor", IF(H58&lt;4.5,"Average","Excellent"))</f>
        <v>Poor</v>
      </c>
    </row>
    <row r="59" spans="1:9" x14ac:dyDescent="0.35">
      <c r="A59" t="s">
        <v>285</v>
      </c>
      <c r="B59" s="6">
        <v>3546</v>
      </c>
      <c r="C59" s="6">
        <v>3699</v>
      </c>
      <c r="D59" s="1">
        <f>(C59-B59)/C59</f>
        <v>4.1362530413625302E-2</v>
      </c>
      <c r="E59" s="1" t="str">
        <f>IF(D59&lt;20%,"Low Discount",IF(D59&lt;40%,"Medium Discount","High Discount"))</f>
        <v>Low Discount</v>
      </c>
      <c r="F59" s="1">
        <v>0.04</v>
      </c>
      <c r="I59" t="str">
        <f>IF(H59&lt;3, "Poor", IF(H59&lt;4.5,"Average","Excellent"))</f>
        <v>Poor</v>
      </c>
    </row>
    <row r="60" spans="1:9" x14ac:dyDescent="0.35">
      <c r="A60" t="s">
        <v>175</v>
      </c>
      <c r="B60" s="6">
        <v>2799</v>
      </c>
      <c r="C60" s="6">
        <v>3810</v>
      </c>
      <c r="D60" s="1">
        <f>(C60-B60)/C60</f>
        <v>0.26535433070866143</v>
      </c>
      <c r="E60" s="1" t="str">
        <f>IF(D60&lt;20%,"Low Discount",IF(D60&lt;40%,"Medium Discount","High Discount"))</f>
        <v>Medium Discount</v>
      </c>
      <c r="F60" s="1">
        <v>0.27</v>
      </c>
      <c r="I60" t="str">
        <f>IF(H60&lt;3, "Poor", IF(H60&lt;4.5,"Average","Excellent"))</f>
        <v>Poor</v>
      </c>
    </row>
    <row r="61" spans="1:9" x14ac:dyDescent="0.35">
      <c r="A61" t="s">
        <v>126</v>
      </c>
      <c r="B61" s="6">
        <v>2750</v>
      </c>
      <c r="C61" s="6">
        <v>4471</v>
      </c>
      <c r="D61" s="1">
        <f>(C61-B61)/C61</f>
        <v>0.38492507269067322</v>
      </c>
      <c r="E61" s="1" t="str">
        <f>IF(D61&lt;20%,"Low Discount",IF(D61&lt;40%,"Medium Discount","High Discount"))</f>
        <v>Medium Discount</v>
      </c>
      <c r="F61" s="1">
        <v>0.38</v>
      </c>
      <c r="I61" t="str">
        <f>IF(H61&lt;3, "Poor", IF(H61&lt;4.5,"Average","Excellent"))</f>
        <v>Poor</v>
      </c>
    </row>
    <row r="62" spans="1:9" x14ac:dyDescent="0.35">
      <c r="A62" t="s">
        <v>97</v>
      </c>
      <c r="B62" s="6">
        <v>2200</v>
      </c>
      <c r="C62" s="6">
        <v>4080</v>
      </c>
      <c r="D62" s="1">
        <f>(C62-B62)/C62</f>
        <v>0.46078431372549017</v>
      </c>
      <c r="E62" s="1" t="str">
        <f>IF(D62&lt;20%,"Low Discount",IF(D62&lt;40%,"Medium Discount","High Discount"))</f>
        <v>High Discount</v>
      </c>
      <c r="F62" s="1">
        <v>0.46</v>
      </c>
      <c r="I62" t="str">
        <f>IF(H62&lt;3, "Poor", IF(H62&lt;4.5,"Average","Excellent"))</f>
        <v>Poor</v>
      </c>
    </row>
    <row r="63" spans="1:9" x14ac:dyDescent="0.35">
      <c r="A63" t="s">
        <v>138</v>
      </c>
      <c r="B63" s="6">
        <v>2132</v>
      </c>
      <c r="C63" s="6">
        <v>2169</v>
      </c>
      <c r="D63" s="1">
        <f>(C63-B63)/C63</f>
        <v>1.705855232826187E-2</v>
      </c>
      <c r="E63" s="1" t="str">
        <f>IF(D63&lt;20%,"Low Discount",IF(D63&lt;40%,"Medium Discount","High Discount"))</f>
        <v>Low Discount</v>
      </c>
      <c r="F63" s="1">
        <v>0.02</v>
      </c>
      <c r="I63" t="str">
        <f>IF(H63&lt;3, "Poor", IF(H63&lt;4.5,"Average","Excellent"))</f>
        <v>Poor</v>
      </c>
    </row>
    <row r="64" spans="1:9" x14ac:dyDescent="0.35">
      <c r="A64" t="s">
        <v>299</v>
      </c>
      <c r="B64" s="6">
        <v>1875</v>
      </c>
      <c r="C64" s="6">
        <v>1899</v>
      </c>
      <c r="D64" s="1">
        <f>(C64-B64)/C64</f>
        <v>1.2638230647709321E-2</v>
      </c>
      <c r="E64" s="1" t="str">
        <f>IF(D64&lt;20%,"Low Discount",IF(D64&lt;40%,"Medium Discount","High Discount"))</f>
        <v>Low Discount</v>
      </c>
      <c r="F64" s="1">
        <v>0.01</v>
      </c>
      <c r="I64" t="str">
        <f>IF(H64&lt;3, "Poor", IF(H64&lt;4.5,"Average","Excellent"))</f>
        <v>Poor</v>
      </c>
    </row>
    <row r="65" spans="1:9" x14ac:dyDescent="0.35">
      <c r="A65" t="s">
        <v>73</v>
      </c>
      <c r="B65" s="6">
        <v>1860</v>
      </c>
      <c r="C65" s="6">
        <v>3220</v>
      </c>
      <c r="D65" s="1">
        <f>(C65-B65)/C65</f>
        <v>0.42236024844720499</v>
      </c>
      <c r="E65" s="1" t="str">
        <f>IF(D65&lt;20%,"Low Discount",IF(D65&lt;40%,"Medium Discount","High Discount"))</f>
        <v>High Discount</v>
      </c>
      <c r="F65" s="1">
        <v>0.42</v>
      </c>
      <c r="I65" t="str">
        <f>IF(H65&lt;3, "Poor", IF(H65&lt;4.5,"Average","Excellent"))</f>
        <v>Poor</v>
      </c>
    </row>
    <row r="66" spans="1:9" x14ac:dyDescent="0.35">
      <c r="A66" t="s">
        <v>312</v>
      </c>
      <c r="B66" s="6">
        <v>1768</v>
      </c>
      <c r="C66" s="6">
        <v>1799</v>
      </c>
      <c r="D66" s="1">
        <f>(C66-B66)/C66</f>
        <v>1.7231795441912175E-2</v>
      </c>
      <c r="E66" s="1" t="str">
        <f>IF(D66&lt;20%,"Low Discount",IF(D66&lt;40%,"Medium Discount","High Discount"))</f>
        <v>Low Discount</v>
      </c>
      <c r="F66" s="1">
        <v>0.02</v>
      </c>
      <c r="I66" t="str">
        <f>IF(H66&lt;3, "Poor", IF(H66&lt;4.5,"Average","Excellent"))</f>
        <v>Poor</v>
      </c>
    </row>
    <row r="67" spans="1:9" x14ac:dyDescent="0.35">
      <c r="A67" t="s">
        <v>235</v>
      </c>
      <c r="B67" s="6">
        <v>1732</v>
      </c>
      <c r="C67" s="6">
        <v>1799</v>
      </c>
      <c r="D67" s="1">
        <f>(C67-B67)/C67</f>
        <v>3.7242912729294052E-2</v>
      </c>
      <c r="E67" s="1" t="str">
        <f>IF(D67&lt;20%,"Low Discount",IF(D67&lt;40%,"Medium Discount","High Discount"))</f>
        <v>Low Discount</v>
      </c>
      <c r="F67" s="1">
        <v>0.04</v>
      </c>
      <c r="I67" t="str">
        <f>IF(H67&lt;3, "Poor", IF(H67&lt;4.5,"Average","Excellent"))</f>
        <v>Poor</v>
      </c>
    </row>
    <row r="68" spans="1:9" x14ac:dyDescent="0.35">
      <c r="A68" t="s">
        <v>249</v>
      </c>
      <c r="B68" s="6">
        <v>1666</v>
      </c>
      <c r="C68" s="6">
        <v>1699</v>
      </c>
      <c r="D68" s="1">
        <f>(C68-B68)/C68</f>
        <v>1.9423190111830489E-2</v>
      </c>
      <c r="E68" s="1" t="str">
        <f>IF(D68&lt;20%,"Low Discount",IF(D68&lt;40%,"Medium Discount","High Discount"))</f>
        <v>Low Discount</v>
      </c>
      <c r="F68" s="1">
        <v>0.02</v>
      </c>
      <c r="I68" t="str">
        <f>IF(H68&lt;3, "Poor", IF(H68&lt;4.5,"Average","Excellent"))</f>
        <v>Poor</v>
      </c>
    </row>
    <row r="69" spans="1:9" x14ac:dyDescent="0.35">
      <c r="A69" t="s">
        <v>158</v>
      </c>
      <c r="B69" s="6">
        <v>1660</v>
      </c>
      <c r="C69" s="6">
        <v>1699</v>
      </c>
      <c r="D69" s="1">
        <f>(C69-B69)/C69</f>
        <v>2.2954679223072396E-2</v>
      </c>
      <c r="E69" s="1" t="str">
        <f>IF(D69&lt;20%,"Low Discount",IF(D69&lt;40%,"Medium Discount","High Discount"))</f>
        <v>Low Discount</v>
      </c>
      <c r="F69" s="1">
        <v>0.02</v>
      </c>
      <c r="I69" t="str">
        <f>IF(H69&lt;3, "Poor", IF(H69&lt;4.5,"Average","Excellent"))</f>
        <v>Poor</v>
      </c>
    </row>
    <row r="70" spans="1:9" x14ac:dyDescent="0.35">
      <c r="A70" t="s">
        <v>310</v>
      </c>
      <c r="B70" s="6">
        <v>1658</v>
      </c>
      <c r="C70" s="6">
        <v>1699</v>
      </c>
      <c r="D70" s="1">
        <f>(C70-B70)/C70</f>
        <v>2.4131842260153032E-2</v>
      </c>
      <c r="E70" s="1" t="str">
        <f>IF(D70&lt;20%,"Low Discount",IF(D70&lt;40%,"Medium Discount","High Discount"))</f>
        <v>Low Discount</v>
      </c>
      <c r="F70" s="1">
        <v>0.02</v>
      </c>
      <c r="I70" t="str">
        <f>IF(H70&lt;3, "Poor", IF(H70&lt;4.5,"Average","Excellent"))</f>
        <v>Poor</v>
      </c>
    </row>
    <row r="71" spans="1:9" x14ac:dyDescent="0.35">
      <c r="A71" t="s">
        <v>278</v>
      </c>
      <c r="B71" s="6">
        <v>1526</v>
      </c>
      <c r="C71" s="6">
        <v>1660</v>
      </c>
      <c r="D71" s="1">
        <f>(C71-B71)/C71</f>
        <v>8.0722891566265054E-2</v>
      </c>
      <c r="E71" s="1" t="str">
        <f>IF(D71&lt;20%,"Low Discount",IF(D71&lt;40%,"Medium Discount","High Discount"))</f>
        <v>Low Discount</v>
      </c>
      <c r="F71" s="1">
        <v>0.08</v>
      </c>
      <c r="I71" t="str">
        <f>IF(H71&lt;3, "Poor", IF(H71&lt;4.5,"Average","Excellent"))</f>
        <v>Poor</v>
      </c>
    </row>
    <row r="72" spans="1:9" x14ac:dyDescent="0.35">
      <c r="A72" t="s">
        <v>262</v>
      </c>
      <c r="B72" s="6">
        <v>1468</v>
      </c>
      <c r="C72" s="6">
        <v>1699</v>
      </c>
      <c r="D72" s="1">
        <f>(C72-B72)/C72</f>
        <v>0.13596233078281342</v>
      </c>
      <c r="E72" s="1" t="str">
        <f>IF(D72&lt;20%,"Low Discount",IF(D72&lt;40%,"Medium Discount","High Discount"))</f>
        <v>Low Discount</v>
      </c>
      <c r="F72" s="1">
        <v>0.14000000000000001</v>
      </c>
      <c r="I72" t="str">
        <f>IF(H72&lt;3, "Poor", IF(H72&lt;4.5,"Average","Excellent"))</f>
        <v>Poor</v>
      </c>
    </row>
    <row r="73" spans="1:9" x14ac:dyDescent="0.35">
      <c r="A73" t="s">
        <v>254</v>
      </c>
      <c r="B73" s="6">
        <v>1466</v>
      </c>
      <c r="C73" s="6">
        <v>1699</v>
      </c>
      <c r="D73" s="1">
        <f>(C73-B73)/C73</f>
        <v>0.13713949381989404</v>
      </c>
      <c r="E73" s="1" t="str">
        <f>IF(D73&lt;20%,"Low Discount",IF(D73&lt;40%,"Medium Discount","High Discount"))</f>
        <v>Low Discount</v>
      </c>
      <c r="F73" s="1">
        <v>0.14000000000000001</v>
      </c>
      <c r="I73" t="str">
        <f>IF(H73&lt;3, "Poor", IF(H73&lt;4.5,"Average","Excellent"))</f>
        <v>Poor</v>
      </c>
    </row>
    <row r="74" spans="1:9" x14ac:dyDescent="0.35">
      <c r="A74" t="s">
        <v>280</v>
      </c>
      <c r="B74" s="6">
        <v>1462</v>
      </c>
      <c r="C74" s="6">
        <v>1499</v>
      </c>
      <c r="D74" s="1">
        <f>(C74-B74)/C74</f>
        <v>2.4683122081387593E-2</v>
      </c>
      <c r="E74" s="1" t="str">
        <f>IF(D74&lt;20%,"Low Discount",IF(D74&lt;40%,"Medium Discount","High Discount"))</f>
        <v>Low Discount</v>
      </c>
      <c r="F74" s="1">
        <v>0.02</v>
      </c>
      <c r="I74" t="str">
        <f>IF(H74&lt;3, "Poor", IF(H74&lt;4.5,"Average","Excellent"))</f>
        <v>Poor</v>
      </c>
    </row>
    <row r="75" spans="1:9" x14ac:dyDescent="0.35">
      <c r="A75" t="s">
        <v>246</v>
      </c>
      <c r="B75" s="6">
        <v>1460</v>
      </c>
      <c r="C75" s="6">
        <v>2290</v>
      </c>
      <c r="D75" s="1">
        <f>(C75-B75)/C75</f>
        <v>0.36244541484716158</v>
      </c>
      <c r="E75" s="1" t="str">
        <f>IF(D75&lt;20%,"Low Discount",IF(D75&lt;40%,"Medium Discount","High Discount"))</f>
        <v>Medium Discount</v>
      </c>
      <c r="F75" s="1">
        <v>0.36</v>
      </c>
      <c r="I75" t="str">
        <f>IF(H75&lt;3, "Poor", IF(H75&lt;4.5,"Average","Excellent"))</f>
        <v>Poor</v>
      </c>
    </row>
    <row r="76" spans="1:9" x14ac:dyDescent="0.35">
      <c r="A76" t="s">
        <v>163</v>
      </c>
      <c r="B76" s="6">
        <v>1459</v>
      </c>
      <c r="C76" s="6">
        <v>1499</v>
      </c>
      <c r="D76" s="1">
        <f>(C76-B76)/C76</f>
        <v>2.6684456304202801E-2</v>
      </c>
      <c r="E76" s="1" t="str">
        <f>IF(D76&lt;20%,"Low Discount",IF(D76&lt;40%,"Medium Discount","High Discount"))</f>
        <v>Low Discount</v>
      </c>
      <c r="F76" s="1">
        <v>0.03</v>
      </c>
      <c r="I76" t="str">
        <f>IF(H76&lt;3, "Poor", IF(H76&lt;4.5,"Average","Excellent"))</f>
        <v>Poor</v>
      </c>
    </row>
    <row r="77" spans="1:9" x14ac:dyDescent="0.35">
      <c r="A77" t="s">
        <v>296</v>
      </c>
      <c r="B77" s="6">
        <v>1420</v>
      </c>
      <c r="C77" s="6">
        <v>2420</v>
      </c>
      <c r="D77" s="1">
        <f>(C77-B77)/C77</f>
        <v>0.41322314049586778</v>
      </c>
      <c r="E77" s="1" t="str">
        <f>IF(D77&lt;20%,"Low Discount",IF(D77&lt;40%,"Medium Discount","High Discount"))</f>
        <v>High Discount</v>
      </c>
      <c r="F77" s="1">
        <v>0.41</v>
      </c>
      <c r="I77" t="str">
        <f>IF(H77&lt;3, "Poor", IF(H77&lt;4.5,"Average","Excellent"))</f>
        <v>Poor</v>
      </c>
    </row>
    <row r="78" spans="1:9" x14ac:dyDescent="0.35">
      <c r="A78" t="s">
        <v>270</v>
      </c>
      <c r="B78" s="6">
        <v>1300</v>
      </c>
      <c r="C78" s="6">
        <v>2500</v>
      </c>
      <c r="D78" s="1">
        <f>(C78-B78)/C78</f>
        <v>0.48</v>
      </c>
      <c r="E78" s="1" t="str">
        <f>IF(D78&lt;20%,"Low Discount",IF(D78&lt;40%,"Medium Discount","High Discount"))</f>
        <v>High Discount</v>
      </c>
      <c r="F78" s="1">
        <v>0.48</v>
      </c>
      <c r="I78" t="str">
        <f>IF(H78&lt;3, "Poor", IF(H78&lt;4.5,"Average","Excellent"))</f>
        <v>Poor</v>
      </c>
    </row>
    <row r="79" spans="1:9" x14ac:dyDescent="0.35">
      <c r="A79" t="s">
        <v>276</v>
      </c>
      <c r="B79" s="6">
        <v>1200</v>
      </c>
      <c r="C79" s="6">
        <v>2400</v>
      </c>
      <c r="D79" s="1">
        <f>(C79-B79)/C79</f>
        <v>0.5</v>
      </c>
      <c r="E79" s="1" t="str">
        <f>IF(D79&lt;20%,"Low Discount",IF(D79&lt;40%,"Medium Discount","High Discount"))</f>
        <v>High Discount</v>
      </c>
      <c r="F79" s="1">
        <v>0.5</v>
      </c>
      <c r="I79" t="str">
        <f>IF(H79&lt;3, "Poor", IF(H79&lt;4.5,"Average","Excellent"))</f>
        <v>Poor</v>
      </c>
    </row>
    <row r="80" spans="1:9" x14ac:dyDescent="0.35">
      <c r="A80" t="s">
        <v>149</v>
      </c>
      <c r="B80" s="6">
        <v>1200</v>
      </c>
      <c r="C80" s="6">
        <v>1950</v>
      </c>
      <c r="D80" s="1">
        <f>(C80-B80)/C80</f>
        <v>0.38461538461538464</v>
      </c>
      <c r="E80" s="1" t="str">
        <f>IF(D80&lt;20%,"Low Discount",IF(D80&lt;40%,"Medium Discount","High Discount"))</f>
        <v>Medium Discount</v>
      </c>
      <c r="F80" s="1">
        <v>0.38</v>
      </c>
      <c r="I80" t="str">
        <f>IF(H80&lt;3, "Poor", IF(H80&lt;4.5,"Average","Excellent"))</f>
        <v>Poor</v>
      </c>
    </row>
    <row r="81" spans="1:9" x14ac:dyDescent="0.35">
      <c r="A81" t="s">
        <v>308</v>
      </c>
      <c r="B81" s="6">
        <v>1190</v>
      </c>
      <c r="C81" s="6">
        <v>1810</v>
      </c>
      <c r="D81" s="1">
        <f>(C81-B81)/C81</f>
        <v>0.34254143646408841</v>
      </c>
      <c r="E81" s="1" t="str">
        <f>IF(D81&lt;20%,"Low Discount",IF(D81&lt;40%,"Medium Discount","High Discount"))</f>
        <v>Medium Discount</v>
      </c>
      <c r="F81" s="1">
        <v>0.34</v>
      </c>
      <c r="I81" t="str">
        <f>IF(H81&lt;3, "Poor", IF(H81&lt;4.5,"Average","Excellent"))</f>
        <v>Poor</v>
      </c>
    </row>
    <row r="82" spans="1:9" x14ac:dyDescent="0.35">
      <c r="A82" t="s">
        <v>143</v>
      </c>
      <c r="B82" s="6">
        <v>1190</v>
      </c>
      <c r="C82" s="6">
        <v>1785</v>
      </c>
      <c r="D82" s="1">
        <f>(C82-B82)/C82</f>
        <v>0.33333333333333331</v>
      </c>
      <c r="E82" s="1" t="str">
        <f>IF(D82&lt;20%,"Low Discount",IF(D82&lt;40%,"Medium Discount","High Discount"))</f>
        <v>Medium Discount</v>
      </c>
      <c r="F82" s="1">
        <v>0.33</v>
      </c>
      <c r="I82" t="str">
        <f>IF(H82&lt;3, "Poor", IF(H82&lt;4.5,"Average","Excellent"))</f>
        <v>Poor</v>
      </c>
    </row>
    <row r="83" spans="1:9" x14ac:dyDescent="0.35">
      <c r="A83" t="s">
        <v>305</v>
      </c>
      <c r="B83" s="6">
        <v>1150</v>
      </c>
      <c r="C83" s="6">
        <v>1737</v>
      </c>
      <c r="D83" s="1">
        <f>(C83-B83)/C83</f>
        <v>0.3379389752446747</v>
      </c>
      <c r="E83" s="1" t="str">
        <f>IF(D83&lt;20%,"Low Discount",IF(D83&lt;40%,"Medium Discount","High Discount"))</f>
        <v>Medium Discount</v>
      </c>
      <c r="F83" s="1">
        <v>0.34</v>
      </c>
      <c r="I83" t="str">
        <f>IF(H83&lt;3, "Poor", IF(H83&lt;4.5,"Average","Excellent"))</f>
        <v>Poor</v>
      </c>
    </row>
    <row r="84" spans="1:9" x14ac:dyDescent="0.35">
      <c r="A84" t="s">
        <v>290</v>
      </c>
      <c r="B84" s="6">
        <v>1080</v>
      </c>
      <c r="C84" s="6">
        <v>1874</v>
      </c>
      <c r="D84" s="1">
        <f>(C84-B84)/C84</f>
        <v>0.42369263607257202</v>
      </c>
      <c r="E84" s="1" t="str">
        <f>IF(D84&lt;20%,"Low Discount",IF(D84&lt;40%,"Medium Discount","High Discount"))</f>
        <v>High Discount</v>
      </c>
      <c r="F84" s="1">
        <v>0.42</v>
      </c>
      <c r="I84" t="str">
        <f>IF(H84&lt;3, "Poor", IF(H84&lt;4.5,"Average","Excellent"))</f>
        <v>Poor</v>
      </c>
    </row>
    <row r="85" spans="1:9" x14ac:dyDescent="0.35">
      <c r="A85" t="s">
        <v>141</v>
      </c>
      <c r="B85" s="6">
        <v>999</v>
      </c>
      <c r="C85" s="6">
        <v>2000</v>
      </c>
      <c r="D85" s="1">
        <f>(C85-B85)/C85</f>
        <v>0.50049999999999994</v>
      </c>
      <c r="E85" s="1" t="str">
        <f>IF(D85&lt;20%,"Low Discount",IF(D85&lt;40%,"Medium Discount","High Discount"))</f>
        <v>High Discount</v>
      </c>
      <c r="F85" s="1">
        <v>0.5</v>
      </c>
      <c r="I85" t="str">
        <f>IF(H85&lt;3, "Poor", IF(H85&lt;4.5,"Average","Excellent"))</f>
        <v>Poor</v>
      </c>
    </row>
    <row r="86" spans="1:9" x14ac:dyDescent="0.35">
      <c r="A86" t="s">
        <v>275</v>
      </c>
      <c r="B86" s="6">
        <v>899</v>
      </c>
      <c r="C86" s="6">
        <v>1699</v>
      </c>
      <c r="D86" s="1">
        <f>(C86-B86)/C86</f>
        <v>0.47086521483225424</v>
      </c>
      <c r="E86" s="1" t="str">
        <f>IF(D86&lt;20%,"Low Discount",IF(D86&lt;40%,"Medium Discount","High Discount"))</f>
        <v>High Discount</v>
      </c>
      <c r="F86" s="1">
        <v>0.47</v>
      </c>
      <c r="I86" t="str">
        <f>IF(H86&lt;3, "Poor", IF(H86&lt;4.5,"Average","Excellent"))</f>
        <v>Poor</v>
      </c>
    </row>
    <row r="87" spans="1:9" x14ac:dyDescent="0.35">
      <c r="A87" t="s">
        <v>267</v>
      </c>
      <c r="B87" s="6">
        <v>850</v>
      </c>
      <c r="C87" s="6">
        <v>1700</v>
      </c>
      <c r="D87" s="1">
        <f>(C87-B87)/C87</f>
        <v>0.5</v>
      </c>
      <c r="E87" s="1" t="str">
        <f>IF(D87&lt;20%,"Low Discount",IF(D87&lt;40%,"Medium Discount","High Discount"))</f>
        <v>High Discount</v>
      </c>
      <c r="F87" s="1">
        <v>0.5</v>
      </c>
      <c r="I87" t="str">
        <f>IF(H87&lt;3, "Poor", IF(H87&lt;4.5,"Average","Excellent"))</f>
        <v>Poor</v>
      </c>
    </row>
    <row r="88" spans="1:9" x14ac:dyDescent="0.35">
      <c r="A88" t="s">
        <v>173</v>
      </c>
      <c r="B88" s="6">
        <v>799</v>
      </c>
      <c r="C88" s="6">
        <v>1567</v>
      </c>
      <c r="D88" s="1">
        <f>(C88-B88)/C88</f>
        <v>0.49010848755583919</v>
      </c>
      <c r="E88" s="1" t="str">
        <f>IF(D88&lt;20%,"Low Discount",IF(D88&lt;40%,"Medium Discount","High Discount"))</f>
        <v>High Discount</v>
      </c>
      <c r="F88" s="1">
        <v>0.49</v>
      </c>
      <c r="I88" t="str">
        <f>IF(H88&lt;3, "Poor", IF(H88&lt;4.5,"Average","Excellent"))</f>
        <v>Poor</v>
      </c>
    </row>
    <row r="89" spans="1:9" x14ac:dyDescent="0.35">
      <c r="A89" t="s">
        <v>166</v>
      </c>
      <c r="B89" s="6">
        <v>799</v>
      </c>
      <c r="C89" s="6">
        <v>1343</v>
      </c>
      <c r="D89" s="1">
        <f>(C89-B89)/C89</f>
        <v>0.4050632911392405</v>
      </c>
      <c r="E89" s="1" t="str">
        <f>IF(D89&lt;20%,"Low Discount",IF(D89&lt;40%,"Medium Discount","High Discount"))</f>
        <v>High Discount</v>
      </c>
      <c r="F89" s="1">
        <v>0.41</v>
      </c>
      <c r="I89" t="str">
        <f>IF(H89&lt;3, "Poor", IF(H89&lt;4.5,"Average","Excellent"))</f>
        <v>Poor</v>
      </c>
    </row>
    <row r="90" spans="1:9" x14ac:dyDescent="0.35">
      <c r="A90" t="s">
        <v>259</v>
      </c>
      <c r="B90" s="6">
        <v>799</v>
      </c>
      <c r="C90" s="6">
        <v>900</v>
      </c>
      <c r="D90" s="1">
        <f>(C90-B90)/C90</f>
        <v>0.11222222222222222</v>
      </c>
      <c r="E90" s="1" t="str">
        <f>IF(D90&lt;20%,"Low Discount",IF(D90&lt;40%,"Medium Discount","High Discount"))</f>
        <v>Low Discount</v>
      </c>
      <c r="F90" s="1">
        <v>0.11</v>
      </c>
      <c r="I90" t="str">
        <f>IF(H90&lt;3, "Poor", IF(H90&lt;4.5,"Average","Excellent"))</f>
        <v>Poor</v>
      </c>
    </row>
    <row r="91" spans="1:9" x14ac:dyDescent="0.35">
      <c r="A91" t="s">
        <v>230</v>
      </c>
      <c r="B91" s="6">
        <v>790</v>
      </c>
      <c r="C91" s="6">
        <v>1485</v>
      </c>
      <c r="D91" s="1">
        <f>(C91-B91)/C91</f>
        <v>0.46801346801346799</v>
      </c>
      <c r="E91" s="1" t="str">
        <f>IF(D91&lt;20%,"Low Discount",IF(D91&lt;40%,"Medium Discount","High Discount"))</f>
        <v>High Discount</v>
      </c>
      <c r="F91" s="1">
        <v>0.47</v>
      </c>
      <c r="I91" t="str">
        <f>IF(H91&lt;3, "Poor", IF(H91&lt;4.5,"Average","Excellent"))</f>
        <v>Poor</v>
      </c>
    </row>
    <row r="92" spans="1:9" x14ac:dyDescent="0.35">
      <c r="A92" t="s">
        <v>171</v>
      </c>
      <c r="B92" s="6">
        <v>699</v>
      </c>
      <c r="C92" s="6">
        <v>1343</v>
      </c>
      <c r="D92" s="1">
        <f>(C92-B92)/C92</f>
        <v>0.47952345495160087</v>
      </c>
      <c r="E92" s="1" t="str">
        <f>IF(D92&lt;20%,"Low Discount",IF(D92&lt;40%,"Medium Discount","High Discount"))</f>
        <v>High Discount</v>
      </c>
      <c r="F92" s="1">
        <v>0.48</v>
      </c>
      <c r="I92" t="str">
        <f>IF(H92&lt;3, "Poor", IF(H92&lt;4.5,"Average","Excellent"))</f>
        <v>Poor</v>
      </c>
    </row>
    <row r="93" spans="1:9" x14ac:dyDescent="0.35">
      <c r="A93" t="s">
        <v>233</v>
      </c>
      <c r="B93" s="6">
        <v>690</v>
      </c>
      <c r="C93" s="6">
        <v>1200</v>
      </c>
      <c r="D93" s="1">
        <f>(C93-B93)/C93</f>
        <v>0.42499999999999999</v>
      </c>
      <c r="E93" s="1" t="str">
        <f>IF(D93&lt;20%,"Low Discount",IF(D93&lt;40%,"Medium Discount","High Discount"))</f>
        <v>High Discount</v>
      </c>
      <c r="F93" s="1">
        <v>0.43</v>
      </c>
      <c r="I93" t="str">
        <f>IF(H93&lt;3, "Poor", IF(H93&lt;4.5,"Average","Excellent"))</f>
        <v>Poor</v>
      </c>
    </row>
    <row r="94" spans="1:9" x14ac:dyDescent="0.35">
      <c r="A94" t="s">
        <v>146</v>
      </c>
      <c r="B94" s="6">
        <v>671</v>
      </c>
      <c r="C94" s="6">
        <v>1316</v>
      </c>
      <c r="D94" s="1">
        <f>(C94-B94)/C94</f>
        <v>0.49012158054711247</v>
      </c>
      <c r="E94" s="1" t="str">
        <f>IF(D94&lt;20%,"Low Discount",IF(D94&lt;40%,"Medium Discount","High Discount"))</f>
        <v>High Discount</v>
      </c>
      <c r="F94" s="1">
        <v>0.49</v>
      </c>
      <c r="I94" t="str">
        <f>IF(H94&lt;3, "Poor", IF(H94&lt;4.5,"Average","Excellent"))</f>
        <v>Poor</v>
      </c>
    </row>
    <row r="95" spans="1:9" x14ac:dyDescent="0.35">
      <c r="A95" t="s">
        <v>173</v>
      </c>
      <c r="B95" s="6">
        <v>657</v>
      </c>
      <c r="C95" s="6">
        <v>1288</v>
      </c>
      <c r="D95" s="1">
        <f>(C95-B95)/C95</f>
        <v>0.48990683229813664</v>
      </c>
      <c r="E95" s="1" t="str">
        <f>IF(D95&lt;20%,"Low Discount",IF(D95&lt;40%,"Medium Discount","High Discount"))</f>
        <v>High Discount</v>
      </c>
      <c r="F95" s="1">
        <v>0.49</v>
      </c>
      <c r="I95" t="str">
        <f>IF(H95&lt;3, "Poor", IF(H95&lt;4.5,"Average","Excellent"))</f>
        <v>Poor</v>
      </c>
    </row>
    <row r="96" spans="1:9" x14ac:dyDescent="0.35">
      <c r="A96" t="s">
        <v>264</v>
      </c>
      <c r="B96" s="6">
        <v>630</v>
      </c>
      <c r="C96" s="6">
        <v>1100</v>
      </c>
      <c r="D96" s="1">
        <f>(C96-B96)/C96</f>
        <v>0.42727272727272725</v>
      </c>
      <c r="E96" s="1" t="str">
        <f>IF(D96&lt;20%,"Low Discount",IF(D96&lt;40%,"Medium Discount","High Discount"))</f>
        <v>High Discount</v>
      </c>
      <c r="F96" s="1">
        <v>0.43</v>
      </c>
      <c r="I96" t="str">
        <f>IF(H96&lt;3, "Poor", IF(H96&lt;4.5,"Average","Excellent"))</f>
        <v>Poor</v>
      </c>
    </row>
    <row r="97" spans="1:9" x14ac:dyDescent="0.35">
      <c r="A97" t="s">
        <v>135</v>
      </c>
      <c r="B97" s="6">
        <v>610</v>
      </c>
      <c r="C97" s="6">
        <v>1060</v>
      </c>
      <c r="D97" s="1">
        <f>(C97-B97)/C97</f>
        <v>0.42452830188679247</v>
      </c>
      <c r="E97" s="1" t="str">
        <f>IF(D97&lt;20%,"Low Discount",IF(D97&lt;40%,"Medium Discount","High Discount"))</f>
        <v>High Discount</v>
      </c>
      <c r="F97" s="1">
        <v>0.42</v>
      </c>
      <c r="I97" t="str">
        <f>IF(H97&lt;3, "Poor", IF(H97&lt;4.5,"Average","Excellent"))</f>
        <v>Poor</v>
      </c>
    </row>
    <row r="98" spans="1:9" x14ac:dyDescent="0.35">
      <c r="A98" t="s">
        <v>287</v>
      </c>
      <c r="B98" s="6">
        <v>525</v>
      </c>
      <c r="C98" s="6">
        <v>1029</v>
      </c>
      <c r="D98" s="1">
        <f>(C98-B98)/C98</f>
        <v>0.48979591836734693</v>
      </c>
      <c r="E98" s="1" t="str">
        <f>IF(D98&lt;20%,"Low Discount",IF(D98&lt;40%,"Medium Discount","High Discount"))</f>
        <v>High Discount</v>
      </c>
      <c r="F98" s="1">
        <v>0.49</v>
      </c>
      <c r="I98" t="str">
        <f>IF(H98&lt;3, "Poor", IF(H98&lt;4.5,"Average","Excellent"))</f>
        <v>Poor</v>
      </c>
    </row>
    <row r="99" spans="1:9" x14ac:dyDescent="0.35">
      <c r="A99" t="s">
        <v>168</v>
      </c>
      <c r="B99" s="6">
        <v>499</v>
      </c>
      <c r="C99" s="6">
        <v>900</v>
      </c>
      <c r="D99" s="1">
        <f>(C99-B99)/C99</f>
        <v>0.44555555555555554</v>
      </c>
      <c r="E99" s="1" t="str">
        <f>IF(D99&lt;20%,"Low Discount",IF(D99&lt;40%,"Medium Discount","High Discount"))</f>
        <v>High Discount</v>
      </c>
      <c r="F99" s="1">
        <v>0.45</v>
      </c>
      <c r="I99" t="str">
        <f>IF(H99&lt;3, "Poor", IF(H99&lt;4.5,"Average","Excellent"))</f>
        <v>Poor</v>
      </c>
    </row>
    <row r="100" spans="1:9" x14ac:dyDescent="0.35">
      <c r="A100" t="s">
        <v>129</v>
      </c>
      <c r="B100" s="6">
        <v>475</v>
      </c>
      <c r="C100" s="6">
        <v>931</v>
      </c>
      <c r="D100" s="1">
        <f>(C100-B100)/C100</f>
        <v>0.48979591836734693</v>
      </c>
      <c r="E100" s="1" t="str">
        <f>IF(D100&lt;20%,"Low Discount",IF(D100&lt;40%,"Medium Discount","High Discount"))</f>
        <v>High Discount</v>
      </c>
      <c r="F100" s="1">
        <v>0.49</v>
      </c>
      <c r="I100" t="str">
        <f>IF(H100&lt;3, "Poor", IF(H100&lt;4.5,"Average","Excellent"))</f>
        <v>Poor</v>
      </c>
    </row>
    <row r="101" spans="1:9" x14ac:dyDescent="0.35">
      <c r="A101" t="s">
        <v>168</v>
      </c>
      <c r="B101" s="6">
        <v>399</v>
      </c>
      <c r="C101" s="6">
        <v>896</v>
      </c>
      <c r="D101" s="1">
        <f>(C101-B101)/C101</f>
        <v>0.5546875</v>
      </c>
      <c r="E101" s="1" t="str">
        <f>IF(D101&lt;20%,"Low Discount",IF(D101&lt;40%,"Medium Discount","High Discount"))</f>
        <v>High Discount</v>
      </c>
      <c r="F101" s="1">
        <v>0.55000000000000004</v>
      </c>
      <c r="I101" t="str">
        <f>IF(H101&lt;3, "Poor", IF(H101&lt;4.5,"Average","Excellent"))</f>
        <v>Poor</v>
      </c>
    </row>
    <row r="102" spans="1:9" x14ac:dyDescent="0.35">
      <c r="A102" t="s">
        <v>155</v>
      </c>
      <c r="B102" s="6">
        <v>299</v>
      </c>
      <c r="C102" s="6">
        <v>600</v>
      </c>
      <c r="D102" s="1">
        <f>(C102-B102)/C102</f>
        <v>0.50166666666666671</v>
      </c>
      <c r="E102" s="1" t="str">
        <f>IF(D102&lt;20%,"Low Discount",IF(D102&lt;40%,"Medium Discount","High Discount"))</f>
        <v>High Discount</v>
      </c>
      <c r="F102" s="1">
        <v>0.5</v>
      </c>
      <c r="I102" t="str">
        <f>IF(H102&lt;3, "Poor", IF(H102&lt;4.5,"Average","Excellent"))</f>
        <v>Poor</v>
      </c>
    </row>
    <row r="103" spans="1:9" x14ac:dyDescent="0.35">
      <c r="A103" t="s">
        <v>161</v>
      </c>
      <c r="B103" s="6">
        <v>299</v>
      </c>
      <c r="C103" s="6">
        <v>384</v>
      </c>
      <c r="D103" s="1">
        <f>(C103-B103)/C103</f>
        <v>0.22135416666666666</v>
      </c>
      <c r="E103" s="1" t="str">
        <f>IF(D103&lt;20%,"Low Discount",IF(D103&lt;40%,"Medium Discount","High Discount"))</f>
        <v>Medium Discount</v>
      </c>
      <c r="F103" s="1">
        <v>0.22</v>
      </c>
      <c r="I103" t="str">
        <f>IF(H103&lt;3, "Poor", IF(H103&lt;4.5,"Average","Excellent"))</f>
        <v>Poor</v>
      </c>
    </row>
    <row r="104" spans="1:9" x14ac:dyDescent="0.35">
      <c r="A104" t="s">
        <v>256</v>
      </c>
      <c r="B104" s="6">
        <v>274</v>
      </c>
      <c r="C104" s="6">
        <v>537</v>
      </c>
      <c r="D104" s="1">
        <f>(C104-B104)/C104</f>
        <v>0.48975791433891991</v>
      </c>
      <c r="E104" s="1" t="str">
        <f>IF(D104&lt;20%,"Low Discount",IF(D104&lt;40%,"Medium Discount","High Discount"))</f>
        <v>High Discount</v>
      </c>
      <c r="F104" s="1">
        <v>0.49</v>
      </c>
      <c r="I104" t="str">
        <f>IF(H104&lt;3, "Poor", IF(H104&lt;4.5,"Average","Excellent"))</f>
        <v>Poor</v>
      </c>
    </row>
    <row r="105" spans="1:9" x14ac:dyDescent="0.35">
      <c r="A105" t="s">
        <v>282</v>
      </c>
      <c r="B105" s="6">
        <v>248</v>
      </c>
      <c r="C105" s="6">
        <v>486</v>
      </c>
      <c r="D105" s="1">
        <f>(C105-B105)/C105</f>
        <v>0.48971193415637859</v>
      </c>
      <c r="E105" s="1" t="str">
        <f>IF(D105&lt;20%,"Low Discount",IF(D105&lt;40%,"Medium Discount","High Discount"))</f>
        <v>High Discount</v>
      </c>
      <c r="F105" s="1">
        <v>0.49</v>
      </c>
      <c r="I105" t="str">
        <f>IF(H105&lt;3, "Poor", IF(H105&lt;4.5,"Average","Excellent"))</f>
        <v>Poor</v>
      </c>
    </row>
    <row r="106" spans="1:9" x14ac:dyDescent="0.35">
      <c r="A106" t="s">
        <v>132</v>
      </c>
      <c r="B106" s="6">
        <v>238</v>
      </c>
      <c r="C106" s="6">
        <v>476</v>
      </c>
      <c r="D106" s="1">
        <f>(C106-B106)/C106</f>
        <v>0.5</v>
      </c>
      <c r="E106" s="1" t="str">
        <f>IF(D106&lt;20%,"Low Discount",IF(D106&lt;40%,"Medium Discount","High Discount"))</f>
        <v>High Discount</v>
      </c>
      <c r="F106" s="1">
        <v>0.5</v>
      </c>
      <c r="I106" t="str">
        <f>IF(H106&lt;3, "Poor", IF(H106&lt;4.5,"Average","Excellent"))</f>
        <v>Poor</v>
      </c>
    </row>
    <row r="107" spans="1:9" x14ac:dyDescent="0.35">
      <c r="A107" t="s">
        <v>238</v>
      </c>
      <c r="B107" s="6">
        <v>230</v>
      </c>
      <c r="C107" s="6">
        <v>450</v>
      </c>
      <c r="D107" s="1">
        <f>(C107-B107)/C107</f>
        <v>0.48888888888888887</v>
      </c>
      <c r="E107" s="1" t="str">
        <f>IF(D107&lt;20%,"Low Discount",IF(D107&lt;40%,"Medium Discount","High Discount"))</f>
        <v>High Discount</v>
      </c>
      <c r="F107" s="1">
        <v>0.49</v>
      </c>
      <c r="I107" t="str">
        <f>IF(H107&lt;3, "Poor", IF(H107&lt;4.5,"Average","Excellent"))</f>
        <v>Poor</v>
      </c>
    </row>
    <row r="108" spans="1:9" x14ac:dyDescent="0.35">
      <c r="A108" t="s">
        <v>314</v>
      </c>
      <c r="B108" s="6">
        <v>199</v>
      </c>
      <c r="C108" s="6">
        <v>553</v>
      </c>
      <c r="D108" s="1">
        <f>(C108-B108)/C108</f>
        <v>0.64014466546112114</v>
      </c>
      <c r="E108" s="1" t="str">
        <f>IF(D108&lt;20%,"Low Discount",IF(D108&lt;40%,"Medium Discount","High Discount"))</f>
        <v>High Discount</v>
      </c>
      <c r="F108" s="1">
        <v>0.64</v>
      </c>
      <c r="I108" t="str">
        <f>IF(H108&lt;3, "Poor", IF(H108&lt;4.5,"Average","Excellent"))</f>
        <v>Poor</v>
      </c>
    </row>
    <row r="109" spans="1:9" x14ac:dyDescent="0.35">
      <c r="A109" t="s">
        <v>152</v>
      </c>
      <c r="B109" s="6">
        <v>199</v>
      </c>
      <c r="C109" s="6">
        <v>504</v>
      </c>
      <c r="D109" s="1">
        <f>(C109-B109)/C109</f>
        <v>0.60515873015873012</v>
      </c>
      <c r="E109" s="1" t="str">
        <f>IF(D109&lt;20%,"Low Discount",IF(D109&lt;40%,"Medium Discount","High Discount"))</f>
        <v>High Discount</v>
      </c>
      <c r="F109" s="1">
        <v>0.61</v>
      </c>
      <c r="I109" t="str">
        <f>IF(H109&lt;3, "Poor", IF(H109&lt;4.5,"Average","Excellent"))</f>
        <v>Poor</v>
      </c>
    </row>
    <row r="110" spans="1:9" x14ac:dyDescent="0.35">
      <c r="A110" t="s">
        <v>302</v>
      </c>
      <c r="B110" s="6">
        <v>198</v>
      </c>
      <c r="C110" s="6">
        <v>260</v>
      </c>
      <c r="D110" s="1">
        <f>(C110-B110)/C110</f>
        <v>0.23846153846153847</v>
      </c>
      <c r="E110" s="1" t="str">
        <f>IF(D110&lt;20%,"Low Discount",IF(D110&lt;40%,"Medium Discount","High Discount"))</f>
        <v>Medium Discount</v>
      </c>
      <c r="F110" s="1">
        <v>0.24</v>
      </c>
      <c r="I110" t="str">
        <f>IF(H110&lt;3, "Poor", IF(H110&lt;4.5,"Average","Excellent"))</f>
        <v>Poor</v>
      </c>
    </row>
    <row r="111" spans="1:9" x14ac:dyDescent="0.35">
      <c r="A111" t="s">
        <v>152</v>
      </c>
      <c r="B111" s="6">
        <v>176</v>
      </c>
      <c r="C111" s="6">
        <v>345</v>
      </c>
      <c r="D111" s="1">
        <f>(C111-B111)/C111</f>
        <v>0.48985507246376814</v>
      </c>
      <c r="E111" s="1" t="str">
        <f>IF(D111&lt;20%,"Low Discount",IF(D111&lt;40%,"Medium Discount","High Discount"))</f>
        <v>High Discount</v>
      </c>
      <c r="F111" s="1">
        <v>0.49</v>
      </c>
      <c r="I111" t="str">
        <f>IF(H111&lt;3, "Poor", IF(H111&lt;4.5,"Average","Excellent"))</f>
        <v>Poor</v>
      </c>
    </row>
    <row r="112" spans="1:9" x14ac:dyDescent="0.35">
      <c r="A112" t="s">
        <v>318</v>
      </c>
      <c r="B112" s="6">
        <v>169</v>
      </c>
      <c r="C112" s="6">
        <v>320</v>
      </c>
      <c r="D112" s="1">
        <f>(C112-B112)/C112</f>
        <v>0.47187499999999999</v>
      </c>
      <c r="E112" s="1" t="str">
        <f>IF(D112&lt;20%,"Low Discount",IF(D112&lt;40%,"Medium Discount","High Discount"))</f>
        <v>High Discount</v>
      </c>
      <c r="F112" s="1">
        <v>0.47</v>
      </c>
      <c r="I112" t="str">
        <f>IF(H112&lt;3, "Poor", IF(H112&lt;4.5,"Average","Excellent"))</f>
        <v>Poor</v>
      </c>
    </row>
    <row r="113" spans="1:9" x14ac:dyDescent="0.35">
      <c r="A113" t="s">
        <v>272</v>
      </c>
      <c r="B113" s="6">
        <v>105</v>
      </c>
      <c r="C113" s="6">
        <v>200</v>
      </c>
      <c r="D113" s="1">
        <f>(C113-B113)/C113</f>
        <v>0.47499999999999998</v>
      </c>
      <c r="E113" s="1" t="str">
        <f>IF(D113&lt;20%,"Low Discount",IF(D113&lt;40%,"Medium Discount","High Discount"))</f>
        <v>High Discount</v>
      </c>
      <c r="F113" s="1">
        <v>0.48</v>
      </c>
      <c r="I113" t="str">
        <f>IF(H113&lt;3, "Poor", IF(H113&lt;4.5,"Average","Excellent"))</f>
        <v>Poor</v>
      </c>
    </row>
    <row r="114" spans="1:9" x14ac:dyDescent="0.35">
      <c r="A114" t="s">
        <v>326</v>
      </c>
      <c r="B114" s="6">
        <f>SUBTOTAL(101,Table2[Current price])</f>
        <v>1188.5</v>
      </c>
      <c r="C114" s="6">
        <f>SUBTOTAL(101,Table2[Old price])</f>
        <v>1815.5714285714287</v>
      </c>
      <c r="D114" s="1"/>
      <c r="F114" s="1">
        <f>SUBTOTAL(101,Table2[Discount])</f>
        <v>0.36776785714285715</v>
      </c>
      <c r="H114" s="8">
        <f>SUBTOTAL(101,Table2[Ratings])</f>
        <v>3.8894736842105258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B03D1-0596-467E-9A0C-84B23AE3AB2B}">
  <dimension ref="A3:B16"/>
  <sheetViews>
    <sheetView workbookViewId="0">
      <selection activeCell="C19" sqref="C19"/>
    </sheetView>
  </sheetViews>
  <sheetFormatPr defaultRowHeight="14.5" x14ac:dyDescent="0.35"/>
  <cols>
    <col min="1" max="1" width="69.54296875" bestFit="1" customWidth="1"/>
    <col min="2" max="2" width="25.81640625" style="1" bestFit="1" customWidth="1"/>
    <col min="3" max="3" width="50.08984375" bestFit="1" customWidth="1"/>
    <col min="4" max="4" width="47.90625" bestFit="1" customWidth="1"/>
    <col min="5" max="5" width="29.453125" bestFit="1" customWidth="1"/>
    <col min="6" max="6" width="28.90625" bestFit="1" customWidth="1"/>
    <col min="7" max="7" width="58.26953125" bestFit="1" customWidth="1"/>
    <col min="8" max="8" width="61.08984375" bestFit="1" customWidth="1"/>
    <col min="9" max="9" width="32.36328125" bestFit="1" customWidth="1"/>
    <col min="10" max="10" width="44.81640625" bestFit="1" customWidth="1"/>
    <col min="11" max="11" width="39.6328125" bestFit="1" customWidth="1"/>
    <col min="12" max="12" width="65.36328125" bestFit="1" customWidth="1"/>
    <col min="13" max="13" width="60.6328125" bestFit="1" customWidth="1"/>
    <col min="14" max="14" width="62.453125" bestFit="1" customWidth="1"/>
    <col min="15" max="15" width="49.36328125" bestFit="1" customWidth="1"/>
    <col min="16" max="16" width="36.90625" bestFit="1" customWidth="1"/>
    <col min="17" max="17" width="57.54296875" bestFit="1" customWidth="1"/>
    <col min="18" max="18" width="66.26953125" bestFit="1" customWidth="1"/>
    <col min="19" max="19" width="52.7265625" bestFit="1" customWidth="1"/>
    <col min="20" max="20" width="46.26953125" bestFit="1" customWidth="1"/>
    <col min="21" max="21" width="38.1796875" bestFit="1" customWidth="1"/>
    <col min="22" max="22" width="46.453125" bestFit="1" customWidth="1"/>
    <col min="23" max="23" width="41.7265625" bestFit="1" customWidth="1"/>
    <col min="24" max="24" width="34.453125" bestFit="1" customWidth="1"/>
    <col min="25" max="25" width="45" bestFit="1" customWidth="1"/>
    <col min="26" max="26" width="61.1796875" bestFit="1" customWidth="1"/>
    <col min="27" max="27" width="45.36328125" bestFit="1" customWidth="1"/>
    <col min="28" max="28" width="50.26953125" bestFit="1" customWidth="1"/>
    <col min="29" max="29" width="52.6328125" bestFit="1" customWidth="1"/>
    <col min="30" max="30" width="53.36328125" bestFit="1" customWidth="1"/>
    <col min="31" max="31" width="90.1796875" bestFit="1" customWidth="1"/>
    <col min="32" max="32" width="49.54296875" bestFit="1" customWidth="1"/>
    <col min="33" max="33" width="46.36328125" bestFit="1" customWidth="1"/>
    <col min="34" max="34" width="54.36328125" bestFit="1" customWidth="1"/>
    <col min="35" max="35" width="56.1796875" bestFit="1" customWidth="1"/>
    <col min="36" max="36" width="60.7265625" bestFit="1" customWidth="1"/>
    <col min="37" max="37" width="50.90625" bestFit="1" customWidth="1"/>
    <col min="38" max="38" width="27.54296875" bestFit="1" customWidth="1"/>
    <col min="39" max="39" width="59.08984375" bestFit="1" customWidth="1"/>
    <col min="40" max="40" width="48" bestFit="1" customWidth="1"/>
    <col min="41" max="41" width="51.81640625" bestFit="1" customWidth="1"/>
    <col min="42" max="42" width="48.6328125" bestFit="1" customWidth="1"/>
    <col min="43" max="43" width="51.81640625" bestFit="1" customWidth="1"/>
    <col min="44" max="44" width="53.08984375" bestFit="1" customWidth="1"/>
    <col min="45" max="45" width="46.26953125" bestFit="1" customWidth="1"/>
    <col min="46" max="46" width="62.54296875" bestFit="1" customWidth="1"/>
    <col min="47" max="47" width="49.81640625" bestFit="1" customWidth="1"/>
    <col min="48" max="48" width="33.453125" bestFit="1" customWidth="1"/>
    <col min="49" max="49" width="22.7265625" bestFit="1" customWidth="1"/>
    <col min="50" max="50" width="53.08984375" bestFit="1" customWidth="1"/>
    <col min="51" max="51" width="59.453125" bestFit="1" customWidth="1"/>
    <col min="52" max="52" width="53" bestFit="1" customWidth="1"/>
    <col min="53" max="53" width="55.6328125" bestFit="1" customWidth="1"/>
    <col min="54" max="54" width="48.6328125" bestFit="1" customWidth="1"/>
    <col min="55" max="55" width="30.1796875" bestFit="1" customWidth="1"/>
    <col min="56" max="56" width="65" bestFit="1" customWidth="1"/>
    <col min="57" max="57" width="52.26953125" bestFit="1" customWidth="1"/>
    <col min="58" max="58" width="50.08984375" bestFit="1" customWidth="1"/>
    <col min="59" max="59" width="65.1796875" bestFit="1" customWidth="1"/>
    <col min="60" max="60" width="67.81640625" bestFit="1" customWidth="1"/>
    <col min="61" max="61" width="34.6328125" bestFit="1" customWidth="1"/>
    <col min="62" max="62" width="35.7265625" bestFit="1" customWidth="1"/>
    <col min="63" max="63" width="25.81640625" bestFit="1" customWidth="1"/>
    <col min="64" max="64" width="69.36328125" bestFit="1" customWidth="1"/>
    <col min="65" max="65" width="30.453125" bestFit="1" customWidth="1"/>
    <col min="66" max="66" width="52.453125" bestFit="1" customWidth="1"/>
    <col min="67" max="67" width="63.54296875" bestFit="1" customWidth="1"/>
    <col min="68" max="68" width="46.81640625" bestFit="1" customWidth="1"/>
    <col min="69" max="69" width="39.54296875" bestFit="1" customWidth="1"/>
    <col min="70" max="70" width="44.7265625" bestFit="1" customWidth="1"/>
    <col min="71" max="71" width="37.81640625" bestFit="1" customWidth="1"/>
    <col min="72" max="72" width="32.6328125" bestFit="1" customWidth="1"/>
    <col min="73" max="73" width="54.90625" bestFit="1" customWidth="1"/>
    <col min="74" max="74" width="66.6328125" bestFit="1" customWidth="1"/>
    <col min="75" max="75" width="69.90625" bestFit="1" customWidth="1"/>
    <col min="76" max="76" width="30.1796875" bestFit="1" customWidth="1"/>
    <col min="77" max="77" width="56.08984375" bestFit="1" customWidth="1"/>
    <col min="78" max="78" width="53.08984375" bestFit="1" customWidth="1"/>
    <col min="79" max="79" width="68.81640625" bestFit="1" customWidth="1"/>
    <col min="80" max="80" width="67.6328125" bestFit="1" customWidth="1"/>
    <col min="81" max="81" width="45.90625" bestFit="1" customWidth="1"/>
    <col min="82" max="82" width="43.26953125" bestFit="1" customWidth="1"/>
    <col min="83" max="83" width="50.90625" bestFit="1" customWidth="1"/>
    <col min="84" max="84" width="44.26953125" bestFit="1" customWidth="1"/>
    <col min="85" max="85" width="65.26953125" bestFit="1" customWidth="1"/>
    <col min="86" max="86" width="70.1796875" bestFit="1" customWidth="1"/>
    <col min="87" max="87" width="67.36328125" bestFit="1" customWidth="1"/>
    <col min="88" max="88" width="57.08984375" bestFit="1" customWidth="1"/>
    <col min="89" max="89" width="43.54296875" bestFit="1" customWidth="1"/>
    <col min="90" max="90" width="51.90625" bestFit="1" customWidth="1"/>
    <col min="91" max="91" width="50.7265625" bestFit="1" customWidth="1"/>
    <col min="92" max="92" width="48.54296875" bestFit="1" customWidth="1"/>
    <col min="93" max="93" width="43" bestFit="1" customWidth="1"/>
    <col min="94" max="94" width="58.08984375" bestFit="1" customWidth="1"/>
    <col min="95" max="95" width="64.08984375" bestFit="1" customWidth="1"/>
    <col min="96" max="96" width="40.36328125" bestFit="1" customWidth="1"/>
    <col min="97" max="97" width="62.08984375" bestFit="1" customWidth="1"/>
    <col min="98" max="98" width="67.81640625" bestFit="1" customWidth="1"/>
    <col min="99" max="99" width="52.81640625" bestFit="1" customWidth="1"/>
    <col min="100" max="100" width="70.26953125" bestFit="1" customWidth="1"/>
    <col min="101" max="101" width="51.54296875" bestFit="1" customWidth="1"/>
    <col min="102" max="102" width="64.81640625" bestFit="1" customWidth="1"/>
    <col min="103" max="103" width="73.453125" bestFit="1" customWidth="1"/>
    <col min="104" max="104" width="28.36328125" bestFit="1" customWidth="1"/>
    <col min="105" max="105" width="74.7265625" bestFit="1" customWidth="1"/>
    <col min="106" max="106" width="37.7265625" bestFit="1" customWidth="1"/>
    <col min="107" max="107" width="56.90625" bestFit="1" customWidth="1"/>
    <col min="108" max="108" width="43.08984375" bestFit="1" customWidth="1"/>
    <col min="109" max="109" width="49.81640625" bestFit="1" customWidth="1"/>
    <col min="110" max="110" width="58.453125" bestFit="1" customWidth="1"/>
    <col min="111" max="111" width="11.81640625" bestFit="1" customWidth="1"/>
    <col min="112" max="112" width="69.81640625" bestFit="1" customWidth="1"/>
    <col min="113" max="113" width="54.08984375" bestFit="1" customWidth="1"/>
    <col min="114" max="114" width="57.08984375" bestFit="1" customWidth="1"/>
    <col min="115" max="115" width="51.90625" bestFit="1" customWidth="1"/>
    <col min="116" max="116" width="54.90625" bestFit="1" customWidth="1"/>
    <col min="117" max="117" width="67" bestFit="1" customWidth="1"/>
    <col min="118" max="118" width="70" bestFit="1" customWidth="1"/>
    <col min="119" max="119" width="69.6328125" bestFit="1" customWidth="1"/>
    <col min="120" max="120" width="72.6328125" bestFit="1" customWidth="1"/>
    <col min="121" max="121" width="36.453125" bestFit="1" customWidth="1"/>
    <col min="122" max="122" width="39.453125" bestFit="1" customWidth="1"/>
    <col min="123" max="123" width="37.54296875" bestFit="1" customWidth="1"/>
    <col min="124" max="124" width="40.54296875" bestFit="1" customWidth="1"/>
    <col min="125" max="125" width="27.6328125" bestFit="1" customWidth="1"/>
    <col min="126" max="126" width="30.6328125" bestFit="1" customWidth="1"/>
    <col min="127" max="127" width="71.1796875" bestFit="1" customWidth="1"/>
    <col min="128" max="128" width="74.26953125" bestFit="1" customWidth="1"/>
    <col min="129" max="129" width="32.26953125" bestFit="1" customWidth="1"/>
    <col min="130" max="130" width="35.26953125" bestFit="1" customWidth="1"/>
    <col min="131" max="131" width="54.26953125" bestFit="1" customWidth="1"/>
    <col min="132" max="132" width="57.26953125" bestFit="1" customWidth="1"/>
    <col min="133" max="133" width="65.36328125" bestFit="1" customWidth="1"/>
    <col min="134" max="134" width="68.36328125" bestFit="1" customWidth="1"/>
    <col min="135" max="135" width="48.6328125" bestFit="1" customWidth="1"/>
    <col min="136" max="136" width="51.6328125" bestFit="1" customWidth="1"/>
    <col min="137" max="137" width="41.36328125" bestFit="1" customWidth="1"/>
    <col min="138" max="138" width="44.36328125" bestFit="1" customWidth="1"/>
    <col min="139" max="139" width="46.54296875" bestFit="1" customWidth="1"/>
    <col min="140" max="140" width="49.54296875" bestFit="1" customWidth="1"/>
    <col min="141" max="141" width="39.6328125" bestFit="1" customWidth="1"/>
    <col min="142" max="142" width="42.6328125" bestFit="1" customWidth="1"/>
    <col min="143" max="143" width="34.453125" bestFit="1" customWidth="1"/>
    <col min="144" max="144" width="37.54296875" bestFit="1" customWidth="1"/>
    <col min="145" max="145" width="56.7265625" bestFit="1" customWidth="1"/>
    <col min="146" max="146" width="59.7265625" bestFit="1" customWidth="1"/>
    <col min="147" max="147" width="68.453125" bestFit="1" customWidth="1"/>
    <col min="148" max="148" width="71.453125" bestFit="1" customWidth="1"/>
    <col min="149" max="149" width="71.7265625" bestFit="1" customWidth="1"/>
    <col min="150" max="150" width="74.81640625" bestFit="1" customWidth="1"/>
    <col min="151" max="151" width="32" bestFit="1" customWidth="1"/>
    <col min="152" max="152" width="35" bestFit="1" customWidth="1"/>
    <col min="153" max="153" width="57.90625" bestFit="1" customWidth="1"/>
    <col min="154" max="154" width="60.90625" bestFit="1" customWidth="1"/>
    <col min="155" max="155" width="54.90625" bestFit="1" customWidth="1"/>
    <col min="156" max="156" width="58" bestFit="1" customWidth="1"/>
    <col min="157" max="157" width="70.6328125" bestFit="1" customWidth="1"/>
    <col min="158" max="158" width="73.6328125" bestFit="1" customWidth="1"/>
    <col min="159" max="159" width="69.453125" bestFit="1" customWidth="1"/>
    <col min="160" max="160" width="72.453125" bestFit="1" customWidth="1"/>
    <col min="161" max="161" width="47.7265625" bestFit="1" customWidth="1"/>
    <col min="162" max="162" width="50.7265625" bestFit="1" customWidth="1"/>
    <col min="163" max="163" width="45.08984375" bestFit="1" customWidth="1"/>
    <col min="164" max="164" width="48.08984375" bestFit="1" customWidth="1"/>
    <col min="165" max="165" width="52.7265625" bestFit="1" customWidth="1"/>
    <col min="166" max="166" width="55.7265625" bestFit="1" customWidth="1"/>
    <col min="167" max="167" width="46.08984375" bestFit="1" customWidth="1"/>
    <col min="168" max="168" width="49.08984375" bestFit="1" customWidth="1"/>
    <col min="169" max="169" width="67.08984375" bestFit="1" customWidth="1"/>
    <col min="170" max="170" width="70.1796875" bestFit="1" customWidth="1"/>
    <col min="171" max="171" width="72" bestFit="1" customWidth="1"/>
    <col min="172" max="172" width="75" bestFit="1" customWidth="1"/>
    <col min="173" max="173" width="69.1796875" bestFit="1" customWidth="1"/>
    <col min="174" max="174" width="72.1796875" bestFit="1" customWidth="1"/>
    <col min="175" max="175" width="58.90625" bestFit="1" customWidth="1"/>
    <col min="176" max="176" width="62" bestFit="1" customWidth="1"/>
    <col min="177" max="177" width="45.36328125" bestFit="1" customWidth="1"/>
    <col min="178" max="178" width="48.36328125" bestFit="1" customWidth="1"/>
    <col min="179" max="179" width="53.7265625" bestFit="1" customWidth="1"/>
    <col min="180" max="180" width="56.7265625" bestFit="1" customWidth="1"/>
    <col min="181" max="181" width="52.54296875" bestFit="1" customWidth="1"/>
    <col min="182" max="182" width="55.54296875" bestFit="1" customWidth="1"/>
    <col min="183" max="183" width="50.36328125" bestFit="1" customWidth="1"/>
    <col min="184" max="184" width="53.36328125" bestFit="1" customWidth="1"/>
    <col min="185" max="185" width="44.81640625" bestFit="1" customWidth="1"/>
    <col min="186" max="186" width="47.81640625" bestFit="1" customWidth="1"/>
    <col min="187" max="187" width="59.90625" bestFit="1" customWidth="1"/>
    <col min="188" max="188" width="62.90625" bestFit="1" customWidth="1"/>
    <col min="189" max="189" width="65.90625" bestFit="1" customWidth="1"/>
    <col min="190" max="190" width="68.90625" bestFit="1" customWidth="1"/>
    <col min="191" max="191" width="42.1796875" bestFit="1" customWidth="1"/>
    <col min="192" max="192" width="45.1796875" bestFit="1" customWidth="1"/>
    <col min="193" max="193" width="63.90625" bestFit="1" customWidth="1"/>
    <col min="194" max="194" width="66.90625" bestFit="1" customWidth="1"/>
    <col min="195" max="195" width="69.6328125" bestFit="1" customWidth="1"/>
    <col min="196" max="196" width="72.6328125" bestFit="1" customWidth="1"/>
    <col min="197" max="197" width="54.6328125" bestFit="1" customWidth="1"/>
    <col min="198" max="198" width="57.6328125" bestFit="1" customWidth="1"/>
    <col min="199" max="199" width="72.08984375" bestFit="1" customWidth="1"/>
    <col min="200" max="200" width="75.08984375" bestFit="1" customWidth="1"/>
    <col min="201" max="202" width="53.36328125" bestFit="1" customWidth="1"/>
    <col min="203" max="203" width="56.36328125" bestFit="1" customWidth="1"/>
    <col min="204" max="204" width="66.6328125" bestFit="1" customWidth="1"/>
    <col min="205" max="205" width="69.6328125" bestFit="1" customWidth="1"/>
    <col min="206" max="206" width="75.26953125" bestFit="1" customWidth="1"/>
    <col min="207" max="207" width="78.36328125" bestFit="1" customWidth="1"/>
    <col min="208" max="208" width="30.1796875" bestFit="1" customWidth="1"/>
    <col min="209" max="209" width="33.1796875" bestFit="1" customWidth="1"/>
    <col min="210" max="210" width="76.54296875" bestFit="1" customWidth="1"/>
    <col min="211" max="211" width="79.54296875" bestFit="1" customWidth="1"/>
    <col min="212" max="212" width="39.54296875" bestFit="1" customWidth="1"/>
    <col min="213" max="213" width="42.54296875" bestFit="1" customWidth="1"/>
    <col min="214" max="214" width="58.7265625" bestFit="1" customWidth="1"/>
    <col min="215" max="215" width="61.7265625" bestFit="1" customWidth="1"/>
    <col min="216" max="216" width="44.90625" bestFit="1" customWidth="1"/>
    <col min="217" max="217" width="47.90625" bestFit="1" customWidth="1"/>
    <col min="218" max="218" width="51.6328125" bestFit="1" customWidth="1"/>
    <col min="219" max="219" width="54.6328125" bestFit="1" customWidth="1"/>
    <col min="220" max="220" width="60.26953125" bestFit="1" customWidth="1"/>
    <col min="221" max="221" width="63.26953125" bestFit="1" customWidth="1"/>
    <col min="222" max="222" width="10.7265625" bestFit="1" customWidth="1"/>
  </cols>
  <sheetData>
    <row r="3" spans="1:2" x14ac:dyDescent="0.35">
      <c r="A3" s="9" t="s">
        <v>327</v>
      </c>
      <c r="B3" s="1" t="s">
        <v>335</v>
      </c>
    </row>
    <row r="4" spans="1:2" x14ac:dyDescent="0.35">
      <c r="A4" s="10" t="s">
        <v>314</v>
      </c>
      <c r="B4" s="1">
        <v>0.64014466546112114</v>
      </c>
    </row>
    <row r="5" spans="1:2" x14ac:dyDescent="0.35">
      <c r="A5" s="10" t="s">
        <v>188</v>
      </c>
      <c r="B5" s="1">
        <v>0.55000000000000004</v>
      </c>
    </row>
    <row r="6" spans="1:2" x14ac:dyDescent="0.35">
      <c r="A6" s="10" t="s">
        <v>152</v>
      </c>
      <c r="B6" s="1">
        <v>0.54750690131124913</v>
      </c>
    </row>
    <row r="7" spans="1:2" x14ac:dyDescent="0.35">
      <c r="A7" s="10" t="s">
        <v>33</v>
      </c>
      <c r="B7" s="1">
        <v>0.54500000000000004</v>
      </c>
    </row>
    <row r="8" spans="1:2" x14ac:dyDescent="0.35">
      <c r="A8" s="10" t="s">
        <v>83</v>
      </c>
      <c r="B8" s="1">
        <v>0.54488888888888887</v>
      </c>
    </row>
    <row r="9" spans="1:2" x14ac:dyDescent="0.35">
      <c r="A9" s="10" t="s">
        <v>184</v>
      </c>
      <c r="B9" s="1">
        <v>0.53549695740365111</v>
      </c>
    </row>
    <row r="10" spans="1:2" x14ac:dyDescent="0.35">
      <c r="A10" s="10" t="s">
        <v>69</v>
      </c>
      <c r="B10" s="1">
        <v>0.52500000000000002</v>
      </c>
    </row>
    <row r="11" spans="1:2" x14ac:dyDescent="0.35">
      <c r="A11" s="10" t="s">
        <v>118</v>
      </c>
      <c r="B11" s="1">
        <v>0.52500000000000002</v>
      </c>
    </row>
    <row r="12" spans="1:2" x14ac:dyDescent="0.35">
      <c r="A12" s="10" t="s">
        <v>196</v>
      </c>
      <c r="B12" s="1">
        <v>0.5220588235294118</v>
      </c>
    </row>
    <row r="13" spans="1:2" x14ac:dyDescent="0.35">
      <c r="A13" s="10" t="s">
        <v>100</v>
      </c>
      <c r="B13" s="1">
        <v>0.51570680628272247</v>
      </c>
    </row>
    <row r="14" spans="1:2" x14ac:dyDescent="0.35">
      <c r="A14" s="10" t="s">
        <v>328</v>
      </c>
      <c r="B14" s="1">
        <v>0.54530090401711762</v>
      </c>
    </row>
    <row r="15" spans="1:2" x14ac:dyDescent="0.35">
      <c r="B15"/>
    </row>
    <row r="16" spans="1:2" x14ac:dyDescent="0.35">
      <c r="B16"/>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5034B-DAF8-4085-8E5D-A8ADC0C15760}">
  <dimension ref="A3:B14"/>
  <sheetViews>
    <sheetView workbookViewId="0">
      <selection activeCell="A19" sqref="A19"/>
    </sheetView>
  </sheetViews>
  <sheetFormatPr defaultRowHeight="14.5" x14ac:dyDescent="0.35"/>
  <cols>
    <col min="1" max="1" width="61.453125" bestFit="1" customWidth="1"/>
    <col min="2" max="2" width="25.1796875" bestFit="1" customWidth="1"/>
  </cols>
  <sheetData>
    <row r="3" spans="1:2" x14ac:dyDescent="0.35">
      <c r="A3" s="9" t="s">
        <v>327</v>
      </c>
      <c r="B3" t="s">
        <v>348</v>
      </c>
    </row>
    <row r="4" spans="1:2" x14ac:dyDescent="0.35">
      <c r="A4" s="10" t="s">
        <v>192</v>
      </c>
      <c r="B4" s="5">
        <v>69</v>
      </c>
    </row>
    <row r="5" spans="1:2" x14ac:dyDescent="0.35">
      <c r="A5" s="10" t="s">
        <v>28</v>
      </c>
      <c r="B5" s="5">
        <v>55</v>
      </c>
    </row>
    <row r="6" spans="1:2" x14ac:dyDescent="0.35">
      <c r="A6" s="10" t="s">
        <v>87</v>
      </c>
      <c r="B6" s="5">
        <v>49</v>
      </c>
    </row>
    <row r="7" spans="1:2" x14ac:dyDescent="0.35">
      <c r="A7" s="10" t="s">
        <v>66</v>
      </c>
      <c r="B7" s="5">
        <v>44</v>
      </c>
    </row>
    <row r="8" spans="1:2" x14ac:dyDescent="0.35">
      <c r="A8" s="10" t="s">
        <v>42</v>
      </c>
      <c r="B8" s="5">
        <v>39</v>
      </c>
    </row>
    <row r="9" spans="1:2" x14ac:dyDescent="0.35">
      <c r="A9" s="10" t="s">
        <v>120</v>
      </c>
      <c r="B9" s="5">
        <v>36</v>
      </c>
    </row>
    <row r="10" spans="1:2" x14ac:dyDescent="0.35">
      <c r="A10" s="10" t="s">
        <v>112</v>
      </c>
      <c r="B10" s="5">
        <v>32</v>
      </c>
    </row>
    <row r="11" spans="1:2" x14ac:dyDescent="0.35">
      <c r="A11" s="10" t="s">
        <v>12</v>
      </c>
      <c r="B11" s="5">
        <v>24</v>
      </c>
    </row>
    <row r="12" spans="1:2" x14ac:dyDescent="0.35">
      <c r="A12" s="10" t="s">
        <v>109</v>
      </c>
      <c r="B12" s="5">
        <v>20</v>
      </c>
    </row>
    <row r="13" spans="1:2" x14ac:dyDescent="0.35">
      <c r="A13" s="10" t="s">
        <v>95</v>
      </c>
      <c r="B13" s="5">
        <v>20</v>
      </c>
    </row>
    <row r="14" spans="1:2" x14ac:dyDescent="0.35">
      <c r="A14" s="10" t="s">
        <v>328</v>
      </c>
      <c r="B14" s="5">
        <v>38.799999999999997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22D91-F5A2-4057-B0AC-F1D4D8598102}">
  <dimension ref="A3:L9"/>
  <sheetViews>
    <sheetView workbookViewId="0">
      <selection activeCell="O15" sqref="O15"/>
    </sheetView>
  </sheetViews>
  <sheetFormatPr defaultRowHeight="14.5" x14ac:dyDescent="0.35"/>
  <cols>
    <col min="1" max="1" width="12.36328125" bestFit="1" customWidth="1"/>
    <col min="2" max="2" width="23.453125" bestFit="1" customWidth="1"/>
    <col min="3" max="3" width="13.08984375" bestFit="1" customWidth="1"/>
  </cols>
  <sheetData>
    <row r="3" spans="1:12" x14ac:dyDescent="0.35">
      <c r="A3" s="9" t="s">
        <v>327</v>
      </c>
      <c r="B3" t="s">
        <v>347</v>
      </c>
    </row>
    <row r="4" spans="1:12" x14ac:dyDescent="0.35">
      <c r="A4" s="10" t="s">
        <v>333</v>
      </c>
      <c r="B4" s="5">
        <v>67</v>
      </c>
    </row>
    <row r="5" spans="1:12" x14ac:dyDescent="0.35">
      <c r="A5" s="10" t="s">
        <v>334</v>
      </c>
      <c r="B5" s="5">
        <v>23</v>
      </c>
    </row>
    <row r="6" spans="1:12" x14ac:dyDescent="0.35">
      <c r="A6" s="10" t="s">
        <v>332</v>
      </c>
      <c r="B6" s="5">
        <v>22</v>
      </c>
    </row>
    <row r="7" spans="1:12" x14ac:dyDescent="0.35">
      <c r="A7" s="10" t="s">
        <v>328</v>
      </c>
      <c r="B7" s="5">
        <v>112</v>
      </c>
    </row>
    <row r="9" spans="1:12" x14ac:dyDescent="0.35">
      <c r="L9" t="s">
        <v>351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2F9EF-5E24-4247-89B3-4189567103F7}">
  <dimension ref="A3:L10"/>
  <sheetViews>
    <sheetView workbookViewId="0">
      <selection activeCell="N13" sqref="N13"/>
    </sheetView>
  </sheetViews>
  <sheetFormatPr defaultRowHeight="14.5" x14ac:dyDescent="0.35"/>
  <cols>
    <col min="1" max="1" width="15.6328125" bestFit="1" customWidth="1"/>
    <col min="2" max="2" width="23.453125" bestFit="1" customWidth="1"/>
    <col min="3" max="3" width="13.08984375" bestFit="1" customWidth="1"/>
  </cols>
  <sheetData>
    <row r="3" spans="1:12" x14ac:dyDescent="0.35">
      <c r="A3" s="9" t="s">
        <v>327</v>
      </c>
      <c r="B3" t="s">
        <v>347</v>
      </c>
    </row>
    <row r="4" spans="1:12" x14ac:dyDescent="0.35">
      <c r="A4" s="10" t="s">
        <v>329</v>
      </c>
      <c r="B4" s="5">
        <v>62</v>
      </c>
    </row>
    <row r="5" spans="1:12" x14ac:dyDescent="0.35">
      <c r="A5" s="10" t="s">
        <v>331</v>
      </c>
      <c r="B5" s="5">
        <v>32</v>
      </c>
    </row>
    <row r="6" spans="1:12" x14ac:dyDescent="0.35">
      <c r="A6" s="10" t="s">
        <v>330</v>
      </c>
      <c r="B6" s="5">
        <v>18</v>
      </c>
    </row>
    <row r="7" spans="1:12" x14ac:dyDescent="0.35">
      <c r="A7" s="10" t="s">
        <v>328</v>
      </c>
      <c r="B7" s="5">
        <v>112</v>
      </c>
    </row>
    <row r="10" spans="1:12" x14ac:dyDescent="0.35">
      <c r="L10" t="s">
        <v>350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7D2AF-38FF-4FDB-9E5C-66FC1E00B1D0}">
  <dimension ref="A3:B7"/>
  <sheetViews>
    <sheetView workbookViewId="0">
      <selection activeCell="D10" sqref="D10"/>
    </sheetView>
  </sheetViews>
  <sheetFormatPr defaultRowHeight="14.5" x14ac:dyDescent="0.35"/>
  <cols>
    <col min="1" max="1" width="12.36328125" bestFit="1" customWidth="1"/>
    <col min="2" max="2" width="17.7265625" style="12" bestFit="1" customWidth="1"/>
    <col min="3" max="3" width="12" bestFit="1" customWidth="1"/>
    <col min="4" max="4" width="15.7265625" bestFit="1" customWidth="1"/>
    <col min="5" max="5" width="10.7265625" bestFit="1" customWidth="1"/>
  </cols>
  <sheetData>
    <row r="3" spans="1:2" x14ac:dyDescent="0.35">
      <c r="A3" s="9" t="s">
        <v>327</v>
      </c>
      <c r="B3" s="12" t="s">
        <v>337</v>
      </c>
    </row>
    <row r="4" spans="1:2" x14ac:dyDescent="0.35">
      <c r="A4" s="10" t="s">
        <v>332</v>
      </c>
      <c r="B4" s="12">
        <v>0.38045454545454549</v>
      </c>
    </row>
    <row r="5" spans="1:2" x14ac:dyDescent="0.35">
      <c r="A5" s="10" t="s">
        <v>334</v>
      </c>
      <c r="B5" s="12">
        <v>0.3765217391304348</v>
      </c>
    </row>
    <row r="6" spans="1:2" x14ac:dyDescent="0.35">
      <c r="A6" s="10" t="s">
        <v>333</v>
      </c>
      <c r="B6" s="12">
        <v>0.36059701492537305</v>
      </c>
    </row>
    <row r="7" spans="1:2" x14ac:dyDescent="0.35">
      <c r="A7" s="10" t="s">
        <v>328</v>
      </c>
      <c r="B7" s="12">
        <v>0.36776785714285715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7FD2B-33F9-4A55-A12F-5972E1EE0F02}">
  <dimension ref="A3:C7"/>
  <sheetViews>
    <sheetView workbookViewId="0">
      <selection activeCell="K15" sqref="K15"/>
    </sheetView>
  </sheetViews>
  <sheetFormatPr defaultRowHeight="14.5" x14ac:dyDescent="0.35"/>
  <cols>
    <col min="1" max="1" width="15.6328125" bestFit="1" customWidth="1"/>
    <col min="2" max="2" width="17.7265625" style="12" bestFit="1" customWidth="1"/>
    <col min="3" max="3" width="16.36328125" bestFit="1" customWidth="1"/>
  </cols>
  <sheetData>
    <row r="3" spans="1:3" x14ac:dyDescent="0.35">
      <c r="A3" s="9" t="s">
        <v>327</v>
      </c>
      <c r="B3" t="s">
        <v>337</v>
      </c>
      <c r="C3" t="s">
        <v>338</v>
      </c>
    </row>
    <row r="4" spans="1:3" x14ac:dyDescent="0.35">
      <c r="A4" s="10" t="s">
        <v>329</v>
      </c>
      <c r="B4" s="12">
        <v>0.48338709677419334</v>
      </c>
      <c r="C4" s="8">
        <v>1.7483870967741932</v>
      </c>
    </row>
    <row r="5" spans="1:3" x14ac:dyDescent="0.35">
      <c r="A5" s="10" t="s">
        <v>330</v>
      </c>
      <c r="B5" s="12">
        <v>7.2222222222222243E-2</v>
      </c>
      <c r="C5" s="8">
        <v>0.82777777777777772</v>
      </c>
    </row>
    <row r="6" spans="1:3" x14ac:dyDescent="0.35">
      <c r="A6" s="10" t="s">
        <v>331</v>
      </c>
      <c r="B6" s="12">
        <v>0.30999999999999994</v>
      </c>
      <c r="C6" s="8">
        <v>3.0750000000000006</v>
      </c>
    </row>
    <row r="7" spans="1:3" x14ac:dyDescent="0.35">
      <c r="A7" s="10" t="s">
        <v>328</v>
      </c>
      <c r="B7" s="12">
        <v>0.3677678571428572</v>
      </c>
      <c r="C7" s="8">
        <v>1.979464285714285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Original Jumia</vt:lpstr>
      <vt:lpstr>Cleaned Data</vt:lpstr>
      <vt:lpstr>Jumia Table</vt:lpstr>
      <vt:lpstr>Top 10 Products by Discount</vt:lpstr>
      <vt:lpstr>Top 10 products by review</vt:lpstr>
      <vt:lpstr>Correlation (Reviews &amp; Ratings)</vt:lpstr>
      <vt:lpstr>Correlation (Disc &amp; Rev)</vt:lpstr>
      <vt:lpstr>Average Discount % per category</vt:lpstr>
      <vt:lpstr>Ratings vs Discount per Categor</vt:lpstr>
      <vt:lpstr>Average Ratings per Category</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2025-06-08T17:58:13Z</dcterms:created>
  <dcterms:modified xsi:type="dcterms:W3CDTF">2025-06-13T21:25:49Z</dcterms:modified>
</cp:coreProperties>
</file>