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20181026DFTHomework\7\"/>
    </mc:Choice>
  </mc:AlternateContent>
  <xr:revisionPtr revIDLastSave="0" documentId="13_ncr:1_{9C283381-050C-43B6-9763-40F9DFF2AF00}" xr6:coauthVersionLast="38" xr6:coauthVersionMax="38" xr10:uidLastSave="{00000000-0000-0000-0000-000000000000}"/>
  <bookViews>
    <workbookView xWindow="0" yWindow="0" windowWidth="10577" windowHeight="4191" xr2:uid="{075DAE7C-BCD5-4EBE-8F86-0051B367DBB3}"/>
  </bookViews>
  <sheets>
    <sheet name="1" sheetId="1" r:id="rId1"/>
    <sheet name="1.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9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X9" i="1"/>
  <c r="W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10" i="1"/>
  <c r="U9" i="1"/>
  <c r="Q6" i="1" l="1"/>
  <c r="S15" i="1" l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0" i="1"/>
  <c r="S11" i="1"/>
  <c r="S12" i="1"/>
  <c r="S13" i="1"/>
  <c r="S1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9" i="1"/>
  <c r="T9" i="1" s="1"/>
  <c r="T10" i="1"/>
  <c r="T11" i="1"/>
  <c r="T12" i="1"/>
  <c r="T14" i="1"/>
  <c r="T15" i="1"/>
  <c r="Q7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9" i="1"/>
  <c r="T13" i="1" l="1"/>
  <c r="Q72" i="1"/>
  <c r="Q73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0" i="1"/>
  <c r="Q11" i="1"/>
  <c r="Q12" i="1"/>
  <c r="Q13" i="1"/>
  <c r="Q14" i="1"/>
  <c r="Q15" i="1"/>
  <c r="Q16" i="1"/>
  <c r="Q9" i="1"/>
  <c r="H10" i="1"/>
  <c r="H11" i="1"/>
  <c r="H12" i="1"/>
  <c r="H13" i="1"/>
  <c r="H14" i="1"/>
  <c r="H15" i="1"/>
  <c r="H16" i="1"/>
  <c r="H17" i="1"/>
  <c r="H18" i="1"/>
  <c r="H19" i="1"/>
  <c r="H9" i="1"/>
</calcChain>
</file>

<file path=xl/sharedStrings.xml><?xml version="1.0" encoding="utf-8"?>
<sst xmlns="http://schemas.openxmlformats.org/spreadsheetml/2006/main" count="34" uniqueCount="30">
  <si>
    <r>
      <t>Hydrogen (H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)</t>
    </r>
  </si>
  <si>
    <r>
      <t>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(ref)</t>
    </r>
  </si>
  <si>
    <r>
      <t>Enthalpy Reference Temperature = </t>
    </r>
    <r>
      <rPr>
        <i/>
        <sz val="7.5"/>
        <color theme="1"/>
        <rFont val="Microsoft YaHei"/>
        <family val="2"/>
        <charset val="134"/>
      </rPr>
      <t>T</t>
    </r>
    <r>
      <rPr>
        <vertAlign val="subscript"/>
        <sz val="7.5"/>
        <color theme="1"/>
        <rFont val="Microsoft YaHei"/>
        <family val="2"/>
        <charset val="134"/>
      </rPr>
      <t>r</t>
    </r>
    <r>
      <rPr>
        <sz val="7.5"/>
        <color theme="1"/>
        <rFont val="Microsoft YaHei"/>
        <family val="2"/>
        <charset val="134"/>
      </rPr>
      <t> = 298.15 K</t>
    </r>
  </si>
  <si>
    <r>
      <t>Standard State Pressure = </t>
    </r>
    <r>
      <rPr>
        <i/>
        <sz val="7.5"/>
        <color theme="1"/>
        <rFont val="Microsoft YaHei"/>
        <family val="2"/>
        <charset val="134"/>
      </rPr>
      <t>p</t>
    </r>
    <r>
      <rPr>
        <sz val="7.5"/>
        <color theme="1"/>
        <rFont val="Microsoft YaHei"/>
        <family val="2"/>
        <charset val="134"/>
      </rPr>
      <t>° = 0.1 MPa</t>
    </r>
  </si>
  <si>
    <r>
      <t>J·K</t>
    </r>
    <r>
      <rPr>
        <b/>
        <vertAlign val="superscript"/>
        <sz val="11"/>
        <color theme="1"/>
        <rFont val="Microsoft YaHei"/>
        <family val="2"/>
        <charset val="134"/>
      </rPr>
      <t>-1</t>
    </r>
    <r>
      <rPr>
        <b/>
        <sz val="11"/>
        <color theme="1"/>
        <rFont val="Microsoft YaHei"/>
        <family val="2"/>
        <charset val="134"/>
      </rPr>
      <t> 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</si>
  <si>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kJ·mol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</si>
  <si>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T</t>
    </r>
    <r>
      <rPr>
        <b/>
        <sz val="11"/>
        <color theme="1"/>
        <rFont val="Microsoft YaHei"/>
        <family val="2"/>
        <charset val="134"/>
      </rPr>
      <t>/K</t>
    </r>
  </si>
  <si>
    <r>
      <t>C</t>
    </r>
    <r>
      <rPr>
        <b/>
        <i/>
        <vertAlign val="subscript"/>
        <sz val="11"/>
        <color theme="1"/>
        <rFont val="Microsoft YaHei"/>
        <family val="2"/>
        <charset val="134"/>
      </rPr>
      <t>p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</si>
  <si>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S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</si>
  <si>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-[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)]/</t>
    </r>
    <r>
      <rPr>
        <b/>
        <i/>
        <sz val="11"/>
        <color theme="1"/>
        <rFont val="Microsoft YaHei"/>
        <family val="2"/>
        <charset val="134"/>
      </rPr>
      <t>T</t>
    </r>
  </si>
  <si>
    <r>
      <t>H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</t>
    </r>
  </si>
  <si>
    <r>
      <t>f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</si>
  <si>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f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</si>
  <si>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log K</t>
    </r>
    <r>
      <rPr>
        <b/>
        <vertAlign val="subscript"/>
        <sz val="11"/>
        <color theme="1"/>
        <rFont val="Microsoft YaHei"/>
        <family val="2"/>
        <charset val="134"/>
      </rPr>
      <t>f</t>
    </r>
  </si>
  <si>
    <t>INFINITE</t>
  </si>
  <si>
    <t>红色单位不一样</t>
    <phoneticPr fontId="11" type="noConversion"/>
  </si>
  <si>
    <t>H2</t>
    <phoneticPr fontId="11" type="noConversion"/>
  </si>
  <si>
    <t>miu~KJ·mol-1</t>
    <phoneticPr fontId="11" type="noConversion"/>
  </si>
  <si>
    <t>miu~eV</t>
    <phoneticPr fontId="11" type="noConversion"/>
  </si>
  <si>
    <t>P=P0*exp(((miuH2-EH2)-miu~)/kT)</t>
    <phoneticPr fontId="11" type="noConversion"/>
  </si>
  <si>
    <t>DFT计算所得</t>
    <phoneticPr fontId="11" type="noConversion"/>
  </si>
  <si>
    <t>k</t>
    <phoneticPr fontId="11" type="noConversion"/>
  </si>
  <si>
    <t>kT eV</t>
    <phoneticPr fontId="11" type="noConversion"/>
  </si>
  <si>
    <t>exp</t>
    <phoneticPr fontId="11" type="noConversion"/>
  </si>
  <si>
    <t>1x1</t>
    <phoneticPr fontId="11" type="noConversion"/>
  </si>
  <si>
    <t>2x2</t>
    <phoneticPr fontId="11" type="noConversion"/>
  </si>
  <si>
    <t>3x3</t>
    <phoneticPr fontId="11" type="noConversion"/>
  </si>
  <si>
    <t>μ0=slabH-slab</t>
    <phoneticPr fontId="11" type="noConversion"/>
  </si>
  <si>
    <t>2μ0-Eh2</t>
    <phoneticPr fontId="11" type="noConversion"/>
  </si>
  <si>
    <t>内层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</si>
</sst>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3">
    <font>
      <sz val="11"/>
      <color theme="1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vertAlign val="subscript"/>
      <sz val="11"/>
      <color theme="1"/>
      <name val="Microsoft YaHei"/>
      <family val="2"/>
      <charset val="134"/>
    </font>
    <font>
      <sz val="7.5"/>
      <color theme="1"/>
      <name val="Microsoft YaHei"/>
      <family val="2"/>
      <charset val="134"/>
    </font>
    <font>
      <i/>
      <sz val="7.5"/>
      <color theme="1"/>
      <name val="Microsoft YaHei"/>
      <family val="2"/>
      <charset val="134"/>
    </font>
    <font>
      <vertAlign val="subscript"/>
      <sz val="7.5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vertAlign val="superscript"/>
      <sz val="11"/>
      <color theme="1"/>
      <name val="Microsoft YaHei"/>
      <family val="2"/>
      <charset val="134"/>
    </font>
    <font>
      <b/>
      <i/>
      <sz val="11"/>
      <color theme="1"/>
      <name val="Microsoft YaHei"/>
      <family val="2"/>
      <charset val="134"/>
    </font>
    <font>
      <b/>
      <i/>
      <vertAlign val="subscript"/>
      <sz val="11"/>
      <color theme="1"/>
      <name val="Microsoft YaHei"/>
      <family val="2"/>
      <charset val="134"/>
    </font>
    <font>
      <b/>
      <vertAlign val="subscript"/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2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'1'!$A$10:$A$73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298.14999999999998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  <c:pt idx="59">
                  <c:v>5600</c:v>
                </c:pt>
                <c:pt idx="60">
                  <c:v>5700</c:v>
                </c:pt>
                <c:pt idx="61">
                  <c:v>5800</c:v>
                </c:pt>
                <c:pt idx="62">
                  <c:v>5900</c:v>
                </c:pt>
                <c:pt idx="63">
                  <c:v>6000</c:v>
                </c:pt>
              </c:numCache>
            </c:numRef>
          </c:xVal>
          <c:yVal>
            <c:numRef>
              <c:f>'1'!$R$10:$R$73</c:f>
              <c:numCache>
                <c:formatCode>General</c:formatCode>
                <c:ptCount val="64"/>
                <c:pt idx="0">
                  <c:v>-7.3439576411960139E-2</c:v>
                </c:pt>
                <c:pt idx="1">
                  <c:v>-0.18884343853820598</c:v>
                </c:pt>
                <c:pt idx="2">
                  <c:v>-0.2525020764119601</c:v>
                </c:pt>
                <c:pt idx="3">
                  <c:v>-0.31660342607973418</c:v>
                </c:pt>
                <c:pt idx="4">
                  <c:v>-0.31911752491694362</c:v>
                </c:pt>
                <c:pt idx="5">
                  <c:v>-0.38823453073089692</c:v>
                </c:pt>
                <c:pt idx="6">
                  <c:v>-0.45951411960132887</c:v>
                </c:pt>
                <c:pt idx="7">
                  <c:v>-0.53268480066445179</c:v>
                </c:pt>
                <c:pt idx="8">
                  <c:v>-0.60755294850498331</c:v>
                </c:pt>
                <c:pt idx="9">
                  <c:v>-0.76171303986710948</c:v>
                </c:pt>
                <c:pt idx="10">
                  <c:v>-0.92097383720930248</c:v>
                </c:pt>
                <c:pt idx="11">
                  <c:v>-1.0846075581395349</c:v>
                </c:pt>
                <c:pt idx="12">
                  <c:v>-1.252106519933555</c:v>
                </c:pt>
                <c:pt idx="13">
                  <c:v>-1.4230585548172756</c:v>
                </c:pt>
                <c:pt idx="14">
                  <c:v>-1.5971470099667768</c:v>
                </c:pt>
                <c:pt idx="15">
                  <c:v>-1.7741279069767442</c:v>
                </c:pt>
                <c:pt idx="16">
                  <c:v>-1.9537936046511628</c:v>
                </c:pt>
                <c:pt idx="17">
                  <c:v>-2.1359759136212624</c:v>
                </c:pt>
                <c:pt idx="18">
                  <c:v>-2.3205149501661131</c:v>
                </c:pt>
                <c:pt idx="19">
                  <c:v>-2.5072923588039862</c:v>
                </c:pt>
                <c:pt idx="20">
                  <c:v>-2.6961794019933558</c:v>
                </c:pt>
                <c:pt idx="21">
                  <c:v>-2.8871137873754162</c:v>
                </c:pt>
                <c:pt idx="22">
                  <c:v>-3.0799740448504989</c:v>
                </c:pt>
                <c:pt idx="23">
                  <c:v>-3.27468853820598</c:v>
                </c:pt>
                <c:pt idx="24">
                  <c:v>-3.4711783637873759</c:v>
                </c:pt>
                <c:pt idx="25">
                  <c:v>-3.6693999169435214</c:v>
                </c:pt>
                <c:pt idx="26">
                  <c:v>-3.8692421096345515</c:v>
                </c:pt>
                <c:pt idx="27">
                  <c:v>-4.0706914451827254</c:v>
                </c:pt>
                <c:pt idx="28">
                  <c:v>-4.2736970514950174</c:v>
                </c:pt>
                <c:pt idx="29">
                  <c:v>-4.4781706810631237</c:v>
                </c:pt>
                <c:pt idx="30">
                  <c:v>-4.6840708056478393</c:v>
                </c:pt>
                <c:pt idx="31">
                  <c:v>-4.8914161129568097</c:v>
                </c:pt>
                <c:pt idx="32">
                  <c:v>-5.1000851328903662</c:v>
                </c:pt>
                <c:pt idx="33">
                  <c:v>-5.3100705980066447</c:v>
                </c:pt>
                <c:pt idx="34">
                  <c:v>-5.5213569352159464</c:v>
                </c:pt>
                <c:pt idx="35">
                  <c:v>-5.733884966777409</c:v>
                </c:pt>
                <c:pt idx="36">
                  <c:v>-5.9476235465116281</c:v>
                </c:pt>
                <c:pt idx="37">
                  <c:v>-6.1625705980066448</c:v>
                </c:pt>
                <c:pt idx="38">
                  <c:v>-6.3786648671096335</c:v>
                </c:pt>
                <c:pt idx="39">
                  <c:v>-6.5958700166112969</c:v>
                </c:pt>
                <c:pt idx="40">
                  <c:v>-6.8142306893687703</c:v>
                </c:pt>
                <c:pt idx="41">
                  <c:v>-7.033615033222592</c:v>
                </c:pt>
                <c:pt idx="42">
                  <c:v>-7.2541009136212624</c:v>
                </c:pt>
                <c:pt idx="43">
                  <c:v>-7.4756125415282391</c:v>
                </c:pt>
                <c:pt idx="44">
                  <c:v>-7.6981270764119598</c:v>
                </c:pt>
                <c:pt idx="45">
                  <c:v>-7.9216362126245858</c:v>
                </c:pt>
                <c:pt idx="46">
                  <c:v>-8.1461150332225909</c:v>
                </c:pt>
                <c:pt idx="47">
                  <c:v>-8.3715739202657833</c:v>
                </c:pt>
                <c:pt idx="48">
                  <c:v>-8.5979962624584729</c:v>
                </c:pt>
                <c:pt idx="49">
                  <c:v>-8.8252948504983415</c:v>
                </c:pt>
                <c:pt idx="50">
                  <c:v>-9.0535039451827242</c:v>
                </c:pt>
                <c:pt idx="51">
                  <c:v>-9.2826079734219284</c:v>
                </c:pt>
                <c:pt idx="52">
                  <c:v>-9.5125903239202678</c:v>
                </c:pt>
                <c:pt idx="53">
                  <c:v>-9.7434800664451853</c:v>
                </c:pt>
                <c:pt idx="54">
                  <c:v>-9.9751733803986724</c:v>
                </c:pt>
                <c:pt idx="55">
                  <c:v>-10.207711794019936</c:v>
                </c:pt>
                <c:pt idx="56">
                  <c:v>-10.441034053156146</c:v>
                </c:pt>
                <c:pt idx="57">
                  <c:v>-10.675232558139536</c:v>
                </c:pt>
                <c:pt idx="58">
                  <c:v>-10.910179609634552</c:v>
                </c:pt>
                <c:pt idx="59">
                  <c:v>-11.145930232558138</c:v>
                </c:pt>
                <c:pt idx="60">
                  <c:v>-11.382422134551494</c:v>
                </c:pt>
                <c:pt idx="61">
                  <c:v>-11.619678156146175</c:v>
                </c:pt>
                <c:pt idx="62">
                  <c:v>-11.857735672757476</c:v>
                </c:pt>
                <c:pt idx="63">
                  <c:v>-12.096449335548172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2-44F4-B65C-51142C57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3376"/>
        <c:axId val="402961456"/>
      </c:scatterChart>
      <c:valAx>
        <c:axId val="402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1456"/>
        <c:crosses val="autoZero"/>
        <c:crossBetween val="midCat"/>
      </c:valAx>
      <c:valAx>
        <c:axId val="402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114300</xdr:colOff>
      <xdr:row>7</xdr:row>
      <xdr:rowOff>125186</xdr:rowOff>
    </xdr:to>
    <xdr:pic>
      <xdr:nvPicPr>
        <xdr:cNvPr id="2" name="图片 1" descr="https://janaf.nist.gov/tables/cdelta.gif">
          <a:extLst>
            <a:ext uri="{FF2B5EF4-FFF2-40B4-BE49-F238E27FC236}">
              <a16:creationId xmlns:a16="http://schemas.microsoft.com/office/drawing/2014/main" id="{3E971EA9-6B79-4F53-994E-3E99E2A8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57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114300</xdr:colOff>
      <xdr:row>7</xdr:row>
      <xdr:rowOff>125186</xdr:rowOff>
    </xdr:to>
    <xdr:pic>
      <xdr:nvPicPr>
        <xdr:cNvPr id="3" name="图片 2" descr="https://janaf.nist.gov/tables/cdelta.gif">
          <a:extLst>
            <a:ext uri="{FF2B5EF4-FFF2-40B4-BE49-F238E27FC236}">
              <a16:creationId xmlns:a16="http://schemas.microsoft.com/office/drawing/2014/main" id="{D8007374-F859-437A-BE93-8A412EC5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0229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662212</xdr:colOff>
      <xdr:row>56</xdr:row>
      <xdr:rowOff>41449</xdr:rowOff>
    </xdr:from>
    <xdr:to>
      <xdr:col>12</xdr:col>
      <xdr:colOff>349597</xdr:colOff>
      <xdr:row>69</xdr:row>
      <xdr:rowOff>63221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DC383B-5F47-4836-A381-FDE3F113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171C-C1C0-4131-878B-5FEEFE5CF674}">
  <dimension ref="A1:Y73"/>
  <sheetViews>
    <sheetView tabSelected="1" topLeftCell="L44" zoomScale="65" zoomScaleNormal="115" workbookViewId="0">
      <selection activeCell="Y10" sqref="Y10:Y73"/>
    </sheetView>
  </sheetViews>
  <sheetFormatPr defaultRowHeight="14.15"/>
  <cols>
    <col min="1" max="1" width="9.140625" style="10"/>
    <col min="5" max="5" width="9.140625" style="10"/>
    <col min="8" max="8" width="18.140625" customWidth="1"/>
    <col min="9" max="9" width="9.140625" style="10"/>
    <col min="13" max="13" width="9.140625" customWidth="1"/>
    <col min="14" max="14" width="5.28515625" customWidth="1"/>
    <col min="16" max="16" width="14.28515625" customWidth="1"/>
    <col min="17" max="17" width="14" bestFit="1" customWidth="1"/>
    <col min="18" max="18" width="22.2109375" customWidth="1"/>
    <col min="19" max="19" width="12" customWidth="1"/>
    <col min="20" max="20" width="12.28515625" bestFit="1" customWidth="1"/>
    <col min="23" max="23" width="15.2109375" bestFit="1" customWidth="1"/>
  </cols>
  <sheetData>
    <row r="1" spans="1:25">
      <c r="B1" s="15" t="s">
        <v>19</v>
      </c>
      <c r="C1" s="15"/>
      <c r="D1" s="15"/>
      <c r="E1" s="15"/>
      <c r="F1" s="15"/>
      <c r="G1" s="15"/>
      <c r="H1" s="15"/>
      <c r="I1" s="15"/>
      <c r="J1" s="15"/>
    </row>
    <row r="2" spans="1:25">
      <c r="B2" s="15"/>
      <c r="C2" s="15"/>
      <c r="D2" s="15"/>
      <c r="E2" s="15"/>
      <c r="F2" s="15"/>
      <c r="G2" s="15"/>
      <c r="H2" s="15"/>
      <c r="I2" s="15"/>
      <c r="J2" s="15"/>
      <c r="P2" s="15" t="s">
        <v>20</v>
      </c>
      <c r="Q2" s="15"/>
    </row>
    <row r="3" spans="1:25">
      <c r="P3" s="15"/>
      <c r="Q3" s="15"/>
    </row>
    <row r="4" spans="1:25" ht="17.149999999999999" customHeight="1">
      <c r="A4" s="17" t="s">
        <v>0</v>
      </c>
      <c r="B4" s="17"/>
      <c r="C4" s="17"/>
      <c r="D4" s="17"/>
      <c r="E4" s="17"/>
      <c r="F4" s="17"/>
      <c r="G4" s="17"/>
      <c r="H4" s="1"/>
      <c r="I4" s="18" t="s">
        <v>1</v>
      </c>
      <c r="J4" s="18"/>
      <c r="K4" s="18"/>
      <c r="L4" s="18"/>
      <c r="M4" s="18"/>
      <c r="N4" s="18"/>
      <c r="O4" s="18"/>
      <c r="Q4" t="s">
        <v>24</v>
      </c>
      <c r="R4" s="12">
        <v>2</v>
      </c>
      <c r="S4" s="12" t="s">
        <v>25</v>
      </c>
      <c r="T4" s="12" t="s">
        <v>26</v>
      </c>
      <c r="U4" s="12" t="s">
        <v>29</v>
      </c>
      <c r="W4" s="14">
        <v>-1.7606037749999999</v>
      </c>
    </row>
    <row r="5" spans="1:25" ht="16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2" t="s">
        <v>27</v>
      </c>
      <c r="Q5">
        <v>-3.4653450000000001</v>
      </c>
      <c r="R5">
        <v>-3.5236390000000002</v>
      </c>
      <c r="S5">
        <v>-3.5562330000000002</v>
      </c>
      <c r="T5">
        <v>-3.5555310000000002</v>
      </c>
      <c r="U5" s="12"/>
    </row>
    <row r="6" spans="1:25" ht="16.3">
      <c r="A6" s="20" t="s">
        <v>2</v>
      </c>
      <c r="B6" s="20"/>
      <c r="C6" s="20"/>
      <c r="D6" s="20"/>
      <c r="E6" s="20"/>
      <c r="F6" s="20"/>
      <c r="G6" s="20"/>
      <c r="H6" s="11" t="s">
        <v>15</v>
      </c>
      <c r="I6" s="21" t="s">
        <v>3</v>
      </c>
      <c r="J6" s="21"/>
      <c r="K6" s="21"/>
      <c r="L6" s="21"/>
      <c r="M6" s="21"/>
      <c r="N6" s="21"/>
      <c r="O6" s="21"/>
      <c r="P6" t="s">
        <v>28</v>
      </c>
      <c r="Q6">
        <f>2*Q5-(-6.80033216)</f>
        <v>-0.13035784000000028</v>
      </c>
      <c r="R6" s="12"/>
      <c r="S6" s="12"/>
      <c r="T6" s="12"/>
      <c r="U6" s="12"/>
    </row>
    <row r="7" spans="1:25" ht="17.149999999999999" customHeight="1">
      <c r="A7" s="7"/>
      <c r="B7" s="2"/>
      <c r="C7" s="16" t="s">
        <v>4</v>
      </c>
      <c r="D7" s="16"/>
      <c r="E7" s="16"/>
      <c r="F7" s="16"/>
      <c r="G7" s="16"/>
      <c r="H7" s="2"/>
      <c r="I7" s="16" t="s">
        <v>5</v>
      </c>
      <c r="J7" s="16"/>
      <c r="K7" s="16"/>
      <c r="L7" s="16"/>
      <c r="M7" s="16"/>
      <c r="N7" s="2"/>
      <c r="O7" s="2"/>
      <c r="P7" s="12" t="s">
        <v>21</v>
      </c>
      <c r="Q7">
        <f>8.61733*10^-5</f>
        <v>8.6173300000000011E-5</v>
      </c>
      <c r="R7" s="12" t="s">
        <v>16</v>
      </c>
      <c r="S7" s="13">
        <v>-6.80033216</v>
      </c>
      <c r="U7" t="s">
        <v>24</v>
      </c>
      <c r="V7" s="12">
        <v>2</v>
      </c>
      <c r="W7" s="12" t="s">
        <v>25</v>
      </c>
      <c r="X7" s="12" t="s">
        <v>26</v>
      </c>
      <c r="Y7" s="12" t="s">
        <v>29</v>
      </c>
    </row>
    <row r="8" spans="1:25" ht="35.15">
      <c r="A8" s="8" t="s">
        <v>6</v>
      </c>
      <c r="B8" s="2"/>
      <c r="C8" s="3" t="s">
        <v>7</v>
      </c>
      <c r="D8" s="2"/>
      <c r="E8" s="8" t="s">
        <v>8</v>
      </c>
      <c r="F8" s="2"/>
      <c r="G8" s="2" t="s">
        <v>9</v>
      </c>
      <c r="H8" s="2"/>
      <c r="I8" s="8" t="s">
        <v>10</v>
      </c>
      <c r="J8" s="2"/>
      <c r="K8" s="4" t="s">
        <v>11</v>
      </c>
      <c r="L8" s="2"/>
      <c r="M8" s="4" t="s">
        <v>12</v>
      </c>
      <c r="N8" s="2"/>
      <c r="O8" s="2" t="s">
        <v>13</v>
      </c>
      <c r="Q8" t="s">
        <v>17</v>
      </c>
      <c r="R8" t="s">
        <v>18</v>
      </c>
      <c r="S8" t="s">
        <v>22</v>
      </c>
      <c r="T8" t="s">
        <v>23</v>
      </c>
      <c r="U8">
        <v>-3.4653450000000001</v>
      </c>
      <c r="V8">
        <v>-3.5236390000000002</v>
      </c>
      <c r="W8">
        <v>-3.5562330000000002</v>
      </c>
      <c r="X8">
        <v>-3.5555310000000002</v>
      </c>
      <c r="Y8" s="12">
        <v>-2.86382</v>
      </c>
    </row>
    <row r="9" spans="1:25" ht="16.3">
      <c r="A9" s="9">
        <v>0</v>
      </c>
      <c r="B9" s="1"/>
      <c r="C9" s="1">
        <v>0</v>
      </c>
      <c r="D9" s="1"/>
      <c r="E9" s="9">
        <v>0</v>
      </c>
      <c r="F9" s="1"/>
      <c r="G9" s="1" t="s">
        <v>14</v>
      </c>
      <c r="H9" s="1">
        <f>A9*E9*0.001</f>
        <v>0</v>
      </c>
      <c r="I9" s="9">
        <v>-8.4670000000000005</v>
      </c>
      <c r="J9" s="1"/>
      <c r="K9" s="1">
        <v>0</v>
      </c>
      <c r="L9" s="1"/>
      <c r="M9" s="1">
        <v>0</v>
      </c>
      <c r="N9" s="1"/>
      <c r="O9" s="1">
        <v>0</v>
      </c>
      <c r="Q9" s="6">
        <f>I9-A9*E9*0.001-(-8.467)</f>
        <v>0</v>
      </c>
      <c r="R9">
        <f>Q9*1000/(6.02*10^23)/(1.6*10^-19)</f>
        <v>0</v>
      </c>
      <c r="S9">
        <f>8.61733*10^-5*A9</f>
        <v>0</v>
      </c>
      <c r="T9" t="e">
        <f>EXP((-1.760603775-R9)/S9)</f>
        <v>#DIV/0!</v>
      </c>
      <c r="U9" t="e">
        <f>EXP((-3.465345-R9)/S9)</f>
        <v>#DIV/0!</v>
      </c>
      <c r="V9" t="e">
        <f>EXP((-3.523639-R9)/S9)</f>
        <v>#DIV/0!</v>
      </c>
      <c r="W9" t="e">
        <f>EXP((-3.556233-R9)/S9)</f>
        <v>#DIV/0!</v>
      </c>
      <c r="X9" t="e">
        <f>EXP((-3.555531-R9)/S9)</f>
        <v>#DIV/0!</v>
      </c>
      <c r="Y9" t="e">
        <f>EXP((-2.86382-R9)/S9)</f>
        <v>#DIV/0!</v>
      </c>
    </row>
    <row r="10" spans="1:25" ht="16.3">
      <c r="A10" s="9">
        <v>100</v>
      </c>
      <c r="B10" s="1"/>
      <c r="C10" s="1">
        <v>28.154</v>
      </c>
      <c r="D10" s="1"/>
      <c r="E10" s="9">
        <v>100.727</v>
      </c>
      <c r="F10" s="1"/>
      <c r="G10" s="1">
        <v>155.40799999999999</v>
      </c>
      <c r="H10" s="5">
        <f t="shared" ref="H10:H19" si="0">A10*E10*0.001</f>
        <v>10.072700000000001</v>
      </c>
      <c r="I10" s="9">
        <v>-5.468</v>
      </c>
      <c r="J10" s="1"/>
      <c r="K10" s="1">
        <v>0</v>
      </c>
      <c r="L10" s="1"/>
      <c r="M10" s="1">
        <v>0</v>
      </c>
      <c r="N10" s="1"/>
      <c r="O10" s="1">
        <v>0</v>
      </c>
      <c r="Q10" s="6">
        <f t="shared" ref="Q10:Q73" si="1">I10-A10*E10*0.001-(-8.467)</f>
        <v>-7.0737000000000005</v>
      </c>
      <c r="R10">
        <f t="shared" ref="R10:R73" si="2">Q10*1000/(6.02*10^23)/(1.6*10^-19)</f>
        <v>-7.3439576411960139E-2</v>
      </c>
      <c r="S10">
        <f t="shared" ref="S10:S73" si="3">8.61733*10^-5*A10</f>
        <v>8.6173300000000012E-3</v>
      </c>
      <c r="T10">
        <f t="shared" ref="T10:T15" si="4">EXP((-1.760603775-R10)/S10)</f>
        <v>9.3461894568818633E-86</v>
      </c>
      <c r="U10">
        <f t="shared" ref="U10:U73" si="5">EXP((-3.465345-R10)/S10)</f>
        <v>1.1361238652586567E-171</v>
      </c>
      <c r="V10">
        <f t="shared" ref="V10:V73" si="6">EXP((-3.523639-R10)/S10)</f>
        <v>1.3107995244455272E-174</v>
      </c>
      <c r="W10">
        <f t="shared" ref="W10:W73" si="7">EXP((-3.556233-R10)/S10)</f>
        <v>2.9844915360477373E-176</v>
      </c>
      <c r="X10">
        <f t="shared" ref="X10:X73" si="8">EXP((-3.555531-R10)/S10)</f>
        <v>3.237796936651586E-176</v>
      </c>
      <c r="Y10">
        <f t="shared" ref="Y10:Y73" si="9">EXP((-2.86382-R10)/S10)</f>
        <v>2.3494320457471164E-141</v>
      </c>
    </row>
    <row r="11" spans="1:25" ht="16.3">
      <c r="A11" s="9">
        <v>200</v>
      </c>
      <c r="B11" s="1"/>
      <c r="C11" s="1">
        <v>27.446999999999999</v>
      </c>
      <c r="D11" s="1"/>
      <c r="E11" s="9">
        <v>119.41200000000001</v>
      </c>
      <c r="F11" s="1"/>
      <c r="G11" s="1">
        <v>133.28399999999999</v>
      </c>
      <c r="H11" s="5">
        <f t="shared" si="0"/>
        <v>23.882400000000001</v>
      </c>
      <c r="I11" s="9">
        <v>-2.774</v>
      </c>
      <c r="J11" s="1"/>
      <c r="K11" s="1">
        <v>0</v>
      </c>
      <c r="L11" s="1"/>
      <c r="M11" s="1">
        <v>0</v>
      </c>
      <c r="N11" s="1"/>
      <c r="O11" s="1">
        <v>0</v>
      </c>
      <c r="Q11" s="6">
        <f t="shared" si="1"/>
        <v>-18.189399999999999</v>
      </c>
      <c r="R11">
        <f t="shared" si="2"/>
        <v>-0.18884343853820598</v>
      </c>
      <c r="S11">
        <f t="shared" si="3"/>
        <v>1.7234660000000002E-2</v>
      </c>
      <c r="T11">
        <f t="shared" si="4"/>
        <v>2.4738178864929098E-40</v>
      </c>
      <c r="U11">
        <f t="shared" si="5"/>
        <v>2.7274906873942014E-83</v>
      </c>
      <c r="V11">
        <f t="shared" si="6"/>
        <v>9.2644271935813852E-85</v>
      </c>
      <c r="W11">
        <f t="shared" si="7"/>
        <v>1.3979305980997145E-85</v>
      </c>
      <c r="X11">
        <f t="shared" si="8"/>
        <v>1.4560464808123019E-85</v>
      </c>
      <c r="Y11">
        <f t="shared" si="9"/>
        <v>3.922219361292282E-68</v>
      </c>
    </row>
    <row r="12" spans="1:25" ht="16.3">
      <c r="A12" s="9">
        <v>250</v>
      </c>
      <c r="B12" s="1"/>
      <c r="C12" s="1">
        <v>28.344000000000001</v>
      </c>
      <c r="D12" s="1"/>
      <c r="E12" s="9">
        <v>125.64</v>
      </c>
      <c r="F12" s="1"/>
      <c r="G12" s="1">
        <v>131.15199999999999</v>
      </c>
      <c r="H12" s="5">
        <f t="shared" si="0"/>
        <v>31.41</v>
      </c>
      <c r="I12" s="9">
        <v>-1.3779999999999999</v>
      </c>
      <c r="J12" s="1"/>
      <c r="K12" s="1">
        <v>0</v>
      </c>
      <c r="L12" s="1"/>
      <c r="M12" s="1">
        <v>0</v>
      </c>
      <c r="N12" s="1"/>
      <c r="O12" s="1">
        <v>0</v>
      </c>
      <c r="Q12" s="6">
        <f t="shared" si="1"/>
        <v>-24.320999999999998</v>
      </c>
      <c r="R12">
        <f t="shared" si="2"/>
        <v>-0.2525020764119601</v>
      </c>
      <c r="S12">
        <f t="shared" si="3"/>
        <v>2.1543325000000002E-2</v>
      </c>
      <c r="T12">
        <f t="shared" si="4"/>
        <v>3.9627467994883915E-31</v>
      </c>
      <c r="U12">
        <f t="shared" si="5"/>
        <v>1.7057397286823323E-65</v>
      </c>
      <c r="V12">
        <f t="shared" si="6"/>
        <v>1.1396119688473035E-66</v>
      </c>
      <c r="W12">
        <f t="shared" si="7"/>
        <v>2.5100977381867512E-67</v>
      </c>
      <c r="X12">
        <f t="shared" si="8"/>
        <v>2.5932377489795159E-67</v>
      </c>
      <c r="Y12">
        <f t="shared" si="9"/>
        <v>2.2810124042326667E-53</v>
      </c>
    </row>
    <row r="13" spans="1:25" ht="16.3">
      <c r="A13" s="9">
        <v>298.14999999999998</v>
      </c>
      <c r="B13" s="1"/>
      <c r="C13" s="1">
        <v>28.835999999999999</v>
      </c>
      <c r="D13" s="1"/>
      <c r="E13" s="9">
        <v>130.68</v>
      </c>
      <c r="F13" s="1"/>
      <c r="G13" s="1">
        <v>130.68</v>
      </c>
      <c r="H13" s="5">
        <f t="shared" si="0"/>
        <v>38.962241999999996</v>
      </c>
      <c r="I13" s="9">
        <v>0</v>
      </c>
      <c r="J13" s="1"/>
      <c r="K13" s="1">
        <v>0</v>
      </c>
      <c r="L13" s="1"/>
      <c r="M13" s="1">
        <v>0</v>
      </c>
      <c r="N13" s="1"/>
      <c r="O13" s="1">
        <v>0</v>
      </c>
      <c r="Q13" s="6">
        <f t="shared" si="1"/>
        <v>-30.495241999999998</v>
      </c>
      <c r="R13">
        <f t="shared" si="2"/>
        <v>-0.31660342607973418</v>
      </c>
      <c r="S13">
        <f t="shared" si="3"/>
        <v>2.5692569395E-2</v>
      </c>
      <c r="T13">
        <f t="shared" si="4"/>
        <v>3.9024065061875807E-25</v>
      </c>
      <c r="U13">
        <f t="shared" si="5"/>
        <v>5.9597802113896855E-54</v>
      </c>
      <c r="V13">
        <f t="shared" si="6"/>
        <v>6.1639244672916352E-55</v>
      </c>
      <c r="W13">
        <f t="shared" si="7"/>
        <v>1.7334226131582091E-55</v>
      </c>
      <c r="X13">
        <f t="shared" si="8"/>
        <v>1.7814380264341197E-55</v>
      </c>
      <c r="Y13">
        <f t="shared" si="9"/>
        <v>8.7722549498199805E-44</v>
      </c>
    </row>
    <row r="14" spans="1:25" ht="16.3">
      <c r="A14" s="9">
        <v>300</v>
      </c>
      <c r="B14" s="1"/>
      <c r="C14" s="1">
        <v>28.849</v>
      </c>
      <c r="D14" s="1"/>
      <c r="E14" s="9">
        <v>130.858</v>
      </c>
      <c r="F14" s="1"/>
      <c r="G14" s="1">
        <v>130.68</v>
      </c>
      <c r="H14" s="5">
        <f t="shared" si="0"/>
        <v>39.257400000000004</v>
      </c>
      <c r="I14" s="9">
        <v>5.2999999999999999E-2</v>
      </c>
      <c r="J14" s="1"/>
      <c r="K14" s="1">
        <v>0</v>
      </c>
      <c r="L14" s="1"/>
      <c r="M14" s="1">
        <v>0</v>
      </c>
      <c r="N14" s="1"/>
      <c r="O14" s="1">
        <v>0</v>
      </c>
      <c r="Q14" s="6">
        <f t="shared" si="1"/>
        <v>-30.737400000000008</v>
      </c>
      <c r="R14">
        <f t="shared" si="2"/>
        <v>-0.31911752491694362</v>
      </c>
      <c r="S14">
        <f t="shared" si="3"/>
        <v>2.5851990000000002E-2</v>
      </c>
      <c r="T14">
        <f t="shared" si="4"/>
        <v>6.0825773557192534E-25</v>
      </c>
      <c r="U14">
        <f t="shared" si="5"/>
        <v>1.3985715030416813E-53</v>
      </c>
      <c r="V14">
        <f t="shared" si="6"/>
        <v>1.4668584457758794E-54</v>
      </c>
      <c r="W14">
        <f t="shared" si="7"/>
        <v>4.1575061266642892E-55</v>
      </c>
      <c r="X14">
        <f t="shared" si="8"/>
        <v>4.271948252515266E-55</v>
      </c>
      <c r="Y14">
        <f t="shared" si="9"/>
        <v>1.7818196473643755E-43</v>
      </c>
    </row>
    <row r="15" spans="1:25" ht="16.3">
      <c r="A15" s="9">
        <v>350</v>
      </c>
      <c r="B15" s="1"/>
      <c r="C15" s="1">
        <v>29.081</v>
      </c>
      <c r="D15" s="1"/>
      <c r="E15" s="9">
        <v>135.32499999999999</v>
      </c>
      <c r="F15" s="1"/>
      <c r="G15" s="1">
        <v>131.03200000000001</v>
      </c>
      <c r="H15" s="5">
        <f t="shared" si="0"/>
        <v>47.363749999999996</v>
      </c>
      <c r="I15" s="9">
        <v>1.502</v>
      </c>
      <c r="J15" s="1"/>
      <c r="K15" s="1">
        <v>0</v>
      </c>
      <c r="L15" s="1"/>
      <c r="M15" s="1">
        <v>0</v>
      </c>
      <c r="N15" s="1"/>
      <c r="O15" s="1">
        <v>0</v>
      </c>
      <c r="Q15" s="6">
        <f t="shared" si="1"/>
        <v>-37.394749999999995</v>
      </c>
      <c r="R15">
        <f t="shared" si="2"/>
        <v>-0.38823453073089692</v>
      </c>
      <c r="S15">
        <f t="shared" si="3"/>
        <v>3.0160655000000005E-2</v>
      </c>
      <c r="T15">
        <f t="shared" si="4"/>
        <v>1.7327868731879539E-20</v>
      </c>
      <c r="U15">
        <f t="shared" si="5"/>
        <v>4.9152159925304412E-45</v>
      </c>
      <c r="V15">
        <f t="shared" si="6"/>
        <v>7.114520473743833E-46</v>
      </c>
      <c r="W15">
        <f t="shared" si="7"/>
        <v>2.4144182906172943E-46</v>
      </c>
      <c r="X15">
        <f t="shared" si="8"/>
        <v>2.4712738371080148E-46</v>
      </c>
      <c r="Y15">
        <f t="shared" si="9"/>
        <v>2.2548863924373747E-36</v>
      </c>
    </row>
    <row r="16" spans="1:25" ht="16.3">
      <c r="A16" s="9">
        <v>400</v>
      </c>
      <c r="B16" s="1"/>
      <c r="C16" s="1">
        <v>29.181000000000001</v>
      </c>
      <c r="D16" s="1"/>
      <c r="E16" s="9">
        <v>139.21600000000001</v>
      </c>
      <c r="F16" s="1"/>
      <c r="G16" s="1">
        <v>131.81700000000001</v>
      </c>
      <c r="H16" s="5">
        <f t="shared" si="0"/>
        <v>55.686400000000006</v>
      </c>
      <c r="I16" s="9">
        <v>2.9590000000000001</v>
      </c>
      <c r="J16" s="1"/>
      <c r="K16" s="1">
        <v>0</v>
      </c>
      <c r="L16" s="1"/>
      <c r="M16" s="1">
        <v>0</v>
      </c>
      <c r="N16" s="1"/>
      <c r="O16" s="1">
        <v>0</v>
      </c>
      <c r="Q16" s="6">
        <f t="shared" si="1"/>
        <v>-44.260400000000004</v>
      </c>
      <c r="R16">
        <f t="shared" si="2"/>
        <v>-0.45951411960132887</v>
      </c>
      <c r="S16">
        <f t="shared" si="3"/>
        <v>3.4469320000000005E-2</v>
      </c>
      <c r="T16">
        <f t="shared" ref="T16:T73" si="10">EXP((-1.7605-R16)/S16)</f>
        <v>4.057823436674003E-17</v>
      </c>
      <c r="U16">
        <f t="shared" si="5"/>
        <v>1.3433321652531781E-38</v>
      </c>
      <c r="V16">
        <f t="shared" si="6"/>
        <v>2.4757743656431624E-39</v>
      </c>
      <c r="W16">
        <f t="shared" si="7"/>
        <v>9.6171099446854991E-40</v>
      </c>
      <c r="X16">
        <f t="shared" si="8"/>
        <v>9.8149794599374094E-40</v>
      </c>
      <c r="Y16">
        <f t="shared" si="9"/>
        <v>5.0941029206948143E-31</v>
      </c>
    </row>
    <row r="17" spans="1:25" ht="16.3">
      <c r="A17" s="9">
        <v>450</v>
      </c>
      <c r="B17" s="1"/>
      <c r="C17" s="1">
        <v>29.228999999999999</v>
      </c>
      <c r="D17" s="1"/>
      <c r="E17" s="9">
        <v>142.65600000000001</v>
      </c>
      <c r="F17" s="1"/>
      <c r="G17" s="1">
        <v>132.834</v>
      </c>
      <c r="H17" s="5">
        <f t="shared" si="0"/>
        <v>64.1952</v>
      </c>
      <c r="I17" s="9">
        <v>4.42</v>
      </c>
      <c r="J17" s="1"/>
      <c r="K17" s="1">
        <v>0</v>
      </c>
      <c r="L17" s="1"/>
      <c r="M17" s="1">
        <v>0</v>
      </c>
      <c r="N17" s="1"/>
      <c r="O17" s="1">
        <v>0</v>
      </c>
      <c r="Q17" s="6">
        <f t="shared" si="1"/>
        <v>-51.308199999999999</v>
      </c>
      <c r="R17">
        <f t="shared" si="2"/>
        <v>-0.53268480066445179</v>
      </c>
      <c r="S17">
        <f t="shared" si="3"/>
        <v>3.8777985000000008E-2</v>
      </c>
      <c r="T17">
        <f t="shared" si="10"/>
        <v>1.7744745641570353E-14</v>
      </c>
      <c r="U17">
        <f t="shared" si="5"/>
        <v>1.4309975993997003E-33</v>
      </c>
      <c r="V17">
        <f t="shared" si="6"/>
        <v>3.1825452879056561E-34</v>
      </c>
      <c r="W17">
        <f t="shared" si="7"/>
        <v>1.3732124129588584E-34</v>
      </c>
      <c r="X17">
        <f t="shared" si="8"/>
        <v>1.3982981319541151E-34</v>
      </c>
      <c r="Y17">
        <f t="shared" si="9"/>
        <v>7.8059353643340832E-27</v>
      </c>
    </row>
    <row r="18" spans="1:25" ht="16.3">
      <c r="A18" s="9">
        <v>500</v>
      </c>
      <c r="B18" s="1"/>
      <c r="C18" s="1">
        <v>29.26</v>
      </c>
      <c r="D18" s="1"/>
      <c r="E18" s="9">
        <v>145.73699999999999</v>
      </c>
      <c r="F18" s="1"/>
      <c r="G18" s="1">
        <v>133.97300000000001</v>
      </c>
      <c r="H18" s="5">
        <f t="shared" si="0"/>
        <v>72.868499999999997</v>
      </c>
      <c r="I18" s="9">
        <v>5.8819999999999997</v>
      </c>
      <c r="J18" s="1"/>
      <c r="K18" s="1">
        <v>0</v>
      </c>
      <c r="L18" s="1"/>
      <c r="M18" s="1">
        <v>0</v>
      </c>
      <c r="N18" s="1"/>
      <c r="O18" s="1">
        <v>0</v>
      </c>
      <c r="Q18" s="6">
        <f t="shared" si="1"/>
        <v>-58.519499999999994</v>
      </c>
      <c r="R18">
        <f t="shared" si="2"/>
        <v>-0.60755294850498331</v>
      </c>
      <c r="S18">
        <f t="shared" si="3"/>
        <v>4.3086650000000004E-2</v>
      </c>
      <c r="T18">
        <f t="shared" si="10"/>
        <v>2.3922182694485097E-12</v>
      </c>
      <c r="U18">
        <f t="shared" si="5"/>
        <v>1.5657160982090324E-29</v>
      </c>
      <c r="V18">
        <f t="shared" si="6"/>
        <v>4.0470179940430996E-30</v>
      </c>
      <c r="W18">
        <f t="shared" si="7"/>
        <v>1.8993366591966011E-30</v>
      </c>
      <c r="X18">
        <f t="shared" si="8"/>
        <v>1.9305355434635479E-30</v>
      </c>
      <c r="Y18">
        <f t="shared" si="9"/>
        <v>1.8105914198443366E-23</v>
      </c>
    </row>
    <row r="19" spans="1:25" ht="16.3">
      <c r="A19" s="9">
        <v>600</v>
      </c>
      <c r="B19" s="1"/>
      <c r="C19" s="1">
        <v>29.327000000000002</v>
      </c>
      <c r="D19" s="1"/>
      <c r="E19" s="9">
        <v>151.077</v>
      </c>
      <c r="F19" s="1"/>
      <c r="G19" s="1">
        <v>136.392</v>
      </c>
      <c r="H19" s="5">
        <f t="shared" si="0"/>
        <v>90.646199999999993</v>
      </c>
      <c r="I19" s="9">
        <v>8.8109999999999999</v>
      </c>
      <c r="J19" s="1"/>
      <c r="K19" s="1">
        <v>0</v>
      </c>
      <c r="L19" s="1"/>
      <c r="M19" s="1">
        <v>0</v>
      </c>
      <c r="N19" s="1"/>
      <c r="O19" s="1">
        <v>0</v>
      </c>
      <c r="Q19" s="6">
        <f t="shared" si="1"/>
        <v>-73.368199999999987</v>
      </c>
      <c r="R19">
        <f t="shared" si="2"/>
        <v>-0.76171303986710948</v>
      </c>
      <c r="S19">
        <f t="shared" si="3"/>
        <v>5.1703980000000004E-2</v>
      </c>
      <c r="T19">
        <f t="shared" si="10"/>
        <v>4.079017810999954E-9</v>
      </c>
      <c r="U19">
        <f t="shared" si="5"/>
        <v>1.9520118363151161E-23</v>
      </c>
      <c r="V19">
        <f t="shared" si="6"/>
        <v>6.321704801675306E-24</v>
      </c>
      <c r="W19">
        <f t="shared" si="7"/>
        <v>3.3655539618005247E-24</v>
      </c>
      <c r="X19">
        <f t="shared" si="8"/>
        <v>3.4115606850610848E-24</v>
      </c>
      <c r="Y19">
        <f t="shared" si="9"/>
        <v>2.2032916115513619E-18</v>
      </c>
    </row>
    <row r="20" spans="1:25" ht="16.3">
      <c r="A20" s="9">
        <v>700</v>
      </c>
      <c r="B20" s="1"/>
      <c r="C20" s="1">
        <v>29.440999999999999</v>
      </c>
      <c r="D20" s="1"/>
      <c r="E20" s="9">
        <v>155.60599999999999</v>
      </c>
      <c r="F20" s="1"/>
      <c r="G20" s="1">
        <v>138.822</v>
      </c>
      <c r="H20" s="1"/>
      <c r="I20" s="9">
        <v>11.749000000000001</v>
      </c>
      <c r="J20" s="1"/>
      <c r="K20" s="1">
        <v>0</v>
      </c>
      <c r="L20" s="1"/>
      <c r="M20" s="1">
        <v>0</v>
      </c>
      <c r="N20" s="1"/>
      <c r="O20" s="1">
        <v>0</v>
      </c>
      <c r="Q20" s="6">
        <f t="shared" si="1"/>
        <v>-88.708200000000005</v>
      </c>
      <c r="R20">
        <f t="shared" si="2"/>
        <v>-0.92097383720930248</v>
      </c>
      <c r="S20">
        <f t="shared" si="3"/>
        <v>6.032131000000001E-2</v>
      </c>
      <c r="T20">
        <f t="shared" si="10"/>
        <v>9.0297425305338082E-7</v>
      </c>
      <c r="U20">
        <f t="shared" si="5"/>
        <v>4.8009474104833117E-19</v>
      </c>
      <c r="V20">
        <f t="shared" si="6"/>
        <v>1.8265369488946574E-19</v>
      </c>
      <c r="W20">
        <f t="shared" si="7"/>
        <v>1.0640496701876092E-19</v>
      </c>
      <c r="X20">
        <f t="shared" si="8"/>
        <v>1.0765050733496118E-19</v>
      </c>
      <c r="Y20">
        <f t="shared" si="9"/>
        <v>1.0282956014151269E-14</v>
      </c>
    </row>
    <row r="21" spans="1:25" ht="16.3">
      <c r="A21" s="9">
        <v>800</v>
      </c>
      <c r="B21" s="1"/>
      <c r="C21" s="1">
        <v>29.623999999999999</v>
      </c>
      <c r="D21" s="1"/>
      <c r="E21" s="9">
        <v>159.548</v>
      </c>
      <c r="F21" s="1"/>
      <c r="G21" s="1">
        <v>141.17099999999999</v>
      </c>
      <c r="H21" s="1"/>
      <c r="I21" s="9">
        <v>14.702</v>
      </c>
      <c r="J21" s="1"/>
      <c r="K21" s="1">
        <v>0</v>
      </c>
      <c r="L21" s="1"/>
      <c r="M21" s="1">
        <v>0</v>
      </c>
      <c r="N21" s="1"/>
      <c r="O21" s="1">
        <v>0</v>
      </c>
      <c r="Q21" s="6">
        <f t="shared" si="1"/>
        <v>-104.46939999999999</v>
      </c>
      <c r="R21">
        <f t="shared" si="2"/>
        <v>-1.0846075581395349</v>
      </c>
      <c r="S21">
        <f t="shared" si="3"/>
        <v>6.8938640000000009E-2</v>
      </c>
      <c r="T21">
        <f t="shared" si="10"/>
        <v>5.521580497239742E-5</v>
      </c>
      <c r="U21">
        <f t="shared" si="5"/>
        <v>1.0046355494603559E-15</v>
      </c>
      <c r="V21">
        <f t="shared" si="6"/>
        <v>4.3129295666597628E-16</v>
      </c>
      <c r="W21">
        <f t="shared" si="7"/>
        <v>2.6880610340136887E-16</v>
      </c>
      <c r="X21">
        <f t="shared" si="8"/>
        <v>2.7155733154792536E-16</v>
      </c>
      <c r="Y21">
        <f t="shared" si="9"/>
        <v>6.1865808436338207E-12</v>
      </c>
    </row>
    <row r="22" spans="1:25" ht="16.3">
      <c r="A22" s="9">
        <v>900</v>
      </c>
      <c r="B22" s="1"/>
      <c r="C22" s="1">
        <v>29.881</v>
      </c>
      <c r="D22" s="1"/>
      <c r="E22" s="9">
        <v>163.05099999999999</v>
      </c>
      <c r="F22" s="1"/>
      <c r="G22" s="1">
        <v>143.411</v>
      </c>
      <c r="H22" s="1"/>
      <c r="I22" s="9">
        <v>17.675999999999998</v>
      </c>
      <c r="J22" s="1"/>
      <c r="K22" s="1">
        <v>0</v>
      </c>
      <c r="L22" s="1"/>
      <c r="M22" s="1">
        <v>0</v>
      </c>
      <c r="N22" s="1"/>
      <c r="O22" s="1">
        <v>0</v>
      </c>
      <c r="Q22" s="6">
        <f t="shared" si="1"/>
        <v>-120.60290000000002</v>
      </c>
      <c r="R22">
        <f t="shared" si="2"/>
        <v>-1.252106519933555</v>
      </c>
      <c r="S22">
        <f t="shared" si="3"/>
        <v>7.7555970000000016E-2</v>
      </c>
      <c r="T22">
        <f t="shared" si="10"/>
        <v>1.422724246512986E-3</v>
      </c>
      <c r="U22">
        <f t="shared" si="5"/>
        <v>4.0402226250996047E-13</v>
      </c>
      <c r="V22">
        <f t="shared" si="6"/>
        <v>1.9053428735498124E-13</v>
      </c>
      <c r="W22">
        <f t="shared" si="7"/>
        <v>1.2515687302482718E-13</v>
      </c>
      <c r="X22">
        <f t="shared" si="8"/>
        <v>1.2629487647557858E-13</v>
      </c>
      <c r="Y22">
        <f t="shared" si="9"/>
        <v>9.4362256822336201E-10</v>
      </c>
    </row>
    <row r="23" spans="1:25" ht="16.3">
      <c r="A23" s="9">
        <v>1000</v>
      </c>
      <c r="B23" s="1"/>
      <c r="C23" s="1">
        <v>30.204999999999998</v>
      </c>
      <c r="D23" s="1"/>
      <c r="E23" s="9">
        <v>166.21600000000001</v>
      </c>
      <c r="F23" s="1"/>
      <c r="G23" s="1">
        <v>145.536</v>
      </c>
      <c r="H23" s="1"/>
      <c r="I23" s="9">
        <v>20.68</v>
      </c>
      <c r="J23" s="1"/>
      <c r="K23" s="1">
        <v>0</v>
      </c>
      <c r="L23" s="1"/>
      <c r="M23" s="1">
        <v>0</v>
      </c>
      <c r="N23" s="1"/>
      <c r="O23" s="1">
        <v>0</v>
      </c>
      <c r="Q23" s="6">
        <f t="shared" si="1"/>
        <v>-137.06899999999999</v>
      </c>
      <c r="R23">
        <f t="shared" si="2"/>
        <v>-1.4230585548172756</v>
      </c>
      <c r="S23">
        <f t="shared" si="3"/>
        <v>8.6173300000000008E-2</v>
      </c>
      <c r="T23">
        <f t="shared" si="10"/>
        <v>1.9923669181022608E-2</v>
      </c>
      <c r="U23">
        <f t="shared" si="5"/>
        <v>5.0971266995701492E-11</v>
      </c>
      <c r="V23">
        <f t="shared" si="6"/>
        <v>2.591412135685262E-11</v>
      </c>
      <c r="W23">
        <f t="shared" si="7"/>
        <v>1.7752924082907002E-11</v>
      </c>
      <c r="X23">
        <f t="shared" si="8"/>
        <v>1.7898136731639605E-11</v>
      </c>
      <c r="Y23">
        <f t="shared" si="9"/>
        <v>5.4812441797204732E-8</v>
      </c>
    </row>
    <row r="24" spans="1:25" ht="16.3">
      <c r="A24" s="9">
        <v>1100</v>
      </c>
      <c r="B24" s="1"/>
      <c r="C24" s="1">
        <v>30.581</v>
      </c>
      <c r="D24" s="1"/>
      <c r="E24" s="9">
        <v>169.11199999999999</v>
      </c>
      <c r="F24" s="1"/>
      <c r="G24" s="1">
        <v>147.54900000000001</v>
      </c>
      <c r="H24" s="1"/>
      <c r="I24" s="9">
        <v>23.719000000000001</v>
      </c>
      <c r="J24" s="1"/>
      <c r="K24" s="1">
        <v>0</v>
      </c>
      <c r="L24" s="1"/>
      <c r="M24" s="1">
        <v>0</v>
      </c>
      <c r="N24" s="1"/>
      <c r="O24" s="1">
        <v>0</v>
      </c>
      <c r="Q24" s="6">
        <f t="shared" si="1"/>
        <v>-153.83719999999997</v>
      </c>
      <c r="R24">
        <f t="shared" si="2"/>
        <v>-1.5971470099667768</v>
      </c>
      <c r="S24">
        <f t="shared" si="3"/>
        <v>9.4790630000000015E-2</v>
      </c>
      <c r="T24">
        <f t="shared" si="10"/>
        <v>0.17847564369545557</v>
      </c>
      <c r="U24">
        <f t="shared" si="5"/>
        <v>2.7582267330205294E-9</v>
      </c>
      <c r="V24">
        <f t="shared" si="6"/>
        <v>1.4912453695348954E-9</v>
      </c>
      <c r="W24">
        <f t="shared" si="7"/>
        <v>1.0573428732297382E-9</v>
      </c>
      <c r="X24">
        <f t="shared" si="8"/>
        <v>1.0652024052075165E-9</v>
      </c>
      <c r="Y24">
        <f t="shared" si="9"/>
        <v>1.5724899958457785E-6</v>
      </c>
    </row>
    <row r="25" spans="1:25" ht="16.3">
      <c r="A25" s="9">
        <v>1200</v>
      </c>
      <c r="B25" s="1"/>
      <c r="C25" s="1">
        <v>30.992000000000001</v>
      </c>
      <c r="D25" s="1"/>
      <c r="E25" s="9">
        <v>171.79</v>
      </c>
      <c r="F25" s="1"/>
      <c r="G25" s="1">
        <v>149.459</v>
      </c>
      <c r="H25" s="1"/>
      <c r="I25" s="9">
        <v>26.797000000000001</v>
      </c>
      <c r="J25" s="1"/>
      <c r="K25" s="1">
        <v>0</v>
      </c>
      <c r="L25" s="1"/>
      <c r="M25" s="1">
        <v>0</v>
      </c>
      <c r="N25" s="1"/>
      <c r="O25" s="1">
        <v>0</v>
      </c>
      <c r="Q25" s="6">
        <f t="shared" si="1"/>
        <v>-170.88399999999999</v>
      </c>
      <c r="R25">
        <f t="shared" si="2"/>
        <v>-1.7741279069767442</v>
      </c>
      <c r="S25">
        <f t="shared" si="3"/>
        <v>0.10340796000000001</v>
      </c>
      <c r="T25">
        <f t="shared" si="10"/>
        <v>1.1408661954371206</v>
      </c>
      <c r="U25">
        <f t="shared" si="5"/>
        <v>7.8922009462321319E-8</v>
      </c>
      <c r="V25">
        <f t="shared" si="6"/>
        <v>4.4913201876593657E-8</v>
      </c>
      <c r="W25">
        <f t="shared" si="7"/>
        <v>3.2770660154578596E-8</v>
      </c>
      <c r="X25">
        <f t="shared" si="8"/>
        <v>3.2993885396016468E-8</v>
      </c>
      <c r="Y25">
        <f t="shared" si="9"/>
        <v>2.6515077544856518E-5</v>
      </c>
    </row>
    <row r="26" spans="1:25" ht="16.3">
      <c r="A26" s="9">
        <v>1300</v>
      </c>
      <c r="B26" s="1"/>
      <c r="C26" s="1">
        <v>31.422999999999998</v>
      </c>
      <c r="D26" s="1"/>
      <c r="E26" s="9">
        <v>174.28800000000001</v>
      </c>
      <c r="F26" s="1"/>
      <c r="G26" s="1">
        <v>151.274</v>
      </c>
      <c r="H26" s="1"/>
      <c r="I26" s="9">
        <v>29.917999999999999</v>
      </c>
      <c r="J26" s="1"/>
      <c r="K26" s="1">
        <v>0</v>
      </c>
      <c r="L26" s="1"/>
      <c r="M26" s="1">
        <v>0</v>
      </c>
      <c r="N26" s="1"/>
      <c r="O26" s="1">
        <v>0</v>
      </c>
      <c r="Q26" s="6">
        <f t="shared" si="1"/>
        <v>-188.18940000000001</v>
      </c>
      <c r="R26">
        <f t="shared" si="2"/>
        <v>-1.9537936046511628</v>
      </c>
      <c r="S26">
        <f t="shared" si="3"/>
        <v>0.11202529000000001</v>
      </c>
      <c r="T26">
        <f t="shared" si="10"/>
        <v>5.6150255804369857</v>
      </c>
      <c r="U26">
        <f t="shared" si="5"/>
        <v>1.3806614728054652E-6</v>
      </c>
      <c r="V26">
        <f t="shared" si="6"/>
        <v>8.2053235971204658E-7</v>
      </c>
      <c r="W26">
        <f t="shared" si="7"/>
        <v>6.1339014763689886E-7</v>
      </c>
      <c r="X26">
        <f t="shared" si="8"/>
        <v>6.1724599010646649E-7</v>
      </c>
      <c r="Y26">
        <f t="shared" si="9"/>
        <v>2.9651837165361387E-4</v>
      </c>
    </row>
    <row r="27" spans="1:25" ht="16.3">
      <c r="A27" s="9">
        <v>1400</v>
      </c>
      <c r="B27" s="1"/>
      <c r="C27" s="1">
        <v>31.861000000000001</v>
      </c>
      <c r="D27" s="1"/>
      <c r="E27" s="9">
        <v>176.63300000000001</v>
      </c>
      <c r="F27" s="1"/>
      <c r="G27" s="1">
        <v>153.00299999999999</v>
      </c>
      <c r="H27" s="1"/>
      <c r="I27" s="9">
        <v>33.082000000000001</v>
      </c>
      <c r="J27" s="1"/>
      <c r="K27" s="1">
        <v>0</v>
      </c>
      <c r="L27" s="1"/>
      <c r="M27" s="1">
        <v>0</v>
      </c>
      <c r="N27" s="1"/>
      <c r="O27" s="1">
        <v>0</v>
      </c>
      <c r="Q27" s="6">
        <f t="shared" si="1"/>
        <v>-205.7372</v>
      </c>
      <c r="R27">
        <f t="shared" si="2"/>
        <v>-2.1359759136212624</v>
      </c>
      <c r="S27">
        <f t="shared" si="3"/>
        <v>0.12064262000000002</v>
      </c>
      <c r="T27">
        <f t="shared" si="10"/>
        <v>22.47265117661485</v>
      </c>
      <c r="U27">
        <f t="shared" si="5"/>
        <v>1.6386269806619062E-5</v>
      </c>
      <c r="V27">
        <f t="shared" si="6"/>
        <v>1.0107199964482042E-5</v>
      </c>
      <c r="W27">
        <f t="shared" si="7"/>
        <v>7.7143187169346929E-6</v>
      </c>
      <c r="X27">
        <f t="shared" si="8"/>
        <v>7.7593379494851871E-6</v>
      </c>
      <c r="Y27">
        <f t="shared" si="9"/>
        <v>2.3981459807908005E-3</v>
      </c>
    </row>
    <row r="28" spans="1:25" ht="16.3">
      <c r="A28" s="9">
        <v>1500</v>
      </c>
      <c r="B28" s="1"/>
      <c r="C28" s="1">
        <v>32.298000000000002</v>
      </c>
      <c r="D28" s="1"/>
      <c r="E28" s="9">
        <v>178.846</v>
      </c>
      <c r="F28" s="1"/>
      <c r="G28" s="1">
        <v>154.65199999999999</v>
      </c>
      <c r="H28" s="1"/>
      <c r="I28" s="9">
        <v>36.29</v>
      </c>
      <c r="J28" s="1"/>
      <c r="K28" s="1">
        <v>0</v>
      </c>
      <c r="L28" s="1"/>
      <c r="M28" s="1">
        <v>0</v>
      </c>
      <c r="N28" s="1"/>
      <c r="O28" s="1">
        <v>0</v>
      </c>
      <c r="Q28" s="6">
        <f t="shared" si="1"/>
        <v>-223.512</v>
      </c>
      <c r="R28">
        <f t="shared" si="2"/>
        <v>-2.3205149501661131</v>
      </c>
      <c r="S28">
        <f t="shared" si="3"/>
        <v>0.12925995000000001</v>
      </c>
      <c r="T28">
        <f t="shared" si="10"/>
        <v>76.132156523948694</v>
      </c>
      <c r="U28">
        <f t="shared" si="5"/>
        <v>1.4240946990439599E-4</v>
      </c>
      <c r="V28">
        <f t="shared" si="6"/>
        <v>9.0715098405398618E-5</v>
      </c>
      <c r="W28">
        <f t="shared" si="7"/>
        <v>7.0496655621835993E-5</v>
      </c>
      <c r="X28">
        <f t="shared" si="8"/>
        <v>7.0880558603570747E-5</v>
      </c>
      <c r="Y28">
        <f t="shared" si="9"/>
        <v>1.4947710689159368E-2</v>
      </c>
    </row>
    <row r="29" spans="1:25" ht="16.3">
      <c r="A29" s="9">
        <v>1600</v>
      </c>
      <c r="B29" s="1"/>
      <c r="C29" s="1">
        <v>32.725000000000001</v>
      </c>
      <c r="D29" s="1"/>
      <c r="E29" s="9">
        <v>180.94399999999999</v>
      </c>
      <c r="F29" s="1"/>
      <c r="G29" s="1">
        <v>156.23099999999999</v>
      </c>
      <c r="H29" s="1"/>
      <c r="I29" s="9">
        <v>39.540999999999997</v>
      </c>
      <c r="J29" s="1"/>
      <c r="K29" s="1">
        <v>0</v>
      </c>
      <c r="L29" s="1"/>
      <c r="M29" s="1">
        <v>0</v>
      </c>
      <c r="N29" s="1"/>
      <c r="O29" s="1">
        <v>0</v>
      </c>
      <c r="Q29" s="6">
        <f t="shared" si="1"/>
        <v>-241.50239999999994</v>
      </c>
      <c r="R29">
        <f t="shared" si="2"/>
        <v>-2.5072923588039862</v>
      </c>
      <c r="S29">
        <f t="shared" si="3"/>
        <v>0.13787728000000002</v>
      </c>
      <c r="T29">
        <f t="shared" si="10"/>
        <v>225.0573960839703</v>
      </c>
      <c r="U29">
        <f t="shared" si="5"/>
        <v>9.5998811572640529E-4</v>
      </c>
      <c r="V29">
        <f t="shared" si="6"/>
        <v>6.2899583356180783E-4</v>
      </c>
      <c r="W29">
        <f t="shared" si="7"/>
        <v>4.9657076622833165E-4</v>
      </c>
      <c r="X29">
        <f t="shared" si="8"/>
        <v>4.9910549575725362E-4</v>
      </c>
      <c r="Y29">
        <f t="shared" si="9"/>
        <v>7.533328955050253E-2</v>
      </c>
    </row>
    <row r="30" spans="1:25" ht="16.3">
      <c r="A30" s="9">
        <v>1700</v>
      </c>
      <c r="B30" s="1"/>
      <c r="C30" s="1">
        <v>33.139000000000003</v>
      </c>
      <c r="D30" s="1"/>
      <c r="E30" s="9">
        <v>182.94</v>
      </c>
      <c r="F30" s="1"/>
      <c r="G30" s="1">
        <v>157.74299999999999</v>
      </c>
      <c r="H30" s="1"/>
      <c r="I30" s="9">
        <v>42.835000000000001</v>
      </c>
      <c r="J30" s="1"/>
      <c r="K30" s="1">
        <v>0</v>
      </c>
      <c r="L30" s="1"/>
      <c r="M30" s="1">
        <v>0</v>
      </c>
      <c r="N30" s="1"/>
      <c r="O30" s="1">
        <v>0</v>
      </c>
      <c r="Q30" s="6">
        <f t="shared" si="1"/>
        <v>-259.69600000000003</v>
      </c>
      <c r="R30">
        <f t="shared" si="2"/>
        <v>-2.6961794019933558</v>
      </c>
      <c r="S30">
        <f t="shared" si="3"/>
        <v>0.14649461000000003</v>
      </c>
      <c r="T30">
        <f t="shared" si="10"/>
        <v>594.146017512561</v>
      </c>
      <c r="U30">
        <f t="shared" si="5"/>
        <v>5.24505110404131E-3</v>
      </c>
      <c r="V30">
        <f t="shared" si="6"/>
        <v>3.5231627050984152E-3</v>
      </c>
      <c r="W30">
        <f t="shared" si="7"/>
        <v>2.8203648455021927E-3</v>
      </c>
      <c r="X30">
        <f t="shared" si="8"/>
        <v>2.8339124260206659E-3</v>
      </c>
      <c r="Y30">
        <f t="shared" si="9"/>
        <v>0.3184319368604106</v>
      </c>
    </row>
    <row r="31" spans="1:25" ht="16.3">
      <c r="A31" s="9">
        <v>1800</v>
      </c>
      <c r="B31" s="1"/>
      <c r="C31" s="1">
        <v>33.536999999999999</v>
      </c>
      <c r="D31" s="1"/>
      <c r="E31" s="9">
        <v>184.846</v>
      </c>
      <c r="F31" s="1"/>
      <c r="G31" s="1">
        <v>159.197</v>
      </c>
      <c r="H31" s="1"/>
      <c r="I31" s="9">
        <v>46.168999999999997</v>
      </c>
      <c r="J31" s="1"/>
      <c r="K31" s="1">
        <v>0</v>
      </c>
      <c r="L31" s="1"/>
      <c r="M31" s="1">
        <v>0</v>
      </c>
      <c r="N31" s="1"/>
      <c r="O31" s="1">
        <v>0</v>
      </c>
      <c r="Q31" s="6">
        <f t="shared" si="1"/>
        <v>-278.08680000000004</v>
      </c>
      <c r="R31">
        <f t="shared" si="2"/>
        <v>-2.8871137873754162</v>
      </c>
      <c r="S31">
        <f t="shared" si="3"/>
        <v>0.15511194000000003</v>
      </c>
      <c r="T31">
        <f t="shared" si="10"/>
        <v>1426.8586938045141</v>
      </c>
      <c r="U31">
        <f t="shared" si="5"/>
        <v>2.4044915069971924E-2</v>
      </c>
      <c r="V31">
        <f t="shared" si="6"/>
        <v>1.6512284747045716E-2</v>
      </c>
      <c r="W31">
        <f t="shared" si="7"/>
        <v>1.3382829692788629E-2</v>
      </c>
      <c r="X31">
        <f t="shared" si="8"/>
        <v>1.3443534482849436E-2</v>
      </c>
      <c r="Y31">
        <f t="shared" si="9"/>
        <v>1.1620364711513569</v>
      </c>
    </row>
    <row r="32" spans="1:25" ht="16.3">
      <c r="A32" s="9">
        <v>1900</v>
      </c>
      <c r="B32" s="1"/>
      <c r="C32" s="1">
        <v>33.917000000000002</v>
      </c>
      <c r="D32" s="1"/>
      <c r="E32" s="9">
        <v>186.66900000000001</v>
      </c>
      <c r="F32" s="1"/>
      <c r="G32" s="1">
        <v>160.595</v>
      </c>
      <c r="H32" s="1"/>
      <c r="I32" s="9">
        <v>49.540999999999997</v>
      </c>
      <c r="J32" s="1"/>
      <c r="K32" s="1">
        <v>0</v>
      </c>
      <c r="L32" s="1"/>
      <c r="M32" s="1">
        <v>0</v>
      </c>
      <c r="N32" s="1"/>
      <c r="O32" s="1">
        <v>0</v>
      </c>
      <c r="Q32" s="6">
        <f t="shared" si="1"/>
        <v>-296.66310000000004</v>
      </c>
      <c r="R32">
        <f t="shared" si="2"/>
        <v>-3.0799740448504989</v>
      </c>
      <c r="S32">
        <f t="shared" si="3"/>
        <v>0.16372927000000001</v>
      </c>
      <c r="T32">
        <f t="shared" si="10"/>
        <v>3161.7374434522762</v>
      </c>
      <c r="U32">
        <f t="shared" si="5"/>
        <v>9.5016151900554666E-2</v>
      </c>
      <c r="V32">
        <f t="shared" si="6"/>
        <v>6.6553619505447831E-2</v>
      </c>
      <c r="W32">
        <f t="shared" si="7"/>
        <v>5.454005583754807E-2</v>
      </c>
      <c r="X32">
        <f t="shared" si="8"/>
        <v>5.4774401937667007E-2</v>
      </c>
      <c r="Y32">
        <f t="shared" si="9"/>
        <v>3.7441395527163102</v>
      </c>
    </row>
    <row r="33" spans="1:25" ht="16.3">
      <c r="A33" s="9">
        <v>2000</v>
      </c>
      <c r="B33" s="1"/>
      <c r="C33" s="1">
        <v>34.28</v>
      </c>
      <c r="D33" s="1"/>
      <c r="E33" s="9">
        <v>188.41800000000001</v>
      </c>
      <c r="F33" s="1"/>
      <c r="G33" s="1">
        <v>161.94300000000001</v>
      </c>
      <c r="H33" s="1"/>
      <c r="I33" s="9">
        <v>52.951000000000001</v>
      </c>
      <c r="J33" s="1"/>
      <c r="K33" s="1">
        <v>0</v>
      </c>
      <c r="L33" s="1"/>
      <c r="M33" s="1">
        <v>0</v>
      </c>
      <c r="N33" s="1"/>
      <c r="O33" s="1">
        <v>0</v>
      </c>
      <c r="Q33" s="6">
        <f t="shared" si="1"/>
        <v>-315.41800000000001</v>
      </c>
      <c r="R33">
        <f t="shared" si="2"/>
        <v>-3.27468853820598</v>
      </c>
      <c r="S33">
        <f t="shared" si="3"/>
        <v>0.17234660000000002</v>
      </c>
      <c r="T33">
        <f t="shared" si="10"/>
        <v>6540.16380919728</v>
      </c>
      <c r="U33">
        <f t="shared" si="5"/>
        <v>0.33080089783192412</v>
      </c>
      <c r="V33">
        <f t="shared" si="6"/>
        <v>0.23586972963242833</v>
      </c>
      <c r="W33">
        <f t="shared" si="7"/>
        <v>0.19522656504127464</v>
      </c>
      <c r="X33">
        <f t="shared" si="8"/>
        <v>0.19602338111559589</v>
      </c>
      <c r="Y33">
        <f t="shared" si="9"/>
        <v>10.847846717328668</v>
      </c>
    </row>
    <row r="34" spans="1:25" ht="16.3">
      <c r="A34" s="9">
        <v>2100</v>
      </c>
      <c r="B34" s="1"/>
      <c r="C34" s="1">
        <v>34.624000000000002</v>
      </c>
      <c r="D34" s="1"/>
      <c r="E34" s="9">
        <v>190.09899999999999</v>
      </c>
      <c r="F34" s="1"/>
      <c r="G34" s="1">
        <v>163.244</v>
      </c>
      <c r="H34" s="1"/>
      <c r="I34" s="9">
        <v>56.396999999999998</v>
      </c>
      <c r="J34" s="1"/>
      <c r="K34" s="1">
        <v>0</v>
      </c>
      <c r="L34" s="1"/>
      <c r="M34" s="1">
        <v>0</v>
      </c>
      <c r="N34" s="1"/>
      <c r="O34" s="1">
        <v>0</v>
      </c>
      <c r="Q34" s="6">
        <f t="shared" si="1"/>
        <v>-334.34390000000002</v>
      </c>
      <c r="R34">
        <f t="shared" si="2"/>
        <v>-3.4711783637873759</v>
      </c>
      <c r="S34">
        <f t="shared" si="3"/>
        <v>0.18096393000000002</v>
      </c>
      <c r="T34">
        <f t="shared" si="10"/>
        <v>12748.201960484637</v>
      </c>
      <c r="U34">
        <f t="shared" si="5"/>
        <v>1.0327601269438687</v>
      </c>
      <c r="V34">
        <f t="shared" si="6"/>
        <v>0.74834173525381065</v>
      </c>
      <c r="W34">
        <f t="shared" si="7"/>
        <v>0.62499677992580038</v>
      </c>
      <c r="X34">
        <f t="shared" si="8"/>
        <v>0.62742599243143526</v>
      </c>
      <c r="Y34">
        <f t="shared" si="9"/>
        <v>28.681144135121531</v>
      </c>
    </row>
    <row r="35" spans="1:25" ht="16.3">
      <c r="A35" s="9">
        <v>2200</v>
      </c>
      <c r="B35" s="1"/>
      <c r="C35" s="1">
        <v>34.951999999999998</v>
      </c>
      <c r="D35" s="1"/>
      <c r="E35" s="9">
        <v>191.71799999999999</v>
      </c>
      <c r="F35" s="1"/>
      <c r="G35" s="1">
        <v>164.501</v>
      </c>
      <c r="H35" s="1"/>
      <c r="I35" s="9">
        <v>59.875999999999998</v>
      </c>
      <c r="J35" s="1"/>
      <c r="K35" s="1">
        <v>0</v>
      </c>
      <c r="L35" s="1"/>
      <c r="M35" s="1">
        <v>0</v>
      </c>
      <c r="N35" s="1"/>
      <c r="O35" s="1">
        <v>0</v>
      </c>
      <c r="Q35" s="6">
        <f t="shared" si="1"/>
        <v>-353.4366</v>
      </c>
      <c r="R35">
        <f t="shared" si="2"/>
        <v>-3.6693999169435214</v>
      </c>
      <c r="S35">
        <f t="shared" si="3"/>
        <v>0.18958126000000003</v>
      </c>
      <c r="T35">
        <f t="shared" si="10"/>
        <v>23600.726074775575</v>
      </c>
      <c r="U35">
        <f t="shared" si="5"/>
        <v>2.9339375631208413</v>
      </c>
      <c r="V35">
        <f t="shared" si="6"/>
        <v>2.1572994850521816</v>
      </c>
      <c r="W35">
        <f t="shared" si="7"/>
        <v>1.8165351543010755</v>
      </c>
      <c r="X35">
        <f t="shared" si="8"/>
        <v>1.8232740670866927</v>
      </c>
      <c r="Y35">
        <f t="shared" si="9"/>
        <v>70.053498871195885</v>
      </c>
    </row>
    <row r="36" spans="1:25" ht="16.3">
      <c r="A36" s="9">
        <v>2300</v>
      </c>
      <c r="B36" s="1"/>
      <c r="C36" s="1">
        <v>35.262999999999998</v>
      </c>
      <c r="D36" s="1"/>
      <c r="E36" s="9">
        <v>193.27799999999999</v>
      </c>
      <c r="F36" s="1"/>
      <c r="G36" s="1">
        <v>165.71899999999999</v>
      </c>
      <c r="H36" s="1"/>
      <c r="I36" s="9">
        <v>63.387</v>
      </c>
      <c r="J36" s="1"/>
      <c r="K36" s="1">
        <v>0</v>
      </c>
      <c r="L36" s="1"/>
      <c r="M36" s="1">
        <v>0</v>
      </c>
      <c r="N36" s="1"/>
      <c r="O36" s="1">
        <v>0</v>
      </c>
      <c r="Q36" s="6">
        <f t="shared" si="1"/>
        <v>-372.68540000000002</v>
      </c>
      <c r="R36">
        <f t="shared" si="2"/>
        <v>-3.8692421096345515</v>
      </c>
      <c r="S36">
        <f t="shared" si="3"/>
        <v>0.19819859000000004</v>
      </c>
      <c r="T36">
        <f t="shared" si="10"/>
        <v>41753.619862258129</v>
      </c>
      <c r="U36">
        <f t="shared" si="5"/>
        <v>7.6740190886131927</v>
      </c>
      <c r="V36">
        <f t="shared" si="6"/>
        <v>5.7185846353967484</v>
      </c>
      <c r="W36">
        <f t="shared" si="7"/>
        <v>4.8514135352088461</v>
      </c>
      <c r="X36">
        <f t="shared" si="8"/>
        <v>4.8686272335663396</v>
      </c>
      <c r="Y36">
        <f t="shared" si="9"/>
        <v>159.62088345157727</v>
      </c>
    </row>
    <row r="37" spans="1:25" ht="16.3">
      <c r="A37" s="9">
        <v>2400</v>
      </c>
      <c r="B37" s="1"/>
      <c r="C37" s="1">
        <v>35.558999999999997</v>
      </c>
      <c r="D37" s="1"/>
      <c r="E37" s="9">
        <v>194.785</v>
      </c>
      <c r="F37" s="1"/>
      <c r="G37" s="1">
        <v>166.899</v>
      </c>
      <c r="H37" s="1"/>
      <c r="I37" s="9">
        <v>66.927999999999997</v>
      </c>
      <c r="J37" s="1"/>
      <c r="K37" s="1">
        <v>0</v>
      </c>
      <c r="L37" s="1"/>
      <c r="M37" s="1">
        <v>0</v>
      </c>
      <c r="N37" s="1"/>
      <c r="O37" s="1">
        <v>0</v>
      </c>
      <c r="Q37" s="6">
        <f t="shared" si="1"/>
        <v>-392.08900000000006</v>
      </c>
      <c r="R37">
        <f t="shared" si="2"/>
        <v>-4.0706914451827254</v>
      </c>
      <c r="S37">
        <f t="shared" si="3"/>
        <v>0.20681592000000001</v>
      </c>
      <c r="T37">
        <f t="shared" si="10"/>
        <v>70988.885346876996</v>
      </c>
      <c r="U37">
        <f t="shared" si="5"/>
        <v>18.671193005026577</v>
      </c>
      <c r="V37">
        <f t="shared" si="6"/>
        <v>14.08510243092371</v>
      </c>
      <c r="W37">
        <f t="shared" si="7"/>
        <v>12.031384221041048</v>
      </c>
      <c r="X37">
        <f t="shared" si="8"/>
        <v>12.072292011091768</v>
      </c>
      <c r="Y37">
        <f t="shared" si="9"/>
        <v>342.23108318780311</v>
      </c>
    </row>
    <row r="38" spans="1:25" ht="16.3">
      <c r="A38" s="9">
        <v>2500</v>
      </c>
      <c r="B38" s="1"/>
      <c r="C38" s="1">
        <v>35.841999999999999</v>
      </c>
      <c r="D38" s="1"/>
      <c r="E38" s="9">
        <v>196.24299999999999</v>
      </c>
      <c r="F38" s="1"/>
      <c r="G38" s="1">
        <v>168.04400000000001</v>
      </c>
      <c r="H38" s="1"/>
      <c r="I38" s="9">
        <v>70.498000000000005</v>
      </c>
      <c r="J38" s="1"/>
      <c r="K38" s="1">
        <v>0</v>
      </c>
      <c r="L38" s="1"/>
      <c r="M38" s="1">
        <v>0</v>
      </c>
      <c r="N38" s="1"/>
      <c r="O38" s="1">
        <v>0</v>
      </c>
      <c r="Q38" s="6">
        <f t="shared" si="1"/>
        <v>-411.64250000000004</v>
      </c>
      <c r="R38">
        <f t="shared" si="2"/>
        <v>-4.2736970514950174</v>
      </c>
      <c r="S38">
        <f t="shared" si="3"/>
        <v>0.21543325000000002</v>
      </c>
      <c r="T38">
        <f t="shared" si="10"/>
        <v>116515.63010661777</v>
      </c>
      <c r="U38">
        <f t="shared" si="5"/>
        <v>42.615406059680446</v>
      </c>
      <c r="V38">
        <f t="shared" si="6"/>
        <v>32.512551614672141</v>
      </c>
      <c r="W38">
        <f t="shared" si="7"/>
        <v>27.947593495977266</v>
      </c>
      <c r="X38">
        <f t="shared" si="8"/>
        <v>28.038810661716841</v>
      </c>
      <c r="Y38">
        <f t="shared" si="9"/>
        <v>695.32543982606421</v>
      </c>
    </row>
    <row r="39" spans="1:25" ht="16.3">
      <c r="A39" s="9">
        <v>2600</v>
      </c>
      <c r="B39" s="1"/>
      <c r="C39" s="1">
        <v>36.110999999999997</v>
      </c>
      <c r="D39" s="1"/>
      <c r="E39" s="9">
        <v>197.654</v>
      </c>
      <c r="F39" s="1"/>
      <c r="G39" s="1">
        <v>169.155</v>
      </c>
      <c r="H39" s="1"/>
      <c r="I39" s="9">
        <v>74.096000000000004</v>
      </c>
      <c r="J39" s="1"/>
      <c r="K39" s="1">
        <v>0</v>
      </c>
      <c r="L39" s="1"/>
      <c r="M39" s="1">
        <v>0</v>
      </c>
      <c r="N39" s="1"/>
      <c r="O39" s="1">
        <v>0</v>
      </c>
      <c r="Q39" s="6">
        <f t="shared" si="1"/>
        <v>-431.3374</v>
      </c>
      <c r="R39">
        <f t="shared" si="2"/>
        <v>-4.4781706810631237</v>
      </c>
      <c r="S39">
        <f t="shared" si="3"/>
        <v>0.22405058000000003</v>
      </c>
      <c r="T39">
        <f t="shared" si="10"/>
        <v>185297.78592920996</v>
      </c>
      <c r="U39">
        <f t="shared" si="5"/>
        <v>91.883591759799714</v>
      </c>
      <c r="V39">
        <f t="shared" si="6"/>
        <v>70.83407339579405</v>
      </c>
      <c r="W39">
        <f t="shared" si="7"/>
        <v>61.243888694425564</v>
      </c>
      <c r="X39">
        <f t="shared" si="8"/>
        <v>61.436080269555198</v>
      </c>
      <c r="Y39">
        <f t="shared" si="9"/>
        <v>1346.5428053272171</v>
      </c>
    </row>
    <row r="40" spans="1:25" ht="16.3">
      <c r="A40" s="9">
        <v>2700</v>
      </c>
      <c r="B40" s="1"/>
      <c r="C40" s="1">
        <v>36.369999999999997</v>
      </c>
      <c r="D40" s="1"/>
      <c r="E40" s="9">
        <v>199.02099999999999</v>
      </c>
      <c r="F40" s="1"/>
      <c r="G40" s="1">
        <v>170.23599999999999</v>
      </c>
      <c r="H40" s="1"/>
      <c r="I40" s="9">
        <v>77.72</v>
      </c>
      <c r="J40" s="1"/>
      <c r="K40" s="1">
        <v>0</v>
      </c>
      <c r="L40" s="1"/>
      <c r="M40" s="1">
        <v>0</v>
      </c>
      <c r="N40" s="1"/>
      <c r="O40" s="1">
        <v>0</v>
      </c>
      <c r="Q40" s="6">
        <f t="shared" si="1"/>
        <v>-451.16969999999992</v>
      </c>
      <c r="R40">
        <f t="shared" si="2"/>
        <v>-4.6840708056478393</v>
      </c>
      <c r="S40">
        <f t="shared" si="3"/>
        <v>0.23266791000000003</v>
      </c>
      <c r="T40">
        <f t="shared" si="10"/>
        <v>286479.8328126524</v>
      </c>
      <c r="U40">
        <f t="shared" si="5"/>
        <v>188.3022787485279</v>
      </c>
      <c r="V40">
        <f t="shared" si="6"/>
        <v>146.56992205154489</v>
      </c>
      <c r="W40">
        <f t="shared" si="7"/>
        <v>127.41054641447862</v>
      </c>
      <c r="X40">
        <f t="shared" si="8"/>
        <v>127.79554695373572</v>
      </c>
      <c r="Y40">
        <f t="shared" si="9"/>
        <v>2498.3498290112007</v>
      </c>
    </row>
    <row r="41" spans="1:25" ht="16.3">
      <c r="A41" s="9">
        <v>2800</v>
      </c>
      <c r="B41" s="1"/>
      <c r="C41" s="1">
        <v>36.618000000000002</v>
      </c>
      <c r="D41" s="1"/>
      <c r="E41" s="9">
        <v>200.34899999999999</v>
      </c>
      <c r="F41" s="1"/>
      <c r="G41" s="1">
        <v>171.28800000000001</v>
      </c>
      <c r="H41" s="1"/>
      <c r="I41" s="9">
        <v>81.369</v>
      </c>
      <c r="J41" s="1"/>
      <c r="K41" s="1">
        <v>0</v>
      </c>
      <c r="L41" s="1"/>
      <c r="M41" s="1">
        <v>0</v>
      </c>
      <c r="N41" s="1"/>
      <c r="O41" s="1">
        <v>0</v>
      </c>
      <c r="Q41" s="6">
        <f t="shared" si="1"/>
        <v>-471.14119999999991</v>
      </c>
      <c r="R41">
        <f t="shared" si="2"/>
        <v>-4.8914161129568097</v>
      </c>
      <c r="S41">
        <f t="shared" si="3"/>
        <v>0.24128524000000004</v>
      </c>
      <c r="T41">
        <f t="shared" si="10"/>
        <v>431919.79362944362</v>
      </c>
      <c r="U41">
        <f t="shared" si="5"/>
        <v>368.82130683620358</v>
      </c>
      <c r="V41">
        <f t="shared" si="6"/>
        <v>289.66190372430992</v>
      </c>
      <c r="W41">
        <f t="shared" si="7"/>
        <v>253.06072067754312</v>
      </c>
      <c r="X41">
        <f t="shared" si="8"/>
        <v>253.79805257532976</v>
      </c>
      <c r="Y41">
        <f t="shared" si="9"/>
        <v>4461.837607142762</v>
      </c>
    </row>
    <row r="42" spans="1:25" ht="16.3">
      <c r="A42" s="9">
        <v>2900</v>
      </c>
      <c r="B42" s="1"/>
      <c r="C42" s="1">
        <v>36.856000000000002</v>
      </c>
      <c r="D42" s="1"/>
      <c r="E42" s="9">
        <v>201.63800000000001</v>
      </c>
      <c r="F42" s="1"/>
      <c r="G42" s="1">
        <v>172.31299999999999</v>
      </c>
      <c r="H42" s="1"/>
      <c r="I42" s="9">
        <v>85.043000000000006</v>
      </c>
      <c r="J42" s="1"/>
      <c r="K42" s="1">
        <v>0</v>
      </c>
      <c r="L42" s="1"/>
      <c r="M42" s="1">
        <v>0</v>
      </c>
      <c r="N42" s="1"/>
      <c r="O42" s="1">
        <v>0</v>
      </c>
      <c r="Q42" s="6">
        <f t="shared" si="1"/>
        <v>-491.24020000000007</v>
      </c>
      <c r="R42">
        <f t="shared" si="2"/>
        <v>-5.1000851328903662</v>
      </c>
      <c r="S42">
        <f t="shared" si="3"/>
        <v>0.24990257000000002</v>
      </c>
      <c r="T42">
        <f t="shared" si="10"/>
        <v>636378.36166425468</v>
      </c>
      <c r="U42">
        <f t="shared" si="5"/>
        <v>693.33264330620591</v>
      </c>
      <c r="V42">
        <f t="shared" si="6"/>
        <v>549.07935737481171</v>
      </c>
      <c r="W42">
        <f t="shared" si="7"/>
        <v>481.93832530821277</v>
      </c>
      <c r="X42">
        <f t="shared" si="8"/>
        <v>483.29403900530195</v>
      </c>
      <c r="Y42">
        <f t="shared" si="9"/>
        <v>7696.7078130941236</v>
      </c>
    </row>
    <row r="43" spans="1:25" s="10" customFormat="1" ht="16.3">
      <c r="A43" s="9">
        <v>3000</v>
      </c>
      <c r="B43" s="9"/>
      <c r="C43" s="9">
        <v>37.087000000000003</v>
      </c>
      <c r="D43" s="9"/>
      <c r="E43" s="9">
        <v>202.89099999999999</v>
      </c>
      <c r="F43" s="9"/>
      <c r="G43" s="9">
        <v>173.31100000000001</v>
      </c>
      <c r="H43" s="9"/>
      <c r="I43" s="9">
        <v>88.74</v>
      </c>
      <c r="J43" s="9"/>
      <c r="K43" s="9">
        <v>0</v>
      </c>
      <c r="L43" s="9"/>
      <c r="M43" s="9">
        <v>0</v>
      </c>
      <c r="N43" s="9"/>
      <c r="O43" s="9">
        <v>0</v>
      </c>
      <c r="Q43" s="22">
        <f t="shared" si="1"/>
        <v>-511.46600000000001</v>
      </c>
      <c r="R43" s="10">
        <f t="shared" si="2"/>
        <v>-5.3100705980066447</v>
      </c>
      <c r="S43" s="10">
        <f t="shared" si="3"/>
        <v>0.25851990000000002</v>
      </c>
      <c r="T43" s="10">
        <f t="shared" si="10"/>
        <v>918371.53242414771</v>
      </c>
      <c r="U43" s="10">
        <f t="shared" si="5"/>
        <v>1256.0409019227418</v>
      </c>
      <c r="V43" s="10">
        <f t="shared" si="6"/>
        <v>1002.4763486860677</v>
      </c>
      <c r="W43" s="10">
        <f t="shared" si="7"/>
        <v>883.72797758895308</v>
      </c>
      <c r="X43" s="10">
        <f t="shared" si="8"/>
        <v>886.13096516236976</v>
      </c>
      <c r="Y43">
        <f t="shared" si="9"/>
        <v>12868.3151653523</v>
      </c>
    </row>
    <row r="44" spans="1:25" ht="16.3">
      <c r="A44" s="9">
        <v>3100</v>
      </c>
      <c r="B44" s="1"/>
      <c r="C44" s="1">
        <v>37.311</v>
      </c>
      <c r="D44" s="1"/>
      <c r="E44" s="9">
        <v>204.11099999999999</v>
      </c>
      <c r="F44" s="1"/>
      <c r="G44" s="1">
        <v>174.285</v>
      </c>
      <c r="H44" s="1"/>
      <c r="I44" s="9">
        <v>92.46</v>
      </c>
      <c r="J44" s="1"/>
      <c r="K44" s="1">
        <v>0</v>
      </c>
      <c r="L44" s="1"/>
      <c r="M44" s="1">
        <v>0</v>
      </c>
      <c r="N44" s="1"/>
      <c r="O44" s="1">
        <v>0</v>
      </c>
      <c r="Q44" s="6">
        <f t="shared" si="1"/>
        <v>-531.81709999999998</v>
      </c>
      <c r="R44">
        <f t="shared" si="2"/>
        <v>-5.5213569352159464</v>
      </c>
      <c r="S44">
        <f t="shared" si="3"/>
        <v>0.26713723000000006</v>
      </c>
      <c r="T44">
        <f t="shared" si="10"/>
        <v>1300644.720384256</v>
      </c>
      <c r="U44">
        <f t="shared" si="5"/>
        <v>2200.5519217260139</v>
      </c>
      <c r="V44">
        <f t="shared" si="6"/>
        <v>1769.1350797012462</v>
      </c>
      <c r="W44">
        <f t="shared" si="7"/>
        <v>1565.927931669687</v>
      </c>
      <c r="X44">
        <f t="shared" si="8"/>
        <v>1570.0483871167116</v>
      </c>
      <c r="Y44">
        <f t="shared" si="9"/>
        <v>20914.725798391348</v>
      </c>
    </row>
    <row r="45" spans="1:25" ht="16.3">
      <c r="A45" s="9">
        <v>3200</v>
      </c>
      <c r="B45" s="1"/>
      <c r="C45" s="1">
        <v>37.527999999999999</v>
      </c>
      <c r="D45" s="1"/>
      <c r="E45" s="9">
        <v>205.29900000000001</v>
      </c>
      <c r="F45" s="1"/>
      <c r="G45" s="1">
        <v>175.23599999999999</v>
      </c>
      <c r="H45" s="1"/>
      <c r="I45" s="9">
        <v>96.201999999999998</v>
      </c>
      <c r="J45" s="1"/>
      <c r="K45" s="1">
        <v>0</v>
      </c>
      <c r="L45" s="1"/>
      <c r="M45" s="1">
        <v>0</v>
      </c>
      <c r="N45" s="1"/>
      <c r="O45" s="1">
        <v>0</v>
      </c>
      <c r="Q45" s="6">
        <f t="shared" si="1"/>
        <v>-552.28780000000006</v>
      </c>
      <c r="R45">
        <f t="shared" si="2"/>
        <v>-5.733884966777409</v>
      </c>
      <c r="S45">
        <f t="shared" si="3"/>
        <v>0.27575456000000004</v>
      </c>
      <c r="T45">
        <f t="shared" si="10"/>
        <v>1810540.6006915595</v>
      </c>
      <c r="U45">
        <f t="shared" si="5"/>
        <v>3739.3365246962321</v>
      </c>
      <c r="V45">
        <f t="shared" si="6"/>
        <v>3026.8124218781977</v>
      </c>
      <c r="W45">
        <f t="shared" si="7"/>
        <v>2689.3801650738146</v>
      </c>
      <c r="X45">
        <f t="shared" si="8"/>
        <v>2696.2353555258405</v>
      </c>
      <c r="Y45">
        <f t="shared" si="9"/>
        <v>33124.939159410445</v>
      </c>
    </row>
    <row r="46" spans="1:25" ht="16.3">
      <c r="A46" s="9">
        <v>3300</v>
      </c>
      <c r="B46" s="1"/>
      <c r="C46" s="1">
        <v>37.74</v>
      </c>
      <c r="D46" s="1"/>
      <c r="E46" s="9">
        <v>206.45699999999999</v>
      </c>
      <c r="F46" s="1"/>
      <c r="G46" s="1">
        <v>176.16399999999999</v>
      </c>
      <c r="H46" s="1"/>
      <c r="I46" s="9">
        <v>99.965999999999994</v>
      </c>
      <c r="J46" s="1"/>
      <c r="K46" s="1">
        <v>0</v>
      </c>
      <c r="L46" s="1"/>
      <c r="M46" s="1">
        <v>0</v>
      </c>
      <c r="N46" s="1"/>
      <c r="O46" s="1">
        <v>0</v>
      </c>
      <c r="Q46" s="6">
        <f t="shared" si="1"/>
        <v>-572.87509999999997</v>
      </c>
      <c r="R46">
        <f t="shared" si="2"/>
        <v>-5.9476235465116281</v>
      </c>
      <c r="S46">
        <f t="shared" si="3"/>
        <v>0.28437189000000002</v>
      </c>
      <c r="T46">
        <f t="shared" si="10"/>
        <v>2480850.3924848065</v>
      </c>
      <c r="U46">
        <f t="shared" si="5"/>
        <v>6179.4654789598108</v>
      </c>
      <c r="V46">
        <f t="shared" si="6"/>
        <v>5034.1245778398379</v>
      </c>
      <c r="W46">
        <f t="shared" si="7"/>
        <v>4488.9648363188062</v>
      </c>
      <c r="X46">
        <f t="shared" si="8"/>
        <v>4500.0599769361552</v>
      </c>
      <c r="Y46">
        <f t="shared" si="9"/>
        <v>51239.343060801395</v>
      </c>
    </row>
    <row r="47" spans="1:25" ht="16.3">
      <c r="A47" s="9">
        <v>3400</v>
      </c>
      <c r="B47" s="1"/>
      <c r="C47" s="1">
        <v>37.945999999999998</v>
      </c>
      <c r="D47" s="1"/>
      <c r="E47" s="9">
        <v>207.58699999999999</v>
      </c>
      <c r="F47" s="1"/>
      <c r="G47" s="1">
        <v>177.072</v>
      </c>
      <c r="H47" s="1"/>
      <c r="I47" s="9">
        <v>103.75</v>
      </c>
      <c r="J47" s="1"/>
      <c r="K47" s="1">
        <v>0</v>
      </c>
      <c r="L47" s="1"/>
      <c r="M47" s="1">
        <v>0</v>
      </c>
      <c r="N47" s="1"/>
      <c r="O47" s="1">
        <v>0</v>
      </c>
      <c r="Q47" s="6">
        <f t="shared" si="1"/>
        <v>-593.5788</v>
      </c>
      <c r="R47">
        <f t="shared" si="2"/>
        <v>-6.1625705980066448</v>
      </c>
      <c r="S47">
        <f t="shared" si="3"/>
        <v>0.29298922000000005</v>
      </c>
      <c r="T47">
        <f t="shared" si="10"/>
        <v>3350715.6877972074</v>
      </c>
      <c r="U47">
        <f t="shared" si="5"/>
        <v>9955.56347684705</v>
      </c>
      <c r="V47">
        <f t="shared" si="6"/>
        <v>8159.3832719641032</v>
      </c>
      <c r="W47">
        <f t="shared" si="7"/>
        <v>7300.3491291937762</v>
      </c>
      <c r="X47">
        <f t="shared" si="8"/>
        <v>7317.8616832068401</v>
      </c>
      <c r="Y47">
        <f t="shared" si="9"/>
        <v>77570.982646718941</v>
      </c>
    </row>
    <row r="48" spans="1:25" ht="16.3">
      <c r="A48" s="9">
        <v>3500</v>
      </c>
      <c r="B48" s="1"/>
      <c r="C48" s="1">
        <v>38.149000000000001</v>
      </c>
      <c r="D48" s="1"/>
      <c r="E48" s="9">
        <v>208.69</v>
      </c>
      <c r="F48" s="1"/>
      <c r="G48" s="1">
        <v>177.96</v>
      </c>
      <c r="H48" s="1"/>
      <c r="I48" s="9">
        <v>107.55500000000001</v>
      </c>
      <c r="J48" s="1"/>
      <c r="K48" s="1">
        <v>0</v>
      </c>
      <c r="L48" s="1"/>
      <c r="M48" s="1">
        <v>0</v>
      </c>
      <c r="N48" s="1"/>
      <c r="O48" s="1">
        <v>0</v>
      </c>
      <c r="Q48" s="6">
        <f t="shared" si="1"/>
        <v>-614.39299999999992</v>
      </c>
      <c r="R48">
        <f t="shared" si="2"/>
        <v>-6.3786648671096335</v>
      </c>
      <c r="S48">
        <f t="shared" si="3"/>
        <v>0.30160655000000003</v>
      </c>
      <c r="T48">
        <f t="shared" si="10"/>
        <v>4465470.7290517762</v>
      </c>
      <c r="U48">
        <f t="shared" si="5"/>
        <v>15667.422793032329</v>
      </c>
      <c r="V48">
        <f t="shared" si="6"/>
        <v>12913.913285519526</v>
      </c>
      <c r="W48">
        <f t="shared" si="7"/>
        <v>11591.097361318101</v>
      </c>
      <c r="X48">
        <f t="shared" si="8"/>
        <v>11618.107475056826</v>
      </c>
      <c r="Y48">
        <f t="shared" si="9"/>
        <v>115121.32224087052</v>
      </c>
    </row>
    <row r="49" spans="1:25" ht="16.3">
      <c r="A49" s="9">
        <v>3600</v>
      </c>
      <c r="B49" s="1"/>
      <c r="C49" s="1">
        <v>38.347999999999999</v>
      </c>
      <c r="D49" s="1"/>
      <c r="E49" s="9">
        <v>209.767</v>
      </c>
      <c r="F49" s="1"/>
      <c r="G49" s="1">
        <v>178.828</v>
      </c>
      <c r="H49" s="1"/>
      <c r="I49" s="9">
        <v>111.38</v>
      </c>
      <c r="J49" s="1"/>
      <c r="K49" s="1">
        <v>0</v>
      </c>
      <c r="L49" s="1"/>
      <c r="M49" s="1">
        <v>0</v>
      </c>
      <c r="N49" s="1"/>
      <c r="O49" s="1">
        <v>0</v>
      </c>
      <c r="Q49" s="6">
        <f t="shared" si="1"/>
        <v>-635.31420000000003</v>
      </c>
      <c r="R49">
        <f t="shared" si="2"/>
        <v>-6.5958700166112969</v>
      </c>
      <c r="S49">
        <f t="shared" si="3"/>
        <v>0.31022388000000006</v>
      </c>
      <c r="T49">
        <f t="shared" si="10"/>
        <v>5877906.2308325926</v>
      </c>
      <c r="U49">
        <f t="shared" si="5"/>
        <v>24129.248405689985</v>
      </c>
      <c r="V49">
        <f t="shared" si="6"/>
        <v>19995.660542646208</v>
      </c>
      <c r="W49">
        <f t="shared" si="7"/>
        <v>18001.394366280085</v>
      </c>
      <c r="X49">
        <f t="shared" si="8"/>
        <v>18042.175519656863</v>
      </c>
      <c r="Y49">
        <f t="shared" si="9"/>
        <v>167742.09010566413</v>
      </c>
    </row>
    <row r="50" spans="1:25" ht="16.3">
      <c r="A50" s="9">
        <v>3700</v>
      </c>
      <c r="B50" s="1"/>
      <c r="C50" s="1">
        <v>38.543999999999997</v>
      </c>
      <c r="D50" s="1"/>
      <c r="E50" s="9">
        <v>210.821</v>
      </c>
      <c r="F50" s="1"/>
      <c r="G50" s="1">
        <v>179.679</v>
      </c>
      <c r="H50" s="1"/>
      <c r="I50" s="9">
        <v>115.224</v>
      </c>
      <c r="J50" s="1"/>
      <c r="K50" s="1">
        <v>0</v>
      </c>
      <c r="L50" s="1"/>
      <c r="M50" s="1">
        <v>0</v>
      </c>
      <c r="N50" s="1"/>
      <c r="O50" s="1">
        <v>0</v>
      </c>
      <c r="Q50" s="6">
        <f t="shared" si="1"/>
        <v>-656.34669999999994</v>
      </c>
      <c r="R50">
        <f t="shared" si="2"/>
        <v>-6.8142306893687703</v>
      </c>
      <c r="S50">
        <f t="shared" si="3"/>
        <v>0.31884121000000004</v>
      </c>
      <c r="T50">
        <f t="shared" si="10"/>
        <v>7650685.6477123797</v>
      </c>
      <c r="U50">
        <f t="shared" si="5"/>
        <v>36435.634165838113</v>
      </c>
      <c r="V50">
        <f t="shared" si="6"/>
        <v>30347.569622965573</v>
      </c>
      <c r="W50">
        <f t="shared" si="7"/>
        <v>27398.547518022093</v>
      </c>
      <c r="X50">
        <f t="shared" si="8"/>
        <v>27458.937985218305</v>
      </c>
      <c r="Y50">
        <f t="shared" si="9"/>
        <v>240361.64979129145</v>
      </c>
    </row>
    <row r="51" spans="1:25" ht="16.3">
      <c r="A51" s="9">
        <v>3800</v>
      </c>
      <c r="B51" s="1"/>
      <c r="C51" s="1">
        <v>38.738</v>
      </c>
      <c r="D51" s="1"/>
      <c r="E51" s="9">
        <v>211.851</v>
      </c>
      <c r="F51" s="1"/>
      <c r="G51" s="1">
        <v>180.512</v>
      </c>
      <c r="H51" s="1"/>
      <c r="I51" s="9">
        <v>119.089</v>
      </c>
      <c r="J51" s="1"/>
      <c r="K51" s="1">
        <v>0</v>
      </c>
      <c r="L51" s="1"/>
      <c r="M51" s="1">
        <v>0</v>
      </c>
      <c r="N51" s="1"/>
      <c r="O51" s="1">
        <v>0</v>
      </c>
      <c r="Q51" s="6">
        <f t="shared" si="1"/>
        <v>-677.4778</v>
      </c>
      <c r="R51">
        <f t="shared" si="2"/>
        <v>-7.033615033222592</v>
      </c>
      <c r="S51">
        <f t="shared" si="3"/>
        <v>0.32745854000000002</v>
      </c>
      <c r="T51">
        <f t="shared" si="10"/>
        <v>9851686.2431926858</v>
      </c>
      <c r="U51">
        <f t="shared" si="5"/>
        <v>54006.544362685869</v>
      </c>
      <c r="V51">
        <f t="shared" si="6"/>
        <v>45199.487492239736</v>
      </c>
      <c r="W51">
        <f t="shared" si="7"/>
        <v>40917.157880038561</v>
      </c>
      <c r="X51">
        <f t="shared" si="8"/>
        <v>41004.969471967132</v>
      </c>
      <c r="Y51">
        <f t="shared" si="9"/>
        <v>339018.72364440828</v>
      </c>
    </row>
    <row r="52" spans="1:25" ht="16.3">
      <c r="A52" s="9">
        <v>3900</v>
      </c>
      <c r="B52" s="1"/>
      <c r="C52" s="1">
        <v>38.927999999999997</v>
      </c>
      <c r="D52" s="1"/>
      <c r="E52" s="9">
        <v>212.86</v>
      </c>
      <c r="F52" s="1"/>
      <c r="G52" s="1">
        <v>181.328</v>
      </c>
      <c r="H52" s="1"/>
      <c r="I52" s="9">
        <v>122.97199999999999</v>
      </c>
      <c r="J52" s="1"/>
      <c r="K52" s="1">
        <v>0</v>
      </c>
      <c r="L52" s="1"/>
      <c r="M52" s="1">
        <v>0</v>
      </c>
      <c r="N52" s="1"/>
      <c r="O52" s="1">
        <v>0</v>
      </c>
      <c r="Q52" s="6">
        <f t="shared" si="1"/>
        <v>-698.71500000000003</v>
      </c>
      <c r="R52">
        <f t="shared" si="2"/>
        <v>-7.2541009136212624</v>
      </c>
      <c r="S52">
        <f t="shared" si="3"/>
        <v>0.33607587000000005</v>
      </c>
      <c r="T52">
        <f t="shared" si="10"/>
        <v>12563566.849958735</v>
      </c>
      <c r="U52">
        <f t="shared" si="5"/>
        <v>78709.069334123109</v>
      </c>
      <c r="V52">
        <f t="shared" si="6"/>
        <v>66175.050233369373</v>
      </c>
      <c r="W52">
        <f t="shared" si="7"/>
        <v>60058.522038953335</v>
      </c>
      <c r="X52">
        <f t="shared" si="8"/>
        <v>60184.104237036401</v>
      </c>
      <c r="Y52">
        <f t="shared" si="9"/>
        <v>471352.96583367209</v>
      </c>
    </row>
    <row r="53" spans="1:25" ht="16.3">
      <c r="A53" s="9">
        <v>4000</v>
      </c>
      <c r="B53" s="1"/>
      <c r="C53" s="1">
        <v>39.116</v>
      </c>
      <c r="D53" s="1"/>
      <c r="E53" s="9">
        <v>213.84800000000001</v>
      </c>
      <c r="F53" s="1"/>
      <c r="G53" s="1">
        <v>182.12899999999999</v>
      </c>
      <c r="H53" s="1"/>
      <c r="I53" s="9">
        <v>126.874</v>
      </c>
      <c r="J53" s="1"/>
      <c r="K53" s="1">
        <v>0</v>
      </c>
      <c r="L53" s="1"/>
      <c r="M53" s="1">
        <v>0</v>
      </c>
      <c r="N53" s="1"/>
      <c r="O53" s="1">
        <v>0</v>
      </c>
      <c r="Q53" s="6">
        <f t="shared" si="1"/>
        <v>-720.05100000000004</v>
      </c>
      <c r="R53">
        <f t="shared" si="2"/>
        <v>-7.4756125415282391</v>
      </c>
      <c r="S53">
        <f t="shared" si="3"/>
        <v>0.34469320000000003</v>
      </c>
      <c r="T53">
        <f t="shared" si="10"/>
        <v>15875507.016606158</v>
      </c>
      <c r="U53">
        <f t="shared" si="5"/>
        <v>112905.89845481119</v>
      </c>
      <c r="V53">
        <f t="shared" si="6"/>
        <v>95338.737334797494</v>
      </c>
      <c r="W53">
        <f t="shared" si="7"/>
        <v>86736.670614789982</v>
      </c>
      <c r="X53">
        <f t="shared" si="8"/>
        <v>86913.497973458987</v>
      </c>
      <c r="Y53">
        <f t="shared" si="9"/>
        <v>646554.38451898878</v>
      </c>
    </row>
    <row r="54" spans="1:25" ht="16.3">
      <c r="A54" s="9">
        <v>4100</v>
      </c>
      <c r="B54" s="1"/>
      <c r="C54" s="1">
        <v>39.301000000000002</v>
      </c>
      <c r="D54" s="1"/>
      <c r="E54" s="9">
        <v>214.816</v>
      </c>
      <c r="F54" s="1"/>
      <c r="G54" s="1">
        <v>182.91499999999999</v>
      </c>
      <c r="H54" s="1"/>
      <c r="I54" s="9">
        <v>130.79499999999999</v>
      </c>
      <c r="J54" s="1"/>
      <c r="K54" s="1">
        <v>0</v>
      </c>
      <c r="L54" s="1"/>
      <c r="M54" s="1">
        <v>0</v>
      </c>
      <c r="N54" s="1"/>
      <c r="O54" s="1">
        <v>0</v>
      </c>
      <c r="Q54" s="6">
        <f t="shared" si="1"/>
        <v>-741.48360000000002</v>
      </c>
      <c r="R54">
        <f t="shared" si="2"/>
        <v>-7.6981270764119598</v>
      </c>
      <c r="S54">
        <f t="shared" si="3"/>
        <v>0.35331053000000007</v>
      </c>
      <c r="T54">
        <f t="shared" si="10"/>
        <v>19889241.878520031</v>
      </c>
      <c r="U54">
        <f t="shared" si="5"/>
        <v>159587.09442360193</v>
      </c>
      <c r="V54">
        <f t="shared" si="6"/>
        <v>135313.74952959944</v>
      </c>
      <c r="W54">
        <f t="shared" si="7"/>
        <v>123389.13109358818</v>
      </c>
      <c r="X54">
        <f t="shared" si="8"/>
        <v>123634.53923288008</v>
      </c>
      <c r="Y54">
        <f t="shared" si="9"/>
        <v>875792.28307523718</v>
      </c>
    </row>
    <row r="55" spans="1:25" ht="16.3">
      <c r="A55" s="9">
        <v>4200</v>
      </c>
      <c r="B55" s="1"/>
      <c r="C55" s="1">
        <v>39.484000000000002</v>
      </c>
      <c r="D55" s="1"/>
      <c r="E55" s="9">
        <v>215.76499999999999</v>
      </c>
      <c r="F55" s="1"/>
      <c r="G55" s="1">
        <v>183.68600000000001</v>
      </c>
      <c r="H55" s="1"/>
      <c r="I55" s="9">
        <v>134.73400000000001</v>
      </c>
      <c r="J55" s="1"/>
      <c r="K55" s="1">
        <v>0</v>
      </c>
      <c r="L55" s="1"/>
      <c r="M55" s="1">
        <v>0</v>
      </c>
      <c r="N55" s="1"/>
      <c r="O55" s="1">
        <v>0</v>
      </c>
      <c r="Q55" s="6">
        <f t="shared" si="1"/>
        <v>-763.01199999999994</v>
      </c>
      <c r="R55">
        <f t="shared" si="2"/>
        <v>-7.9216362126245858</v>
      </c>
      <c r="S55">
        <f t="shared" si="3"/>
        <v>0.36192786000000005</v>
      </c>
      <c r="T55">
        <f t="shared" si="10"/>
        <v>24719567.368859354</v>
      </c>
      <c r="U55">
        <f t="shared" si="5"/>
        <v>222492.88592326466</v>
      </c>
      <c r="V55">
        <f t="shared" si="6"/>
        <v>189394.07195349797</v>
      </c>
      <c r="W55">
        <f t="shared" si="7"/>
        <v>173083.34829021699</v>
      </c>
      <c r="X55">
        <f t="shared" si="8"/>
        <v>173419.38880002755</v>
      </c>
      <c r="Y55">
        <f t="shared" si="9"/>
        <v>1172504.8130126451</v>
      </c>
    </row>
    <row r="56" spans="1:25" ht="16.3">
      <c r="A56" s="9">
        <v>4300</v>
      </c>
      <c r="B56" s="1"/>
      <c r="C56" s="1">
        <v>39.664999999999999</v>
      </c>
      <c r="D56" s="1"/>
      <c r="E56" s="9">
        <v>216.696</v>
      </c>
      <c r="F56" s="1"/>
      <c r="G56" s="1">
        <v>184.44200000000001</v>
      </c>
      <c r="H56" s="1"/>
      <c r="I56" s="9">
        <v>138.69200000000001</v>
      </c>
      <c r="J56" s="1"/>
      <c r="K56" s="1">
        <v>0</v>
      </c>
      <c r="L56" s="1"/>
      <c r="M56" s="1">
        <v>0</v>
      </c>
      <c r="N56" s="1"/>
      <c r="O56" s="1">
        <v>0</v>
      </c>
      <c r="Q56" s="6">
        <f t="shared" si="1"/>
        <v>-784.63380000000006</v>
      </c>
      <c r="R56">
        <f t="shared" si="2"/>
        <v>-8.1461150332225909</v>
      </c>
      <c r="S56">
        <f t="shared" si="3"/>
        <v>0.37054519000000002</v>
      </c>
      <c r="T56">
        <f t="shared" si="10"/>
        <v>30493569.31516578</v>
      </c>
      <c r="U56">
        <f t="shared" si="5"/>
        <v>306237.60497289628</v>
      </c>
      <c r="V56">
        <f t="shared" si="6"/>
        <v>261658.89926901713</v>
      </c>
      <c r="W56">
        <f t="shared" si="7"/>
        <v>239626.02136196147</v>
      </c>
      <c r="X56">
        <f t="shared" si="8"/>
        <v>240080.4245405618</v>
      </c>
      <c r="Y56">
        <f t="shared" si="9"/>
        <v>1552640.8659222797</v>
      </c>
    </row>
    <row r="57" spans="1:25" ht="16.3">
      <c r="A57" s="9">
        <v>4400</v>
      </c>
      <c r="B57" s="1"/>
      <c r="C57" s="1">
        <v>39.841999999999999</v>
      </c>
      <c r="D57" s="1"/>
      <c r="E57" s="9">
        <v>217.61</v>
      </c>
      <c r="F57" s="1"/>
      <c r="G57" s="1">
        <v>185.18600000000001</v>
      </c>
      <c r="H57" s="1"/>
      <c r="I57" s="9">
        <v>142.667</v>
      </c>
      <c r="J57" s="1"/>
      <c r="K57" s="1">
        <v>0</v>
      </c>
      <c r="L57" s="1"/>
      <c r="M57" s="1">
        <v>0</v>
      </c>
      <c r="N57" s="1"/>
      <c r="O57" s="1">
        <v>0</v>
      </c>
      <c r="Q57" s="6">
        <f t="shared" si="1"/>
        <v>-806.35000000000014</v>
      </c>
      <c r="R57">
        <f t="shared" si="2"/>
        <v>-8.3715739202657833</v>
      </c>
      <c r="S57">
        <f t="shared" si="3"/>
        <v>0.37916252000000006</v>
      </c>
      <c r="T57">
        <f t="shared" si="10"/>
        <v>37355474.611177377</v>
      </c>
      <c r="U57">
        <f t="shared" si="5"/>
        <v>416501.92234068486</v>
      </c>
      <c r="V57">
        <f t="shared" si="6"/>
        <v>357146.82726873265</v>
      </c>
      <c r="W57">
        <f t="shared" si="7"/>
        <v>327727.94891232013</v>
      </c>
      <c r="X57">
        <f t="shared" si="8"/>
        <v>328335.28248643223</v>
      </c>
      <c r="Y57">
        <f t="shared" si="9"/>
        <v>2035197.1797541012</v>
      </c>
    </row>
    <row r="58" spans="1:25" ht="16.3">
      <c r="A58" s="9">
        <v>4500</v>
      </c>
      <c r="B58" s="1"/>
      <c r="C58" s="1">
        <v>40.017000000000003</v>
      </c>
      <c r="D58" s="1"/>
      <c r="E58" s="9">
        <v>218.50800000000001</v>
      </c>
      <c r="F58" s="1"/>
      <c r="G58" s="1">
        <v>185.916</v>
      </c>
      <c r="H58" s="1"/>
      <c r="I58" s="9">
        <v>146.66</v>
      </c>
      <c r="J58" s="1"/>
      <c r="K58" s="1">
        <v>0</v>
      </c>
      <c r="L58" s="1"/>
      <c r="M58" s="1">
        <v>0</v>
      </c>
      <c r="N58" s="1"/>
      <c r="O58" s="1">
        <v>0</v>
      </c>
      <c r="Q58" s="6">
        <f t="shared" si="1"/>
        <v>-828.15900000000011</v>
      </c>
      <c r="R58">
        <f t="shared" si="2"/>
        <v>-8.5979962624584729</v>
      </c>
      <c r="S58">
        <f t="shared" si="3"/>
        <v>0.38777985000000004</v>
      </c>
      <c r="T58">
        <f t="shared" si="10"/>
        <v>45463375.549087062</v>
      </c>
      <c r="U58">
        <f t="shared" si="5"/>
        <v>560168.38024321268</v>
      </c>
      <c r="V58">
        <f t="shared" si="6"/>
        <v>481983.48698873242</v>
      </c>
      <c r="W58">
        <f t="shared" si="7"/>
        <v>443127.26475289807</v>
      </c>
      <c r="X58">
        <f t="shared" si="8"/>
        <v>443930.18703094969</v>
      </c>
      <c r="Y58">
        <f t="shared" si="9"/>
        <v>2642391.6917959494</v>
      </c>
    </row>
    <row r="59" spans="1:25" ht="16.3">
      <c r="A59" s="9">
        <v>4600</v>
      </c>
      <c r="B59" s="1"/>
      <c r="C59" s="1">
        <v>40.188000000000002</v>
      </c>
      <c r="D59" s="1"/>
      <c r="E59" s="9">
        <v>219.38900000000001</v>
      </c>
      <c r="F59" s="1"/>
      <c r="G59" s="1">
        <v>186.63499999999999</v>
      </c>
      <c r="H59" s="1"/>
      <c r="I59" s="9">
        <v>150.66999999999999</v>
      </c>
      <c r="J59" s="1"/>
      <c r="K59" s="1">
        <v>0</v>
      </c>
      <c r="L59" s="1"/>
      <c r="M59" s="1">
        <v>0</v>
      </c>
      <c r="N59" s="1"/>
      <c r="O59" s="1">
        <v>0</v>
      </c>
      <c r="Q59" s="6">
        <f t="shared" si="1"/>
        <v>-850.05240000000015</v>
      </c>
      <c r="R59">
        <f t="shared" si="2"/>
        <v>-8.8252948504983415</v>
      </c>
      <c r="S59">
        <f t="shared" si="3"/>
        <v>0.39639718000000007</v>
      </c>
      <c r="T59">
        <f t="shared" si="10"/>
        <v>54981944.842017964</v>
      </c>
      <c r="U59">
        <f t="shared" si="5"/>
        <v>745391.55645645049</v>
      </c>
      <c r="V59">
        <f t="shared" si="6"/>
        <v>643453.70794368302</v>
      </c>
      <c r="W59">
        <f t="shared" si="7"/>
        <v>592662.13215171883</v>
      </c>
      <c r="X59">
        <f t="shared" si="8"/>
        <v>593712.63769614324</v>
      </c>
      <c r="Y59">
        <f t="shared" si="9"/>
        <v>3399522.2376472391</v>
      </c>
    </row>
    <row r="60" spans="1:25" ht="16.3">
      <c r="A60" s="9">
        <v>4700</v>
      </c>
      <c r="B60" s="1"/>
      <c r="C60" s="1">
        <v>40.354999999999997</v>
      </c>
      <c r="D60" s="1"/>
      <c r="E60" s="9">
        <v>220.255</v>
      </c>
      <c r="F60" s="1"/>
      <c r="G60" s="1">
        <v>187.34100000000001</v>
      </c>
      <c r="H60" s="1"/>
      <c r="I60" s="9">
        <v>154.69800000000001</v>
      </c>
      <c r="J60" s="1"/>
      <c r="K60" s="1">
        <v>0</v>
      </c>
      <c r="L60" s="1"/>
      <c r="M60" s="1">
        <v>0</v>
      </c>
      <c r="N60" s="1"/>
      <c r="O60" s="1">
        <v>0</v>
      </c>
      <c r="Q60" s="6">
        <f t="shared" si="1"/>
        <v>-872.0335</v>
      </c>
      <c r="R60">
        <f t="shared" si="2"/>
        <v>-9.0535039451827242</v>
      </c>
      <c r="S60">
        <f t="shared" si="3"/>
        <v>0.40501451000000005</v>
      </c>
      <c r="T60">
        <f t="shared" si="10"/>
        <v>66106128.564899214</v>
      </c>
      <c r="U60">
        <f t="shared" si="5"/>
        <v>982080.93132868246</v>
      </c>
      <c r="V60">
        <f t="shared" si="6"/>
        <v>850430.82490797108</v>
      </c>
      <c r="W60">
        <f t="shared" si="7"/>
        <v>784672.90137355332</v>
      </c>
      <c r="X60">
        <f t="shared" si="8"/>
        <v>786034.13169239485</v>
      </c>
      <c r="Y60">
        <f t="shared" si="9"/>
        <v>4336693.2948452635</v>
      </c>
    </row>
    <row r="61" spans="1:25" ht="16.3">
      <c r="A61" s="9">
        <v>4800</v>
      </c>
      <c r="B61" s="1"/>
      <c r="C61" s="1">
        <v>40.518000000000001</v>
      </c>
      <c r="D61" s="1"/>
      <c r="E61" s="9">
        <v>221.10599999999999</v>
      </c>
      <c r="F61" s="1"/>
      <c r="G61" s="1">
        <v>188.035</v>
      </c>
      <c r="H61" s="1"/>
      <c r="I61" s="9">
        <v>158.74100000000001</v>
      </c>
      <c r="J61" s="1"/>
      <c r="K61" s="1">
        <v>0</v>
      </c>
      <c r="L61" s="1"/>
      <c r="M61" s="1">
        <v>0</v>
      </c>
      <c r="N61" s="1"/>
      <c r="O61" s="1">
        <v>0</v>
      </c>
      <c r="Q61" s="6">
        <f t="shared" si="1"/>
        <v>-894.10080000000005</v>
      </c>
      <c r="R61">
        <f t="shared" si="2"/>
        <v>-9.2826079734219284</v>
      </c>
      <c r="S61">
        <f t="shared" si="3"/>
        <v>0.41363184000000003</v>
      </c>
      <c r="T61">
        <f t="shared" si="10"/>
        <v>79043971.850637242</v>
      </c>
      <c r="U61">
        <f t="shared" si="5"/>
        <v>1281916.1249304097</v>
      </c>
      <c r="V61">
        <f t="shared" si="6"/>
        <v>1113406.0610304484</v>
      </c>
      <c r="W61">
        <f t="shared" si="7"/>
        <v>1029037.9095960833</v>
      </c>
      <c r="X61">
        <f t="shared" si="8"/>
        <v>1030785.8358706133</v>
      </c>
      <c r="Y61">
        <f t="shared" si="9"/>
        <v>5488242.6220763065</v>
      </c>
    </row>
    <row r="62" spans="1:25" ht="16.3">
      <c r="A62" s="9">
        <v>4900</v>
      </c>
      <c r="B62" s="1"/>
      <c r="C62" s="1">
        <v>40.676000000000002</v>
      </c>
      <c r="D62" s="1"/>
      <c r="E62" s="9">
        <v>221.94300000000001</v>
      </c>
      <c r="F62" s="1"/>
      <c r="G62" s="1">
        <v>188.71899999999999</v>
      </c>
      <c r="H62" s="1"/>
      <c r="I62" s="9">
        <v>162.80099999999999</v>
      </c>
      <c r="J62" s="1"/>
      <c r="K62" s="1">
        <v>0</v>
      </c>
      <c r="L62" s="1"/>
      <c r="M62" s="1">
        <v>0</v>
      </c>
      <c r="N62" s="1"/>
      <c r="O62" s="1">
        <v>0</v>
      </c>
      <c r="Q62" s="6">
        <f t="shared" si="1"/>
        <v>-916.25270000000012</v>
      </c>
      <c r="R62">
        <f t="shared" si="2"/>
        <v>-9.5125903239202678</v>
      </c>
      <c r="S62">
        <f t="shared" si="3"/>
        <v>0.42224917000000006</v>
      </c>
      <c r="T62">
        <f t="shared" si="10"/>
        <v>94022265.890813351</v>
      </c>
      <c r="U62">
        <f t="shared" si="5"/>
        <v>1658640.8901824446</v>
      </c>
      <c r="V62">
        <f t="shared" si="6"/>
        <v>1444759.1082284006</v>
      </c>
      <c r="W62">
        <f t="shared" si="7"/>
        <v>1337431.8047806062</v>
      </c>
      <c r="X62">
        <f t="shared" si="8"/>
        <v>1339657.1685704573</v>
      </c>
      <c r="Y62">
        <f t="shared" si="9"/>
        <v>6893452.7085827636</v>
      </c>
    </row>
    <row r="63" spans="1:25" ht="16.3">
      <c r="A63" s="9">
        <v>5000</v>
      </c>
      <c r="B63" s="1"/>
      <c r="C63" s="1">
        <v>40.829000000000001</v>
      </c>
      <c r="D63" s="1"/>
      <c r="E63" s="9">
        <v>222.767</v>
      </c>
      <c r="F63" s="1"/>
      <c r="G63" s="1">
        <v>189.392</v>
      </c>
      <c r="H63" s="1"/>
      <c r="I63" s="9">
        <v>166.876</v>
      </c>
      <c r="J63" s="1"/>
      <c r="K63" s="1">
        <v>0</v>
      </c>
      <c r="L63" s="1"/>
      <c r="M63" s="1">
        <v>0</v>
      </c>
      <c r="N63" s="1"/>
      <c r="O63" s="1">
        <v>0</v>
      </c>
      <c r="Q63" s="6">
        <f t="shared" si="1"/>
        <v>-938.49200000000008</v>
      </c>
      <c r="R63">
        <f t="shared" si="2"/>
        <v>-9.7434800664451853</v>
      </c>
      <c r="S63">
        <f t="shared" si="3"/>
        <v>0.43086650000000004</v>
      </c>
      <c r="T63">
        <f t="shared" si="10"/>
        <v>111299395.25873791</v>
      </c>
      <c r="U63">
        <f t="shared" si="5"/>
        <v>2128550.8319427366</v>
      </c>
      <c r="V63">
        <f t="shared" si="6"/>
        <v>1859200.5443981879</v>
      </c>
      <c r="W63">
        <f t="shared" si="7"/>
        <v>1723744.6029395445</v>
      </c>
      <c r="X63">
        <f t="shared" si="8"/>
        <v>1726555.3459751983</v>
      </c>
      <c r="Y63">
        <f t="shared" si="9"/>
        <v>8597947.1277531777</v>
      </c>
    </row>
    <row r="64" spans="1:25" ht="16.3">
      <c r="A64" s="9">
        <v>5100</v>
      </c>
      <c r="B64" s="1"/>
      <c r="C64" s="1">
        <v>40.975999999999999</v>
      </c>
      <c r="D64" s="1"/>
      <c r="E64" s="9">
        <v>223.577</v>
      </c>
      <c r="F64" s="1"/>
      <c r="G64" s="1">
        <v>190.054</v>
      </c>
      <c r="H64" s="1"/>
      <c r="I64" s="9">
        <v>170.96700000000001</v>
      </c>
      <c r="J64" s="1"/>
      <c r="K64" s="1">
        <v>0</v>
      </c>
      <c r="L64" s="1"/>
      <c r="M64" s="1">
        <v>0</v>
      </c>
      <c r="N64" s="1"/>
      <c r="O64" s="1">
        <v>0</v>
      </c>
      <c r="Q64" s="6">
        <f t="shared" si="1"/>
        <v>-960.80870000000004</v>
      </c>
      <c r="R64">
        <f t="shared" si="2"/>
        <v>-9.9751733803986724</v>
      </c>
      <c r="S64">
        <f t="shared" si="3"/>
        <v>0.43948383000000008</v>
      </c>
      <c r="T64">
        <f t="shared" si="10"/>
        <v>131122118.01592065</v>
      </c>
      <c r="U64">
        <f t="shared" si="5"/>
        <v>2709951.1792030744</v>
      </c>
      <c r="V64">
        <f t="shared" si="6"/>
        <v>2373317.2307529403</v>
      </c>
      <c r="W64">
        <f t="shared" si="7"/>
        <v>2203670.4931249707</v>
      </c>
      <c r="X64">
        <f t="shared" si="8"/>
        <v>2207193.2913566362</v>
      </c>
      <c r="Y64">
        <f t="shared" si="9"/>
        <v>10650837.657306638</v>
      </c>
    </row>
    <row r="65" spans="1:25" ht="16.3">
      <c r="A65" s="9">
        <v>5200</v>
      </c>
      <c r="B65" s="1"/>
      <c r="C65" s="1">
        <v>41.116999999999997</v>
      </c>
      <c r="D65" s="1"/>
      <c r="E65" s="9">
        <v>224.374</v>
      </c>
      <c r="F65" s="1"/>
      <c r="G65" s="1">
        <v>190.70599999999999</v>
      </c>
      <c r="H65" s="1"/>
      <c r="I65" s="9">
        <v>175.071</v>
      </c>
      <c r="J65" s="1"/>
      <c r="K65" s="1">
        <v>0</v>
      </c>
      <c r="L65" s="1"/>
      <c r="M65" s="1">
        <v>0</v>
      </c>
      <c r="N65" s="1"/>
      <c r="O65" s="1">
        <v>0</v>
      </c>
      <c r="Q65" s="6">
        <f t="shared" si="1"/>
        <v>-983.20680000000016</v>
      </c>
      <c r="R65">
        <f t="shared" si="2"/>
        <v>-10.207711794019936</v>
      </c>
      <c r="S65">
        <f t="shared" si="3"/>
        <v>0.44810116000000005</v>
      </c>
      <c r="T65">
        <f t="shared" si="10"/>
        <v>153794340.57141179</v>
      </c>
      <c r="U65">
        <f t="shared" si="5"/>
        <v>3424713.3052433915</v>
      </c>
      <c r="V65">
        <f t="shared" si="6"/>
        <v>3006950.9773999029</v>
      </c>
      <c r="W65">
        <f t="shared" si="7"/>
        <v>2795996.4683707417</v>
      </c>
      <c r="X65">
        <f t="shared" si="8"/>
        <v>2800380.1387619474</v>
      </c>
      <c r="Y65">
        <f t="shared" si="9"/>
        <v>13110381.249421429</v>
      </c>
    </row>
    <row r="66" spans="1:25" ht="16.3">
      <c r="A66" s="9">
        <v>5300</v>
      </c>
      <c r="B66" s="1"/>
      <c r="C66" s="1">
        <v>41.252000000000002</v>
      </c>
      <c r="D66" s="1"/>
      <c r="E66" s="9">
        <v>225.15799999999999</v>
      </c>
      <c r="F66" s="1"/>
      <c r="G66" s="1">
        <v>191.34899999999999</v>
      </c>
      <c r="H66" s="1"/>
      <c r="I66" s="9">
        <v>179.19</v>
      </c>
      <c r="J66" s="1"/>
      <c r="K66" s="1">
        <v>0</v>
      </c>
      <c r="L66" s="1"/>
      <c r="M66" s="1">
        <v>0</v>
      </c>
      <c r="N66" s="1"/>
      <c r="O66" s="1">
        <v>0</v>
      </c>
      <c r="Q66" s="6">
        <f t="shared" si="1"/>
        <v>-1005.6803999999998</v>
      </c>
      <c r="R66">
        <f t="shared" si="2"/>
        <v>-10.441034053156146</v>
      </c>
      <c r="S66">
        <f t="shared" si="3"/>
        <v>0.45671849000000003</v>
      </c>
      <c r="T66">
        <f t="shared" si="10"/>
        <v>179612419.07628989</v>
      </c>
      <c r="U66">
        <f t="shared" si="5"/>
        <v>4297303.2807920054</v>
      </c>
      <c r="V66">
        <f t="shared" si="6"/>
        <v>3782371.0371645312</v>
      </c>
      <c r="W66">
        <f t="shared" si="7"/>
        <v>3521846.5761833703</v>
      </c>
      <c r="X66">
        <f t="shared" si="8"/>
        <v>3527263.9993424132</v>
      </c>
      <c r="Y66">
        <f t="shared" si="9"/>
        <v>16039368.783978343</v>
      </c>
    </row>
    <row r="67" spans="1:25" ht="16.3">
      <c r="A67" s="9">
        <v>5400</v>
      </c>
      <c r="B67" s="1"/>
      <c r="C67" s="1">
        <v>41.378999999999998</v>
      </c>
      <c r="D67" s="1"/>
      <c r="E67" s="9">
        <v>225.93100000000001</v>
      </c>
      <c r="F67" s="1"/>
      <c r="G67" s="1">
        <v>191.982</v>
      </c>
      <c r="H67" s="1"/>
      <c r="I67" s="9">
        <v>183.322</v>
      </c>
      <c r="J67" s="1"/>
      <c r="K67" s="1">
        <v>0</v>
      </c>
      <c r="L67" s="1"/>
      <c r="M67" s="1">
        <v>0</v>
      </c>
      <c r="N67" s="1"/>
      <c r="O67" s="1">
        <v>0</v>
      </c>
      <c r="Q67" s="6">
        <f t="shared" si="1"/>
        <v>-1028.2384000000002</v>
      </c>
      <c r="R67">
        <f t="shared" si="2"/>
        <v>-10.675232558139536</v>
      </c>
      <c r="S67">
        <f t="shared" si="3"/>
        <v>0.46533582000000007</v>
      </c>
      <c r="T67">
        <f t="shared" si="10"/>
        <v>208955600.27440286</v>
      </c>
      <c r="U67">
        <f t="shared" si="5"/>
        <v>5357161.9537705472</v>
      </c>
      <c r="V67">
        <f t="shared" si="6"/>
        <v>4726388.4946981268</v>
      </c>
      <c r="W67">
        <f t="shared" si="7"/>
        <v>4406661.3567683836</v>
      </c>
      <c r="X67">
        <f t="shared" si="8"/>
        <v>4413314.2098342655</v>
      </c>
      <c r="Y67">
        <f t="shared" si="9"/>
        <v>19513429.917587034</v>
      </c>
    </row>
    <row r="68" spans="1:25" ht="16.3">
      <c r="A68" s="9">
        <v>5500</v>
      </c>
      <c r="B68" s="1"/>
      <c r="C68" s="1">
        <v>41.497999999999998</v>
      </c>
      <c r="D68" s="1"/>
      <c r="E68" s="9">
        <v>226.691</v>
      </c>
      <c r="F68" s="1"/>
      <c r="G68" s="1">
        <v>192.60599999999999</v>
      </c>
      <c r="H68" s="1"/>
      <c r="I68" s="9">
        <v>187.465</v>
      </c>
      <c r="J68" s="1"/>
      <c r="K68" s="1">
        <v>0</v>
      </c>
      <c r="L68" s="1"/>
      <c r="M68" s="1">
        <v>0</v>
      </c>
      <c r="N68" s="1"/>
      <c r="O68" s="1">
        <v>0</v>
      </c>
      <c r="Q68" s="6">
        <f t="shared" si="1"/>
        <v>-1050.8685</v>
      </c>
      <c r="R68">
        <f t="shared" si="2"/>
        <v>-10.910179609634552</v>
      </c>
      <c r="S68">
        <f t="shared" si="3"/>
        <v>0.47395315000000005</v>
      </c>
      <c r="T68">
        <f t="shared" si="10"/>
        <v>242140729.4921295</v>
      </c>
      <c r="U68">
        <f t="shared" si="5"/>
        <v>6635567.1390681267</v>
      </c>
      <c r="V68">
        <f t="shared" si="6"/>
        <v>5867618.6014973065</v>
      </c>
      <c r="W68">
        <f t="shared" si="7"/>
        <v>5477661.9118712246</v>
      </c>
      <c r="X68">
        <f t="shared" si="8"/>
        <v>5485781.2119179377</v>
      </c>
      <c r="Y68">
        <f t="shared" si="9"/>
        <v>23608567.345929082</v>
      </c>
    </row>
    <row r="69" spans="1:25" ht="16.3">
      <c r="A69" s="9">
        <v>5600</v>
      </c>
      <c r="B69" s="1"/>
      <c r="C69" s="1">
        <v>41.609000000000002</v>
      </c>
      <c r="D69" s="1"/>
      <c r="E69" s="9">
        <v>227.44</v>
      </c>
      <c r="F69" s="1"/>
      <c r="G69" s="1">
        <v>193.22200000000001</v>
      </c>
      <c r="H69" s="1"/>
      <c r="I69" s="9">
        <v>191.62100000000001</v>
      </c>
      <c r="J69" s="1"/>
      <c r="K69" s="1">
        <v>0</v>
      </c>
      <c r="L69" s="1"/>
      <c r="M69" s="1">
        <v>0</v>
      </c>
      <c r="N69" s="1"/>
      <c r="O69" s="1">
        <v>0</v>
      </c>
      <c r="Q69" s="6">
        <f t="shared" si="1"/>
        <v>-1073.5759999999998</v>
      </c>
      <c r="R69">
        <f t="shared" si="2"/>
        <v>-11.145930232558138</v>
      </c>
      <c r="S69">
        <f t="shared" si="3"/>
        <v>0.48257048000000008</v>
      </c>
      <c r="T69">
        <f t="shared" si="10"/>
        <v>279588080.28250581</v>
      </c>
      <c r="U69">
        <f t="shared" si="5"/>
        <v>8170057.2508697594</v>
      </c>
      <c r="V69">
        <f t="shared" si="6"/>
        <v>7240403.8222351763</v>
      </c>
      <c r="W69">
        <f t="shared" si="7"/>
        <v>6767518.7688810593</v>
      </c>
      <c r="X69">
        <f t="shared" si="8"/>
        <v>6777370.7087847628</v>
      </c>
      <c r="Y69">
        <f t="shared" si="9"/>
        <v>28416721.99212243</v>
      </c>
    </row>
    <row r="70" spans="1:25" ht="16.3">
      <c r="A70" s="9">
        <v>5700</v>
      </c>
      <c r="B70" s="1"/>
      <c r="C70" s="1">
        <v>41.712000000000003</v>
      </c>
      <c r="D70" s="1"/>
      <c r="E70" s="9">
        <v>228.17699999999999</v>
      </c>
      <c r="F70" s="1"/>
      <c r="G70" s="1">
        <v>193.82900000000001</v>
      </c>
      <c r="H70" s="1"/>
      <c r="I70" s="9">
        <v>195.78700000000001</v>
      </c>
      <c r="J70" s="1"/>
      <c r="K70" s="1">
        <v>0</v>
      </c>
      <c r="L70" s="1"/>
      <c r="M70" s="1">
        <v>0</v>
      </c>
      <c r="N70" s="1"/>
      <c r="O70" s="1">
        <v>0</v>
      </c>
      <c r="Q70" s="6">
        <f t="shared" si="1"/>
        <v>-1096.3548999999998</v>
      </c>
      <c r="R70">
        <f t="shared" si="2"/>
        <v>-11.382422134551494</v>
      </c>
      <c r="S70">
        <f t="shared" si="3"/>
        <v>0.49118781000000006</v>
      </c>
      <c r="T70">
        <f t="shared" si="10"/>
        <v>321687080.77128321</v>
      </c>
      <c r="U70">
        <f t="shared" si="5"/>
        <v>10001324.029025936</v>
      </c>
      <c r="V70">
        <f t="shared" si="6"/>
        <v>8882098.3679680135</v>
      </c>
      <c r="W70">
        <f t="shared" si="7"/>
        <v>8311834.3270297982</v>
      </c>
      <c r="X70">
        <f t="shared" si="8"/>
        <v>8323721.9984203856</v>
      </c>
      <c r="Y70">
        <f t="shared" si="9"/>
        <v>34033689.157468028</v>
      </c>
    </row>
    <row r="71" spans="1:25" ht="16.3">
      <c r="A71" s="9">
        <v>5800</v>
      </c>
      <c r="B71" s="1"/>
      <c r="C71" s="1">
        <v>41.805999999999997</v>
      </c>
      <c r="D71" s="1"/>
      <c r="E71" s="9">
        <v>228.90299999999999</v>
      </c>
      <c r="F71" s="1"/>
      <c r="G71" s="1">
        <v>194.42699999999999</v>
      </c>
      <c r="H71" s="1"/>
      <c r="I71" s="9">
        <v>199.96299999999999</v>
      </c>
      <c r="J71" s="1"/>
      <c r="K71" s="1">
        <v>0</v>
      </c>
      <c r="L71" s="1"/>
      <c r="M71" s="1">
        <v>0</v>
      </c>
      <c r="N71" s="1"/>
      <c r="O71" s="1">
        <v>0</v>
      </c>
      <c r="Q71" s="6">
        <f t="shared" si="1"/>
        <v>-1119.2073999999998</v>
      </c>
      <c r="R71">
        <f t="shared" si="2"/>
        <v>-11.619678156146175</v>
      </c>
      <c r="S71">
        <f t="shared" si="3"/>
        <v>0.49980514000000004</v>
      </c>
      <c r="T71">
        <f t="shared" si="10"/>
        <v>368902871.37093562</v>
      </c>
      <c r="U71">
        <f t="shared" si="5"/>
        <v>12176575.263805579</v>
      </c>
      <c r="V71">
        <f t="shared" si="6"/>
        <v>10836072.244979003</v>
      </c>
      <c r="W71">
        <f t="shared" si="7"/>
        <v>10151963.919273451</v>
      </c>
      <c r="X71">
        <f t="shared" si="8"/>
        <v>10166232.851950478</v>
      </c>
      <c r="Y71">
        <f t="shared" si="9"/>
        <v>40570170.554072693</v>
      </c>
    </row>
    <row r="72" spans="1:25" ht="16.3">
      <c r="A72" s="9">
        <v>5900</v>
      </c>
      <c r="B72" s="1"/>
      <c r="C72" s="1">
        <v>41.89</v>
      </c>
      <c r="D72" s="1"/>
      <c r="E72" s="9">
        <v>229.619</v>
      </c>
      <c r="F72" s="1"/>
      <c r="G72" s="1">
        <v>195.017</v>
      </c>
      <c r="H72" s="1"/>
      <c r="I72" s="9">
        <v>204.148</v>
      </c>
      <c r="J72" s="1"/>
      <c r="K72" s="1">
        <v>0</v>
      </c>
      <c r="L72" s="1"/>
      <c r="M72" s="1">
        <v>0</v>
      </c>
      <c r="N72" s="1"/>
      <c r="O72" s="1">
        <v>0</v>
      </c>
      <c r="Q72" s="6">
        <f>I72-A72*E72*0.001-(-8.467)</f>
        <v>-1142.1371000000001</v>
      </c>
      <c r="R72">
        <f t="shared" si="2"/>
        <v>-11.857735672757476</v>
      </c>
      <c r="S72">
        <f t="shared" si="3"/>
        <v>0.50842247000000007</v>
      </c>
      <c r="T72">
        <f t="shared" si="10"/>
        <v>421753670.7041291</v>
      </c>
      <c r="U72">
        <f t="shared" si="5"/>
        <v>14749600.085893493</v>
      </c>
      <c r="V72">
        <f t="shared" si="6"/>
        <v>13151809.496025095</v>
      </c>
      <c r="W72">
        <f t="shared" si="7"/>
        <v>12335129.525364047</v>
      </c>
      <c r="X72">
        <f t="shared" si="8"/>
        <v>12352172.914063226</v>
      </c>
      <c r="Y72">
        <f t="shared" si="9"/>
        <v>48150733.766934186</v>
      </c>
    </row>
    <row r="73" spans="1:25" ht="16.3">
      <c r="A73" s="9">
        <v>6000</v>
      </c>
      <c r="B73" s="1"/>
      <c r="C73" s="1">
        <v>41.965000000000003</v>
      </c>
      <c r="D73" s="1"/>
      <c r="E73" s="9">
        <v>230.32300000000001</v>
      </c>
      <c r="F73" s="1"/>
      <c r="G73" s="1">
        <v>195.6</v>
      </c>
      <c r="H73" s="1"/>
      <c r="I73" s="9">
        <v>208.34100000000001</v>
      </c>
      <c r="J73" s="1"/>
      <c r="K73" s="1">
        <v>0</v>
      </c>
      <c r="L73" s="1"/>
      <c r="M73" s="1">
        <v>0</v>
      </c>
      <c r="N73" s="1"/>
      <c r="O73" s="1">
        <v>0</v>
      </c>
      <c r="Q73" s="6">
        <f t="shared" si="1"/>
        <v>-1165.1300000000001</v>
      </c>
      <c r="R73">
        <f t="shared" si="2"/>
        <v>-12.096449335548172</v>
      </c>
      <c r="S73">
        <f t="shared" si="3"/>
        <v>0.51703980000000005</v>
      </c>
      <c r="T73">
        <f t="shared" si="10"/>
        <v>480638568.54794818</v>
      </c>
      <c r="U73">
        <f t="shared" si="5"/>
        <v>17775069.278404176</v>
      </c>
      <c r="V73">
        <f t="shared" si="6"/>
        <v>15879853.028184993</v>
      </c>
      <c r="W73">
        <f t="shared" si="7"/>
        <v>14909693.414404722</v>
      </c>
      <c r="X73">
        <f t="shared" si="8"/>
        <v>14929950.488233216</v>
      </c>
      <c r="Y73">
        <f t="shared" si="9"/>
        <v>56894496.120150574</v>
      </c>
    </row>
  </sheetData>
  <mergeCells count="9">
    <mergeCell ref="B1:J2"/>
    <mergeCell ref="P2:Q3"/>
    <mergeCell ref="C7:G7"/>
    <mergeCell ref="I7:M7"/>
    <mergeCell ref="A4:G4"/>
    <mergeCell ref="I4:O4"/>
    <mergeCell ref="A5:O5"/>
    <mergeCell ref="A6:G6"/>
    <mergeCell ref="I6:O6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5DB6-EC59-4F69-9B9A-446FE7E07B98}">
  <dimension ref="A1"/>
  <sheetViews>
    <sheetView workbookViewId="0"/>
  </sheetViews>
  <sheetFormatPr defaultRowHeight="14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cndaqiang</dc:creator>
  <cp:lastModifiedBy>cndaqiang</cp:lastModifiedBy>
  <dcterms:created xsi:type="dcterms:W3CDTF">2018-11-30T13:18:38Z</dcterms:created>
  <dcterms:modified xsi:type="dcterms:W3CDTF">2018-12-01T10:47:02Z</dcterms:modified>
</cp:coreProperties>
</file>