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KnowIT Dec 2022\"/>
    </mc:Choice>
  </mc:AlternateContent>
  <xr:revisionPtr revIDLastSave="0" documentId="13_ncr:1_{70AFF5EE-6E4E-463B-A59D-7E7A760766E2}" xr6:coauthVersionLast="47" xr6:coauthVersionMax="47" xr10:uidLastSave="{00000000-0000-0000-0000-000000000000}"/>
  <bookViews>
    <workbookView xWindow="-110" yWindow="-110" windowWidth="19420" windowHeight="10300" activeTab="3" xr2:uid="{40C4C195-3EBB-431A-976C-DB5C352BF129}"/>
  </bookViews>
  <sheets>
    <sheet name="Coin" sheetId="1" r:id="rId1"/>
    <sheet name="Stock" sheetId="2" r:id="rId2"/>
    <sheet name="Drivers" sheetId="3" r:id="rId3"/>
    <sheet name="Supp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4" l="1"/>
  <c r="F11" i="4"/>
  <c r="G11" i="4"/>
  <c r="B15" i="4"/>
  <c r="E15" i="4" s="1"/>
  <c r="E11" i="4"/>
  <c r="I11" i="4" s="1"/>
  <c r="I12" i="4"/>
  <c r="I13" i="4"/>
  <c r="I14" i="4"/>
  <c r="H12" i="4"/>
  <c r="H13" i="4"/>
  <c r="H14" i="4"/>
  <c r="G12" i="4"/>
  <c r="G13" i="4"/>
  <c r="G14" i="4"/>
  <c r="F14" i="4"/>
  <c r="F13" i="4"/>
  <c r="F12" i="4"/>
  <c r="E14" i="4"/>
  <c r="E13" i="4"/>
  <c r="E12" i="4"/>
  <c r="D12" i="4"/>
  <c r="D13" i="4"/>
  <c r="D14" i="4"/>
  <c r="D15" i="4"/>
  <c r="D11" i="4"/>
  <c r="B12" i="4"/>
  <c r="B13" i="4"/>
  <c r="B14" i="4"/>
  <c r="B11" i="4"/>
  <c r="J7" i="4"/>
  <c r="J6" i="4"/>
  <c r="J5" i="4"/>
  <c r="J4" i="4"/>
  <c r="J3" i="4"/>
  <c r="K3" i="4" s="1"/>
  <c r="D4" i="4"/>
  <c r="D5" i="4"/>
  <c r="D6" i="4"/>
  <c r="D7" i="4"/>
  <c r="D3" i="4"/>
  <c r="E3" i="4" s="1"/>
  <c r="J3" i="3"/>
  <c r="J4" i="3"/>
  <c r="J5" i="3"/>
  <c r="J6" i="3"/>
  <c r="J7" i="3"/>
  <c r="J8" i="3"/>
  <c r="J2" i="3"/>
  <c r="B4" i="3"/>
  <c r="B5" i="3"/>
  <c r="B6" i="3"/>
  <c r="B7" i="3"/>
  <c r="B3" i="3"/>
  <c r="E2" i="3"/>
  <c r="E3" i="3" s="1"/>
  <c r="E4" i="3" s="1"/>
  <c r="E5" i="3" s="1"/>
  <c r="E6" i="3" s="1"/>
  <c r="E7" i="3" s="1"/>
  <c r="K4" i="2"/>
  <c r="K7" i="2"/>
  <c r="K8" i="2"/>
  <c r="K11" i="2"/>
  <c r="C13" i="2"/>
  <c r="D11" i="2"/>
  <c r="B11" i="2"/>
  <c r="D10" i="2"/>
  <c r="B10" i="2"/>
  <c r="K13" i="2" s="1"/>
  <c r="D9" i="2"/>
  <c r="B9" i="2"/>
  <c r="K12" i="2" s="1"/>
  <c r="D8" i="2"/>
  <c r="B8" i="2"/>
  <c r="K5" i="2" s="1"/>
  <c r="D7" i="2"/>
  <c r="D6" i="2"/>
  <c r="B6" i="2"/>
  <c r="D5" i="2"/>
  <c r="B5" i="2"/>
  <c r="D4" i="2"/>
  <c r="E4" i="2" s="1"/>
  <c r="E5" i="2" s="1"/>
  <c r="E6" i="2" s="1"/>
  <c r="E7" i="2" s="1"/>
  <c r="E8" i="2" s="1"/>
  <c r="B4" i="2"/>
  <c r="K9" i="2" s="1"/>
  <c r="H10" i="1"/>
  <c r="H9" i="1"/>
  <c r="J3" i="1"/>
  <c r="J2" i="1"/>
  <c r="H7" i="1"/>
  <c r="H8" i="1"/>
  <c r="H6" i="1"/>
  <c r="H5" i="1"/>
  <c r="H4" i="1"/>
  <c r="H3" i="1"/>
  <c r="H2" i="1"/>
  <c r="D3" i="1"/>
  <c r="D4" i="1"/>
  <c r="D2" i="1"/>
  <c r="F15" i="4" l="1"/>
  <c r="H15" i="4" s="1"/>
  <c r="G15" i="4"/>
  <c r="I15" i="4" s="1"/>
  <c r="E4" i="4"/>
  <c r="A4" i="4"/>
  <c r="K4" i="4"/>
  <c r="G4" i="4"/>
  <c r="K10" i="2"/>
  <c r="K6" i="2"/>
  <c r="D13" i="2"/>
  <c r="E9" i="2"/>
  <c r="E10" i="2" s="1"/>
  <c r="E11" i="2" s="1"/>
  <c r="K5" i="4" l="1"/>
  <c r="G5" i="4"/>
  <c r="E5" i="4"/>
  <c r="A5" i="4"/>
  <c r="E6" i="4" l="1"/>
  <c r="A6" i="4"/>
  <c r="K6" i="4"/>
  <c r="G6" i="4"/>
  <c r="K7" i="4" l="1"/>
  <c r="G7" i="4"/>
  <c r="E7" i="4"/>
  <c r="A7" i="4"/>
</calcChain>
</file>

<file path=xl/sharedStrings.xml><?xml version="1.0" encoding="utf-8"?>
<sst xmlns="http://schemas.openxmlformats.org/spreadsheetml/2006/main" count="61" uniqueCount="53">
  <si>
    <t>Rnd</t>
  </si>
  <si>
    <t>T</t>
  </si>
  <si>
    <t>H</t>
  </si>
  <si>
    <t>Price Change</t>
  </si>
  <si>
    <t>Count</t>
  </si>
  <si>
    <t>Probalilites</t>
  </si>
  <si>
    <t>Cumulative</t>
  </si>
  <si>
    <t>P(X&lt;=-0.375)</t>
  </si>
  <si>
    <t>P(X&lt;=-0.25)</t>
  </si>
  <si>
    <t>P(X&lt;=-0.125)</t>
  </si>
  <si>
    <t>P(X&lt;=0)</t>
  </si>
  <si>
    <t>P(X&lt;=0.125)</t>
  </si>
  <si>
    <t>P(X&lt;=0.25)</t>
  </si>
  <si>
    <t>P(X&lt;=0.375)</t>
  </si>
  <si>
    <t>P(X&lt;=0.5)</t>
  </si>
  <si>
    <t>Rnd Number Range</t>
  </si>
  <si>
    <t>0.08 to 0.11999</t>
  </si>
  <si>
    <t>0.0 to 0.079999</t>
  </si>
  <si>
    <t>0.12 to 0.27999</t>
  </si>
  <si>
    <t>0.28 to 0.67999</t>
  </si>
  <si>
    <t>0.68 to 0.87999</t>
  </si>
  <si>
    <t>0.88 to 0.93999</t>
  </si>
  <si>
    <t>0.94 to 0.97999</t>
  </si>
  <si>
    <t>0.98 to 1</t>
  </si>
  <si>
    <t>Transactions</t>
  </si>
  <si>
    <t>No. of Absent Drivers</t>
  </si>
  <si>
    <t>Probability</t>
  </si>
  <si>
    <t>Sick Drivers</t>
  </si>
  <si>
    <t>Day</t>
  </si>
  <si>
    <t>Reserved</t>
  </si>
  <si>
    <t>Shortage</t>
  </si>
  <si>
    <t>Supply</t>
  </si>
  <si>
    <t>Demand</t>
  </si>
  <si>
    <t>Availability(Kg)</t>
  </si>
  <si>
    <t>No. of days</t>
  </si>
  <si>
    <t>Demand (kg)</t>
  </si>
  <si>
    <t>Supply Rnd</t>
  </si>
  <si>
    <t>Demand Rnd</t>
  </si>
  <si>
    <t>Prob</t>
  </si>
  <si>
    <t>Sim Supply</t>
  </si>
  <si>
    <t>Sim Demand</t>
  </si>
  <si>
    <t>Sold Quantity</t>
  </si>
  <si>
    <t>Wasted Qty</t>
  </si>
  <si>
    <t>Profit</t>
  </si>
  <si>
    <t>Loss</t>
  </si>
  <si>
    <t>Net P/L</t>
  </si>
  <si>
    <t>0 to 0.32999</t>
  </si>
  <si>
    <t>Rnd Range</t>
  </si>
  <si>
    <t>0.33 to 0.49999</t>
  </si>
  <si>
    <t>0.5 to 0.64999</t>
  </si>
  <si>
    <t>0.65 to 0.74999</t>
  </si>
  <si>
    <t>0.75 to 0.87999</t>
  </si>
  <si>
    <t>0.88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</si>
</sst>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4" fillId="6" borderId="2" xfId="0" applyFont="1" applyFill="1" applyBorder="1" applyAlignment="1">
      <alignment horizontal="left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4" fillId="6" borderId="5" xfId="0" applyFont="1" applyFill="1" applyBorder="1" applyAlignment="1">
      <alignment horizontal="center" vertical="center" wrapText="1" readingOrder="1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CFDA-2E0D-43BB-90DD-6A79A3089D4C}">
  <dimension ref="C1:J12"/>
  <sheetViews>
    <sheetView zoomScale="130" zoomScaleNormal="130" workbookViewId="0">
      <selection activeCell="D9" sqref="D9"/>
    </sheetView>
  </sheetViews>
  <sheetFormatPr defaultRowHeight="14.5" x14ac:dyDescent="0.35"/>
  <sheetData>
    <row r="1" spans="3:10" x14ac:dyDescent="0.35">
      <c r="C1" t="s">
        <v>0</v>
      </c>
      <c r="D1" s="1"/>
      <c r="G1" t="s">
        <v>0</v>
      </c>
    </row>
    <row r="2" spans="3:10" x14ac:dyDescent="0.35">
      <c r="C2">
        <v>0.67068735291728143</v>
      </c>
      <c r="D2" s="1" t="str">
        <f>IF(C2&gt;=0.5, "T", "H")</f>
        <v>T</v>
      </c>
      <c r="G2">
        <v>0.93151071859204393</v>
      </c>
      <c r="H2" s="1" t="str">
        <f>IF(G2&gt;=0.5, "T", "H")</f>
        <v>T</v>
      </c>
      <c r="I2" t="s">
        <v>1</v>
      </c>
      <c r="J2">
        <f>COUNTIF(H2:H12,"T")</f>
        <v>6</v>
      </c>
    </row>
    <row r="3" spans="3:10" x14ac:dyDescent="0.35">
      <c r="C3">
        <v>0.55717531198609294</v>
      </c>
      <c r="D3" s="1" t="str">
        <f t="shared" ref="D3:D4" si="0">IF(C3&gt;=0.5, "T", "H")</f>
        <v>T</v>
      </c>
      <c r="G3">
        <v>0.3616270151388431</v>
      </c>
      <c r="H3" s="1" t="str">
        <f>IF(G3&gt;=0.5, "T", "H")</f>
        <v>H</v>
      </c>
      <c r="I3" t="s">
        <v>2</v>
      </c>
      <c r="J3">
        <f>COUNTIF(H2:H12,"H")</f>
        <v>3</v>
      </c>
    </row>
    <row r="4" spans="3:10" x14ac:dyDescent="0.35">
      <c r="C4">
        <v>0.99732614918308737</v>
      </c>
      <c r="D4" s="1" t="str">
        <f t="shared" si="0"/>
        <v>T</v>
      </c>
      <c r="G4">
        <v>0.16003146292141346</v>
      </c>
      <c r="H4" s="1" t="str">
        <f>IF(G4&gt;=0.5, "T", "H")</f>
        <v>H</v>
      </c>
    </row>
    <row r="5" spans="3:10" x14ac:dyDescent="0.35">
      <c r="D5" s="1"/>
      <c r="G5">
        <v>0.72255584594983269</v>
      </c>
      <c r="H5" s="1" t="str">
        <f>IF(G5&gt;=0.5, "T", "H")</f>
        <v>T</v>
      </c>
    </row>
    <row r="6" spans="3:10" x14ac:dyDescent="0.35">
      <c r="D6" s="1"/>
      <c r="G6">
        <v>0.96855426575570236</v>
      </c>
      <c r="H6" s="1" t="str">
        <f>IF(G6&gt;=0.5, "T", "H")</f>
        <v>T</v>
      </c>
    </row>
    <row r="7" spans="3:10" x14ac:dyDescent="0.35">
      <c r="D7" s="1"/>
      <c r="G7">
        <v>0.69254241225867252</v>
      </c>
      <c r="H7" s="1" t="str">
        <f t="shared" ref="H7:H10" si="1">IF(G7&gt;=0.5, "T", "H")</f>
        <v>T</v>
      </c>
    </row>
    <row r="8" spans="3:10" x14ac:dyDescent="0.35">
      <c r="D8" s="1"/>
      <c r="G8">
        <v>4.7590641040129222E-2</v>
      </c>
      <c r="H8" s="1" t="str">
        <f t="shared" si="1"/>
        <v>H</v>
      </c>
    </row>
    <row r="9" spans="3:10" x14ac:dyDescent="0.35">
      <c r="G9">
        <v>0.77014119902884159</v>
      </c>
      <c r="H9" s="1" t="str">
        <f t="shared" si="1"/>
        <v>T</v>
      </c>
    </row>
    <row r="10" spans="3:10" x14ac:dyDescent="0.35">
      <c r="G10">
        <v>0.68316357960938756</v>
      </c>
      <c r="H10" s="1" t="str">
        <f t="shared" si="1"/>
        <v>T</v>
      </c>
    </row>
    <row r="11" spans="3:10" x14ac:dyDescent="0.35">
      <c r="G11">
        <v>0.94840889193042988</v>
      </c>
    </row>
    <row r="12" spans="3:10" x14ac:dyDescent="0.35">
      <c r="G12">
        <v>0.45939058234718122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CF06-0081-45C3-80C4-A005EF36710E}">
  <dimension ref="A3:K13"/>
  <sheetViews>
    <sheetView zoomScale="130" zoomScaleNormal="130" workbookViewId="0">
      <selection activeCell="F14" sqref="F14"/>
    </sheetView>
  </sheetViews>
  <sheetFormatPr defaultRowHeight="14.5" x14ac:dyDescent="0.35"/>
  <cols>
    <col min="2" max="2" width="11.453125" bestFit="1" customWidth="1"/>
    <col min="4" max="4" width="10" bestFit="1" customWidth="1"/>
    <col min="5" max="5" width="10.1796875" bestFit="1" customWidth="1"/>
    <col min="6" max="6" width="11.26953125" bestFit="1" customWidth="1"/>
    <col min="7" max="7" width="17.08984375" bestFit="1" customWidth="1"/>
    <col min="8" max="8" width="5" bestFit="1" customWidth="1"/>
    <col min="9" max="9" width="2.90625" bestFit="1" customWidth="1"/>
  </cols>
  <sheetData>
    <row r="3" spans="1:11" x14ac:dyDescent="0.35">
      <c r="B3" s="2" t="s">
        <v>3</v>
      </c>
      <c r="C3" t="s">
        <v>4</v>
      </c>
      <c r="D3" s="2" t="s">
        <v>5</v>
      </c>
      <c r="E3" t="s">
        <v>6</v>
      </c>
      <c r="G3" t="s">
        <v>15</v>
      </c>
      <c r="J3" t="s">
        <v>0</v>
      </c>
      <c r="K3" t="s">
        <v>24</v>
      </c>
    </row>
    <row r="4" spans="1:11" x14ac:dyDescent="0.35">
      <c r="A4">
        <v>0</v>
      </c>
      <c r="B4" s="2">
        <f>-3/8</f>
        <v>-0.375</v>
      </c>
      <c r="C4">
        <v>4</v>
      </c>
      <c r="D4" s="2">
        <f>C4/50</f>
        <v>0.08</v>
      </c>
      <c r="E4">
        <f>D4</f>
        <v>0.08</v>
      </c>
      <c r="F4" t="s">
        <v>7</v>
      </c>
      <c r="G4" t="s">
        <v>17</v>
      </c>
      <c r="I4">
        <v>1</v>
      </c>
      <c r="J4">
        <v>0.25</v>
      </c>
      <c r="K4" s="4">
        <f>VLOOKUP(J4,$A$4:$B$11,2,TRUE)</f>
        <v>-0.125</v>
      </c>
    </row>
    <row r="5" spans="1:11" x14ac:dyDescent="0.35">
      <c r="A5">
        <v>0.08</v>
      </c>
      <c r="B5" s="2">
        <f>-1/4</f>
        <v>-0.25</v>
      </c>
      <c r="C5">
        <v>2</v>
      </c>
      <c r="D5" s="2">
        <f t="shared" ref="D5:D11" si="0">C5/50</f>
        <v>0.04</v>
      </c>
      <c r="E5">
        <f>E4+D5</f>
        <v>0.12</v>
      </c>
      <c r="F5" t="s">
        <v>8</v>
      </c>
      <c r="G5" t="s">
        <v>16</v>
      </c>
      <c r="I5">
        <v>2</v>
      </c>
      <c r="J5">
        <v>0.77</v>
      </c>
      <c r="K5" s="4">
        <f>VLOOKUP(J5,$A$4:$B$11,2,TRUE)</f>
        <v>0.125</v>
      </c>
    </row>
    <row r="6" spans="1:11" x14ac:dyDescent="0.35">
      <c r="A6">
        <v>0.12</v>
      </c>
      <c r="B6" s="2">
        <f>-1/8</f>
        <v>-0.125</v>
      </c>
      <c r="C6">
        <v>8</v>
      </c>
      <c r="D6" s="2">
        <f t="shared" si="0"/>
        <v>0.16</v>
      </c>
      <c r="E6">
        <f>E5+D6</f>
        <v>0.28000000000000003</v>
      </c>
      <c r="F6" t="s">
        <v>9</v>
      </c>
      <c r="G6" t="s">
        <v>18</v>
      </c>
      <c r="I6">
        <v>3</v>
      </c>
      <c r="J6">
        <v>0.8</v>
      </c>
      <c r="K6" s="4">
        <f>VLOOKUP(J6,$A$4:$B$11,2,TRUE)</f>
        <v>0.125</v>
      </c>
    </row>
    <row r="7" spans="1:11" x14ac:dyDescent="0.35">
      <c r="A7">
        <v>0.28000000000000003</v>
      </c>
      <c r="B7" s="2">
        <v>0</v>
      </c>
      <c r="C7">
        <v>20</v>
      </c>
      <c r="D7" s="2">
        <f t="shared" si="0"/>
        <v>0.4</v>
      </c>
      <c r="E7">
        <f>E6+D7</f>
        <v>0.68</v>
      </c>
      <c r="F7" t="s">
        <v>10</v>
      </c>
      <c r="G7" t="s">
        <v>19</v>
      </c>
      <c r="I7">
        <v>4</v>
      </c>
      <c r="J7">
        <v>0.05</v>
      </c>
      <c r="K7" s="4">
        <f>VLOOKUP(J7,$A$4:$B$11,2,TRUE)</f>
        <v>-0.375</v>
      </c>
    </row>
    <row r="8" spans="1:11" x14ac:dyDescent="0.35">
      <c r="A8">
        <v>0.68</v>
      </c>
      <c r="B8" s="3">
        <f>1/8</f>
        <v>0.125</v>
      </c>
      <c r="C8">
        <v>10</v>
      </c>
      <c r="D8" s="2">
        <f t="shared" si="0"/>
        <v>0.2</v>
      </c>
      <c r="E8">
        <f>E7+D8</f>
        <v>0.88000000000000012</v>
      </c>
      <c r="F8" t="s">
        <v>11</v>
      </c>
      <c r="G8" t="s">
        <v>20</v>
      </c>
      <c r="I8">
        <v>5</v>
      </c>
      <c r="J8">
        <v>0.43</v>
      </c>
      <c r="K8" s="4">
        <f>VLOOKUP(J8,$A$4:$B$11,2,TRUE)</f>
        <v>0</v>
      </c>
    </row>
    <row r="9" spans="1:11" x14ac:dyDescent="0.35">
      <c r="A9">
        <v>0.88000000000000012</v>
      </c>
      <c r="B9" s="3">
        <f>1/4</f>
        <v>0.25</v>
      </c>
      <c r="C9">
        <v>3</v>
      </c>
      <c r="D9" s="2">
        <f t="shared" si="0"/>
        <v>0.06</v>
      </c>
      <c r="E9">
        <f t="shared" ref="E9:E11" si="1">E8+D9</f>
        <v>0.94000000000000017</v>
      </c>
      <c r="F9" t="s">
        <v>12</v>
      </c>
      <c r="G9" t="s">
        <v>21</v>
      </c>
      <c r="I9">
        <v>6</v>
      </c>
      <c r="J9">
        <v>7.0000000000000007E-2</v>
      </c>
      <c r="K9" s="4">
        <f>VLOOKUP(J9,$A$4:$B$11,2,TRUE)</f>
        <v>-0.375</v>
      </c>
    </row>
    <row r="10" spans="1:11" x14ac:dyDescent="0.35">
      <c r="A10">
        <v>0.94000000000000017</v>
      </c>
      <c r="B10" s="3">
        <f>3/8</f>
        <v>0.375</v>
      </c>
      <c r="C10">
        <v>2</v>
      </c>
      <c r="D10" s="2">
        <f t="shared" si="0"/>
        <v>0.04</v>
      </c>
      <c r="E10">
        <f t="shared" si="1"/>
        <v>0.9800000000000002</v>
      </c>
      <c r="F10" t="s">
        <v>13</v>
      </c>
      <c r="G10" t="s">
        <v>22</v>
      </c>
      <c r="I10">
        <v>7</v>
      </c>
      <c r="J10">
        <v>0.83</v>
      </c>
      <c r="K10" s="4">
        <f>VLOOKUP(J10,$A$4:$B$11,2,TRUE)</f>
        <v>0.125</v>
      </c>
    </row>
    <row r="11" spans="1:11" x14ac:dyDescent="0.35">
      <c r="A11">
        <v>0.9800000000000002</v>
      </c>
      <c r="B11" s="3">
        <f>1/2</f>
        <v>0.5</v>
      </c>
      <c r="C11">
        <v>1</v>
      </c>
      <c r="D11" s="2">
        <f t="shared" si="0"/>
        <v>0.02</v>
      </c>
      <c r="E11">
        <f t="shared" si="1"/>
        <v>1.0000000000000002</v>
      </c>
      <c r="F11" t="s">
        <v>14</v>
      </c>
      <c r="G11" t="s">
        <v>23</v>
      </c>
      <c r="I11">
        <v>8</v>
      </c>
      <c r="J11">
        <v>0.83</v>
      </c>
      <c r="K11" s="4">
        <f>VLOOKUP(J11,$A$4:$B$11,2,TRUE)</f>
        <v>0.125</v>
      </c>
    </row>
    <row r="12" spans="1:11" x14ac:dyDescent="0.35">
      <c r="I12">
        <v>9</v>
      </c>
      <c r="J12">
        <v>0.9</v>
      </c>
      <c r="K12" s="4">
        <f>VLOOKUP(J12,$A$4:$B$11,2,TRUE)</f>
        <v>0.25</v>
      </c>
    </row>
    <row r="13" spans="1:11" x14ac:dyDescent="0.35">
      <c r="C13">
        <f>SUM(C4:C11)</f>
        <v>50</v>
      </c>
      <c r="D13">
        <f>SUM(D4:D11)</f>
        <v>1.0000000000000002</v>
      </c>
      <c r="I13">
        <v>10</v>
      </c>
      <c r="J13">
        <v>0.95</v>
      </c>
      <c r="K13" s="4">
        <f>VLOOKUP(J13,$A$4:$B$11,2,TRUE)</f>
        <v>0.375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3CF-2AFD-46E0-8F62-90D53A3D390B}">
  <dimension ref="B1:K10"/>
  <sheetViews>
    <sheetView workbookViewId="0">
      <selection activeCell="C2" sqref="C2"/>
    </sheetView>
  </sheetViews>
  <sheetFormatPr defaultRowHeight="14.5" x14ac:dyDescent="0.35"/>
  <cols>
    <col min="2" max="2" width="14.26953125" customWidth="1"/>
    <col min="3" max="3" width="25.6328125" customWidth="1"/>
    <col min="4" max="4" width="15.90625" customWidth="1"/>
    <col min="5" max="5" width="16.26953125" bestFit="1" customWidth="1"/>
    <col min="6" max="6" width="17.90625" bestFit="1" customWidth="1"/>
    <col min="7" max="7" width="6" customWidth="1"/>
    <col min="8" max="8" width="6.81640625" bestFit="1" customWidth="1"/>
    <col min="9" max="9" width="15" bestFit="1" customWidth="1"/>
    <col min="10" max="10" width="18.36328125" bestFit="1" customWidth="1"/>
    <col min="11" max="11" width="14.453125" bestFit="1" customWidth="1"/>
  </cols>
  <sheetData>
    <row r="1" spans="2:11" ht="27" thickTop="1" thickBot="1" x14ac:dyDescent="0.65">
      <c r="C1" s="7" t="s">
        <v>25</v>
      </c>
      <c r="D1" s="9" t="s">
        <v>26</v>
      </c>
      <c r="E1" s="5" t="s">
        <v>6</v>
      </c>
      <c r="F1" s="5" t="s">
        <v>47</v>
      </c>
      <c r="H1" s="6" t="s">
        <v>28</v>
      </c>
      <c r="I1" s="6" t="s">
        <v>0</v>
      </c>
      <c r="J1" s="6" t="s">
        <v>27</v>
      </c>
      <c r="K1" s="6" t="s">
        <v>30</v>
      </c>
    </row>
    <row r="2" spans="2:11" ht="27" thickTop="1" thickBot="1" x14ac:dyDescent="0.65">
      <c r="B2" s="6">
        <v>0</v>
      </c>
      <c r="C2" s="8">
        <v>0</v>
      </c>
      <c r="D2" s="9">
        <v>0.3</v>
      </c>
      <c r="E2" s="5">
        <f>D2</f>
        <v>0.3</v>
      </c>
      <c r="F2" s="5" t="s">
        <v>46</v>
      </c>
      <c r="H2" s="6">
        <v>1</v>
      </c>
      <c r="I2" s="6">
        <v>0.33</v>
      </c>
      <c r="J2" s="6">
        <f>VLOOKUP(I2,$B$2:$C$7,2,TRUE)</f>
        <v>1</v>
      </c>
      <c r="K2" s="6">
        <v>0</v>
      </c>
    </row>
    <row r="3" spans="2:11" ht="27" thickTop="1" thickBot="1" x14ac:dyDescent="0.65">
      <c r="B3" s="6">
        <f>E2</f>
        <v>0.3</v>
      </c>
      <c r="C3" s="8">
        <v>1</v>
      </c>
      <c r="D3" s="9">
        <v>0.2</v>
      </c>
      <c r="E3" s="5">
        <f>E2+D3</f>
        <v>0.5</v>
      </c>
      <c r="F3" s="5" t="s">
        <v>48</v>
      </c>
      <c r="H3" s="6">
        <v>2</v>
      </c>
      <c r="I3" s="6">
        <v>0.98</v>
      </c>
      <c r="J3" s="6">
        <f t="shared" ref="J3:J8" si="0">VLOOKUP(I3,$B$2:$C$7,2,TRUE)</f>
        <v>5</v>
      </c>
      <c r="K3" s="6">
        <v>3</v>
      </c>
    </row>
    <row r="4" spans="2:11" ht="27" thickTop="1" thickBot="1" x14ac:dyDescent="0.65">
      <c r="B4" s="6">
        <f t="shared" ref="B4:B7" si="1">E3</f>
        <v>0.5</v>
      </c>
      <c r="C4" s="8">
        <v>2</v>
      </c>
      <c r="D4" s="9">
        <v>0.15</v>
      </c>
      <c r="E4" s="5">
        <f t="shared" ref="E4:E7" si="2">E3+D4</f>
        <v>0.65</v>
      </c>
      <c r="F4" s="5" t="s">
        <v>49</v>
      </c>
      <c r="H4" s="6">
        <v>3</v>
      </c>
      <c r="I4" s="6">
        <v>0.38</v>
      </c>
      <c r="J4" s="6">
        <f t="shared" si="0"/>
        <v>1</v>
      </c>
      <c r="K4" s="6">
        <v>0</v>
      </c>
    </row>
    <row r="5" spans="2:11" ht="27" thickTop="1" thickBot="1" x14ac:dyDescent="0.65">
      <c r="B5" s="6">
        <f t="shared" si="1"/>
        <v>0.65</v>
      </c>
      <c r="C5" s="8">
        <v>3</v>
      </c>
      <c r="D5" s="9">
        <v>0.1</v>
      </c>
      <c r="E5" s="5">
        <f t="shared" si="2"/>
        <v>0.75</v>
      </c>
      <c r="F5" s="5" t="s">
        <v>50</v>
      </c>
      <c r="H5" s="6">
        <v>4</v>
      </c>
      <c r="I5" s="6">
        <v>0.22</v>
      </c>
      <c r="J5" s="6">
        <f t="shared" si="0"/>
        <v>0</v>
      </c>
      <c r="K5" s="6">
        <v>0</v>
      </c>
    </row>
    <row r="6" spans="2:11" ht="27" thickTop="1" thickBot="1" x14ac:dyDescent="0.65">
      <c r="B6" s="6">
        <f t="shared" si="1"/>
        <v>0.75</v>
      </c>
      <c r="C6" s="8">
        <v>4</v>
      </c>
      <c r="D6" s="9">
        <v>0.13</v>
      </c>
      <c r="E6" s="5">
        <f t="shared" si="2"/>
        <v>0.88</v>
      </c>
      <c r="F6" s="5" t="s">
        <v>51</v>
      </c>
      <c r="H6" s="6">
        <v>5</v>
      </c>
      <c r="I6" s="6">
        <v>0.52</v>
      </c>
      <c r="J6" s="6">
        <f t="shared" si="0"/>
        <v>2</v>
      </c>
      <c r="K6" s="6">
        <v>0</v>
      </c>
    </row>
    <row r="7" spans="2:11" ht="27" thickTop="1" thickBot="1" x14ac:dyDescent="0.65">
      <c r="B7" s="6">
        <f t="shared" si="1"/>
        <v>0.88</v>
      </c>
      <c r="C7" s="8">
        <v>5</v>
      </c>
      <c r="D7" s="9">
        <v>0.12</v>
      </c>
      <c r="E7" s="5">
        <f t="shared" si="2"/>
        <v>1</v>
      </c>
      <c r="F7" s="5" t="s">
        <v>52</v>
      </c>
      <c r="H7" s="6">
        <v>6</v>
      </c>
      <c r="I7" s="6">
        <v>0.49</v>
      </c>
      <c r="J7" s="6">
        <f t="shared" si="0"/>
        <v>1</v>
      </c>
      <c r="K7" s="6">
        <v>0</v>
      </c>
    </row>
    <row r="8" spans="2:11" ht="26.5" thickTop="1" x14ac:dyDescent="0.6">
      <c r="H8" s="6">
        <v>7</v>
      </c>
      <c r="I8" s="6">
        <v>0.51</v>
      </c>
      <c r="J8" s="6">
        <f t="shared" si="0"/>
        <v>2</v>
      </c>
      <c r="K8" s="6">
        <v>0</v>
      </c>
    </row>
    <row r="9" spans="2:11" ht="26" x14ac:dyDescent="0.6">
      <c r="I9" s="6"/>
      <c r="J9" s="6"/>
      <c r="K9" s="6"/>
    </row>
    <row r="10" spans="2:11" ht="26" x14ac:dyDescent="0.6">
      <c r="I10" s="6" t="s">
        <v>29</v>
      </c>
      <c r="J10" s="6">
        <v>2</v>
      </c>
      <c r="K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2C-E505-41E6-B399-E544C62FA0F9}">
  <dimension ref="A1:O15"/>
  <sheetViews>
    <sheetView tabSelected="1" topLeftCell="A7" zoomScaleNormal="100" workbookViewId="0">
      <selection activeCell="G15" sqref="G15"/>
    </sheetView>
  </sheetViews>
  <sheetFormatPr defaultRowHeight="14.5" x14ac:dyDescent="0.35"/>
  <cols>
    <col min="1" max="1" width="16.1796875" bestFit="1" customWidth="1"/>
    <col min="2" max="2" width="18.26953125" customWidth="1"/>
    <col min="3" max="3" width="18.7265625" bestFit="1" customWidth="1"/>
    <col min="4" max="4" width="18.36328125" bestFit="1" customWidth="1"/>
    <col min="5" max="5" width="19.7265625" bestFit="1" customWidth="1"/>
    <col min="6" max="6" width="16.26953125" customWidth="1"/>
    <col min="11" max="11" width="16.26953125" bestFit="1" customWidth="1"/>
    <col min="13" max="13" width="16.1796875" bestFit="1" customWidth="1"/>
    <col min="14" max="14" width="15.81640625" bestFit="1" customWidth="1"/>
    <col min="15" max="15" width="18.6328125" bestFit="1" customWidth="1"/>
  </cols>
  <sheetData>
    <row r="1" spans="1:15" ht="24" thickBot="1" x14ac:dyDescent="0.6">
      <c r="B1" s="10" t="s">
        <v>31</v>
      </c>
      <c r="C1" s="11"/>
      <c r="H1" s="10" t="s">
        <v>32</v>
      </c>
      <c r="I1" s="11"/>
      <c r="M1" s="5"/>
      <c r="N1" s="5"/>
      <c r="O1" s="5"/>
    </row>
    <row r="2" spans="1:15" ht="38" thickTop="1" thickBot="1" x14ac:dyDescent="0.6">
      <c r="B2" s="12" t="s">
        <v>33</v>
      </c>
      <c r="C2" s="12" t="s">
        <v>34</v>
      </c>
      <c r="D2" s="5" t="s">
        <v>38</v>
      </c>
      <c r="E2" s="5" t="s">
        <v>6</v>
      </c>
      <c r="F2" s="5"/>
      <c r="H2" s="12" t="s">
        <v>35</v>
      </c>
      <c r="I2" s="12" t="s">
        <v>34</v>
      </c>
      <c r="J2" s="5" t="s">
        <v>38</v>
      </c>
      <c r="K2" s="5" t="s">
        <v>6</v>
      </c>
    </row>
    <row r="3" spans="1:15" ht="24" thickBot="1" x14ac:dyDescent="0.6">
      <c r="A3" s="5">
        <v>0</v>
      </c>
      <c r="B3" s="13">
        <v>10</v>
      </c>
      <c r="C3" s="13">
        <v>40</v>
      </c>
      <c r="D3" s="5">
        <f>C3/500</f>
        <v>0.08</v>
      </c>
      <c r="E3" s="5">
        <f>D3</f>
        <v>0.08</v>
      </c>
      <c r="F3" s="5"/>
      <c r="G3" s="5">
        <v>0</v>
      </c>
      <c r="H3" s="13">
        <v>10</v>
      </c>
      <c r="I3" s="13">
        <v>50</v>
      </c>
      <c r="J3" s="5">
        <f>I3/500</f>
        <v>0.1</v>
      </c>
      <c r="K3" s="5">
        <f>J3</f>
        <v>0.1</v>
      </c>
    </row>
    <row r="4" spans="1:15" ht="24" thickBot="1" x14ac:dyDescent="0.6">
      <c r="A4" s="5">
        <f>E3</f>
        <v>0.08</v>
      </c>
      <c r="B4" s="14">
        <v>20</v>
      </c>
      <c r="C4" s="14">
        <v>50</v>
      </c>
      <c r="D4" s="5">
        <f t="shared" ref="D4:D7" si="0">C4/500</f>
        <v>0.1</v>
      </c>
      <c r="E4" s="5">
        <f>E3+D4</f>
        <v>0.18</v>
      </c>
      <c r="F4" s="5"/>
      <c r="G4" s="5">
        <f>K3</f>
        <v>0.1</v>
      </c>
      <c r="H4" s="14">
        <v>20</v>
      </c>
      <c r="I4" s="14">
        <v>110</v>
      </c>
      <c r="J4" s="5">
        <f t="shared" ref="J4:J7" si="1">I4/500</f>
        <v>0.22</v>
      </c>
      <c r="K4" s="5">
        <f>K3+J4</f>
        <v>0.32</v>
      </c>
    </row>
    <row r="5" spans="1:15" ht="24" thickBot="1" x14ac:dyDescent="0.6">
      <c r="A5" s="5">
        <f t="shared" ref="A5:A7" si="2">E4</f>
        <v>0.18</v>
      </c>
      <c r="B5" s="13">
        <v>30</v>
      </c>
      <c r="C5" s="13">
        <v>190</v>
      </c>
      <c r="D5" s="5">
        <f t="shared" si="0"/>
        <v>0.38</v>
      </c>
      <c r="E5" s="5">
        <f t="shared" ref="E5:E7" si="3">E4+D5</f>
        <v>0.56000000000000005</v>
      </c>
      <c r="F5" s="5"/>
      <c r="G5" s="5">
        <f t="shared" ref="G5:G7" si="4">K4</f>
        <v>0.32</v>
      </c>
      <c r="H5" s="13">
        <v>30</v>
      </c>
      <c r="I5" s="13">
        <v>200</v>
      </c>
      <c r="J5" s="5">
        <f t="shared" si="1"/>
        <v>0.4</v>
      </c>
      <c r="K5" s="5">
        <f t="shared" ref="K5:K7" si="5">K4+J5</f>
        <v>0.72</v>
      </c>
    </row>
    <row r="6" spans="1:15" ht="24" thickBot="1" x14ac:dyDescent="0.6">
      <c r="A6" s="5">
        <f t="shared" si="2"/>
        <v>0.56000000000000005</v>
      </c>
      <c r="B6" s="14">
        <v>40</v>
      </c>
      <c r="C6" s="14">
        <v>150</v>
      </c>
      <c r="D6" s="5">
        <f t="shared" si="0"/>
        <v>0.3</v>
      </c>
      <c r="E6" s="5">
        <f t="shared" si="3"/>
        <v>0.8600000000000001</v>
      </c>
      <c r="F6" s="5"/>
      <c r="G6" s="5">
        <f t="shared" si="4"/>
        <v>0.72</v>
      </c>
      <c r="H6" s="14">
        <v>40</v>
      </c>
      <c r="I6" s="14">
        <v>100</v>
      </c>
      <c r="J6" s="5">
        <f t="shared" si="1"/>
        <v>0.2</v>
      </c>
      <c r="K6" s="5">
        <f t="shared" si="5"/>
        <v>0.91999999999999993</v>
      </c>
    </row>
    <row r="7" spans="1:15" ht="24" thickBot="1" x14ac:dyDescent="0.6">
      <c r="A7" s="5">
        <f t="shared" si="2"/>
        <v>0.8600000000000001</v>
      </c>
      <c r="B7" s="13">
        <v>50</v>
      </c>
      <c r="C7" s="13">
        <v>70</v>
      </c>
      <c r="D7" s="5">
        <f t="shared" si="0"/>
        <v>0.14000000000000001</v>
      </c>
      <c r="E7" s="5">
        <f t="shared" si="3"/>
        <v>1</v>
      </c>
      <c r="F7" s="5"/>
      <c r="G7" s="5">
        <f t="shared" si="4"/>
        <v>0.91999999999999993</v>
      </c>
      <c r="H7" s="13">
        <v>50</v>
      </c>
      <c r="I7" s="13">
        <v>40</v>
      </c>
      <c r="J7" s="5">
        <f t="shared" si="1"/>
        <v>0.08</v>
      </c>
      <c r="K7" s="5">
        <f t="shared" si="5"/>
        <v>0.99999999999999989</v>
      </c>
    </row>
    <row r="8" spans="1:15" ht="23.5" x14ac:dyDescent="0.55000000000000004">
      <c r="M8" s="5"/>
      <c r="N8" s="5"/>
      <c r="O8" s="5"/>
    </row>
    <row r="10" spans="1:15" ht="23.5" x14ac:dyDescent="0.55000000000000004">
      <c r="A10" s="5" t="s">
        <v>36</v>
      </c>
      <c r="B10" s="15" t="s">
        <v>39</v>
      </c>
      <c r="C10" s="5" t="s">
        <v>37</v>
      </c>
      <c r="D10" s="15" t="s">
        <v>40</v>
      </c>
      <c r="E10" s="5" t="s">
        <v>41</v>
      </c>
      <c r="F10" s="5" t="s">
        <v>42</v>
      </c>
      <c r="G10" s="5" t="s">
        <v>43</v>
      </c>
      <c r="H10" s="5" t="s">
        <v>44</v>
      </c>
      <c r="I10" s="5" t="s">
        <v>45</v>
      </c>
    </row>
    <row r="11" spans="1:15" ht="23.5" x14ac:dyDescent="0.55000000000000004">
      <c r="A11" s="5">
        <v>0.34</v>
      </c>
      <c r="B11" s="15">
        <f>VLOOKUP(A11,$A$3:$B$7,2,TRUE)</f>
        <v>30</v>
      </c>
      <c r="C11" s="5">
        <v>0.98</v>
      </c>
      <c r="D11" s="15">
        <f>VLOOKUP(C11,$G$3:$H$7,2,TRUE)</f>
        <v>50</v>
      </c>
      <c r="E11" s="5">
        <f>MIN(B11,D11)</f>
        <v>30</v>
      </c>
      <c r="F11" s="5">
        <f>B11-E11</f>
        <v>0</v>
      </c>
      <c r="G11" s="5">
        <f>E11*10</f>
        <v>300</v>
      </c>
      <c r="H11" s="5">
        <f>F11*8</f>
        <v>0</v>
      </c>
      <c r="I11" s="5">
        <f>G11-H11</f>
        <v>300</v>
      </c>
    </row>
    <row r="12" spans="1:15" ht="23.5" x14ac:dyDescent="0.55000000000000004">
      <c r="A12" s="5">
        <v>0.9</v>
      </c>
      <c r="B12" s="15">
        <f t="shared" ref="B12:B15" si="6">VLOOKUP(A12,$A$3:$B$7,2,TRUE)</f>
        <v>50</v>
      </c>
      <c r="C12" s="5">
        <v>0.35</v>
      </c>
      <c r="D12" s="15">
        <f t="shared" ref="D12:D15" si="7">VLOOKUP(C12,$G$3:$H$7,2,TRUE)</f>
        <v>30</v>
      </c>
      <c r="E12" s="5">
        <f>MIN(B12,D12)</f>
        <v>30</v>
      </c>
      <c r="F12" s="5">
        <f>B12-E12</f>
        <v>20</v>
      </c>
      <c r="G12" s="5">
        <f t="shared" ref="G12:G15" si="8">E12*10</f>
        <v>300</v>
      </c>
      <c r="H12" s="5">
        <f t="shared" ref="H12:H15" si="9">F12*8</f>
        <v>160</v>
      </c>
      <c r="I12" s="5">
        <f t="shared" ref="I12:I15" si="10">G12-H12</f>
        <v>140</v>
      </c>
    </row>
    <row r="13" spans="1:15" ht="23.5" x14ac:dyDescent="0.55000000000000004">
      <c r="A13" s="5">
        <v>0.22</v>
      </c>
      <c r="B13" s="15">
        <f t="shared" si="6"/>
        <v>30</v>
      </c>
      <c r="C13" s="5">
        <v>0.89</v>
      </c>
      <c r="D13" s="15">
        <f t="shared" si="7"/>
        <v>40</v>
      </c>
      <c r="E13" s="5">
        <f>MIN(B13,D13)</f>
        <v>30</v>
      </c>
      <c r="F13" s="5">
        <f>B13-E13</f>
        <v>0</v>
      </c>
      <c r="G13" s="5">
        <f t="shared" si="8"/>
        <v>300</v>
      </c>
      <c r="H13" s="5">
        <f t="shared" si="9"/>
        <v>0</v>
      </c>
      <c r="I13" s="5">
        <f t="shared" si="10"/>
        <v>300</v>
      </c>
    </row>
    <row r="14" spans="1:15" ht="23.5" x14ac:dyDescent="0.55000000000000004">
      <c r="A14" s="5">
        <v>0.45</v>
      </c>
      <c r="B14" s="15">
        <f t="shared" si="6"/>
        <v>30</v>
      </c>
      <c r="C14" s="5">
        <v>0.3</v>
      </c>
      <c r="D14" s="15">
        <f t="shared" si="7"/>
        <v>20</v>
      </c>
      <c r="E14" s="5">
        <f>MIN(B14,D14)</f>
        <v>20</v>
      </c>
      <c r="F14" s="5">
        <f>B14-E14</f>
        <v>10</v>
      </c>
      <c r="G14" s="5">
        <f t="shared" si="8"/>
        <v>200</v>
      </c>
      <c r="H14" s="5">
        <f t="shared" si="9"/>
        <v>80</v>
      </c>
      <c r="I14" s="5">
        <f t="shared" si="10"/>
        <v>120</v>
      </c>
    </row>
    <row r="15" spans="1:15" ht="23.5" x14ac:dyDescent="0.55000000000000004">
      <c r="A15" s="5">
        <v>0.68</v>
      </c>
      <c r="B15" s="15">
        <f>VLOOKUP(A15,$A$3:$B$7,2,TRUE)</f>
        <v>40</v>
      </c>
      <c r="C15" s="5">
        <v>0.48</v>
      </c>
      <c r="D15" s="15">
        <f t="shared" si="7"/>
        <v>30</v>
      </c>
      <c r="E15" s="5">
        <f t="shared" ref="E12:E15" si="11">MIN(B15,D15)</f>
        <v>30</v>
      </c>
      <c r="F15" s="5">
        <f>B15-E15</f>
        <v>10</v>
      </c>
      <c r="G15" s="5">
        <f t="shared" si="8"/>
        <v>300</v>
      </c>
      <c r="H15" s="5">
        <f t="shared" si="9"/>
        <v>80</v>
      </c>
      <c r="I15" s="5">
        <f t="shared" si="10"/>
        <v>220</v>
      </c>
    </row>
  </sheetData>
  <mergeCells count="2">
    <mergeCell ref="B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</vt:lpstr>
      <vt:lpstr>Stock</vt:lpstr>
      <vt:lpstr>Drivers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2022-12-09T09:12:39Z</dcterms:created>
  <dcterms:modified xsi:type="dcterms:W3CDTF">2022-12-09T12:35:26Z</dcterms:modified>
</cp:coreProperties>
</file>